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ffee\Desktop\Aakash,Anshika,Shubhankit\"/>
    </mc:Choice>
  </mc:AlternateContent>
  <bookViews>
    <workbookView xWindow="0" yWindow="0" windowWidth="20490" windowHeight="8340"/>
  </bookViews>
  <sheets>
    <sheet name="15-01-2016-TO-13-04-2016-SBIN" sheetId="1" r:id="rId1"/>
    <sheet name="15-01-2016-TO-13-04-2016-CIPLA" sheetId="3" r:id="rId2"/>
    <sheet name="15-01-2016-TO-13-04-2016-TCS" sheetId="4" r:id="rId3"/>
  </sheets>
  <calcPr calcId="152511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3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Q19" i="4" s="1"/>
  <c r="Q20" i="4" s="1"/>
  <c r="R22" i="4" l="1"/>
  <c r="Q21" i="4"/>
  <c r="Q22" i="4" s="1"/>
  <c r="H27" i="4"/>
  <c r="J27" i="4" s="1"/>
  <c r="G35" i="4"/>
  <c r="H50" i="4"/>
  <c r="J50" i="4" s="1"/>
  <c r="H58" i="4"/>
  <c r="J58" i="4" s="1"/>
  <c r="H48" i="4"/>
  <c r="J48" i="4" s="1"/>
  <c r="F63" i="4"/>
  <c r="G7" i="4"/>
  <c r="H14" i="4"/>
  <c r="J14" i="4" s="1"/>
  <c r="Q18" i="4"/>
  <c r="R21" i="4" s="1"/>
  <c r="G3" i="4"/>
  <c r="H7" i="4"/>
  <c r="J7" i="4" s="1"/>
  <c r="G11" i="4"/>
  <c r="G17" i="4"/>
  <c r="G18" i="4"/>
  <c r="G23" i="4"/>
  <c r="G34" i="4"/>
  <c r="H35" i="4"/>
  <c r="J35" i="4" s="1"/>
  <c r="G39" i="4"/>
  <c r="G49" i="4"/>
  <c r="G51" i="4"/>
  <c r="G53" i="4"/>
  <c r="G57" i="4"/>
  <c r="G61" i="4"/>
  <c r="H4" i="4"/>
  <c r="J4" i="4" s="1"/>
  <c r="H15" i="4"/>
  <c r="J15" i="4" s="1"/>
  <c r="H32" i="4"/>
  <c r="J32" i="4" s="1"/>
  <c r="H43" i="4"/>
  <c r="J43" i="4" s="1"/>
  <c r="G47" i="4"/>
  <c r="G50" i="4"/>
  <c r="G54" i="4"/>
  <c r="Q17" i="4"/>
  <c r="G10" i="4"/>
  <c r="H11" i="4"/>
  <c r="J11" i="4" s="1"/>
  <c r="G15" i="4"/>
  <c r="H16" i="4"/>
  <c r="J16" i="4" s="1"/>
  <c r="H22" i="4"/>
  <c r="J22" i="4" s="1"/>
  <c r="H23" i="4"/>
  <c r="J23" i="4" s="1"/>
  <c r="G27" i="4"/>
  <c r="H28" i="4"/>
  <c r="J28" i="4" s="1"/>
  <c r="G38" i="4"/>
  <c r="H39" i="4"/>
  <c r="J39" i="4" s="1"/>
  <c r="G43" i="4"/>
  <c r="H44" i="4"/>
  <c r="J44" i="4" s="1"/>
  <c r="H51" i="4"/>
  <c r="J51" i="4" s="1"/>
  <c r="H55" i="4"/>
  <c r="J55" i="4" s="1"/>
  <c r="H59" i="4"/>
  <c r="J59" i="4" s="1"/>
  <c r="E4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H7" i="3" s="1"/>
  <c r="J7" i="3" s="1"/>
  <c r="E7" i="3"/>
  <c r="F6" i="3"/>
  <c r="E6" i="3"/>
  <c r="F5" i="3"/>
  <c r="E5" i="3"/>
  <c r="F4" i="3"/>
  <c r="F3" i="3"/>
  <c r="F63" i="3" s="1"/>
  <c r="H16" i="3" s="1"/>
  <c r="J16" i="3" s="1"/>
  <c r="E3" i="3"/>
  <c r="I3" i="4" l="1"/>
  <c r="I38" i="4"/>
  <c r="I10" i="4"/>
  <c r="I39" i="4"/>
  <c r="K39" i="4"/>
  <c r="I61" i="4"/>
  <c r="I51" i="4"/>
  <c r="K51" i="4"/>
  <c r="I18" i="4"/>
  <c r="H46" i="4"/>
  <c r="J46" i="4" s="1"/>
  <c r="H42" i="4"/>
  <c r="J42" i="4" s="1"/>
  <c r="H38" i="4"/>
  <c r="J38" i="4" s="1"/>
  <c r="H34" i="4"/>
  <c r="J34" i="4" s="1"/>
  <c r="H30" i="4"/>
  <c r="J30" i="4" s="1"/>
  <c r="H26" i="4"/>
  <c r="J26" i="4" s="1"/>
  <c r="H10" i="4"/>
  <c r="J10" i="4" s="1"/>
  <c r="H6" i="4"/>
  <c r="J6" i="4" s="1"/>
  <c r="H61" i="4"/>
  <c r="J61" i="4" s="1"/>
  <c r="H53" i="4"/>
  <c r="J53" i="4" s="1"/>
  <c r="H60" i="4"/>
  <c r="J60" i="4" s="1"/>
  <c r="H57" i="4"/>
  <c r="J57" i="4" s="1"/>
  <c r="H49" i="4"/>
  <c r="J49" i="4" s="1"/>
  <c r="H41" i="4"/>
  <c r="J41" i="4" s="1"/>
  <c r="H25" i="4"/>
  <c r="J25" i="4" s="1"/>
  <c r="H13" i="4"/>
  <c r="J13" i="4" s="1"/>
  <c r="H21" i="4"/>
  <c r="J21" i="4" s="1"/>
  <c r="H18" i="4"/>
  <c r="J18" i="4" s="1"/>
  <c r="H37" i="4"/>
  <c r="J37" i="4" s="1"/>
  <c r="H9" i="4"/>
  <c r="J9" i="4" s="1"/>
  <c r="H5" i="4"/>
  <c r="J5" i="4" s="1"/>
  <c r="H29" i="4"/>
  <c r="J29" i="4" s="1"/>
  <c r="H20" i="4"/>
  <c r="J20" i="4" s="1"/>
  <c r="H17" i="4"/>
  <c r="J17" i="4" s="1"/>
  <c r="H33" i="4"/>
  <c r="J33" i="4" s="1"/>
  <c r="H45" i="4"/>
  <c r="J45" i="4" s="1"/>
  <c r="H19" i="4"/>
  <c r="J19" i="4" s="1"/>
  <c r="G42" i="4"/>
  <c r="H56" i="4"/>
  <c r="J56" i="4" s="1"/>
  <c r="H47" i="4"/>
  <c r="J47" i="4" s="1"/>
  <c r="H31" i="4"/>
  <c r="J31" i="4" s="1"/>
  <c r="I35" i="4"/>
  <c r="K35" i="4"/>
  <c r="I43" i="4"/>
  <c r="K43" i="4"/>
  <c r="I27" i="4"/>
  <c r="K27" i="4"/>
  <c r="I15" i="4"/>
  <c r="K15" i="4"/>
  <c r="I54" i="4"/>
  <c r="K57" i="4"/>
  <c r="I57" i="4"/>
  <c r="K49" i="4"/>
  <c r="I49" i="4"/>
  <c r="K34" i="4"/>
  <c r="I34" i="4"/>
  <c r="K17" i="4"/>
  <c r="I17" i="4"/>
  <c r="G45" i="4"/>
  <c r="G41" i="4"/>
  <c r="G37" i="4"/>
  <c r="G33" i="4"/>
  <c r="G29" i="4"/>
  <c r="G25" i="4"/>
  <c r="G21" i="4"/>
  <c r="G20" i="4"/>
  <c r="G19" i="4"/>
  <c r="G9" i="4"/>
  <c r="G5" i="4"/>
  <c r="G60" i="4"/>
  <c r="G56" i="4"/>
  <c r="G59" i="4"/>
  <c r="G52" i="4"/>
  <c r="G40" i="4"/>
  <c r="G24" i="4"/>
  <c r="G12" i="4"/>
  <c r="G28" i="4"/>
  <c r="G36" i="4"/>
  <c r="G8" i="4"/>
  <c r="G4" i="4"/>
  <c r="G44" i="4"/>
  <c r="G48" i="4"/>
  <c r="G32" i="4"/>
  <c r="G22" i="4"/>
  <c r="G16" i="4"/>
  <c r="G13" i="4"/>
  <c r="H3" i="4"/>
  <c r="J3" i="4" s="1"/>
  <c r="G26" i="4"/>
  <c r="H54" i="4"/>
  <c r="J54" i="4" s="1"/>
  <c r="G46" i="4"/>
  <c r="G30" i="4"/>
  <c r="I47" i="4"/>
  <c r="I53" i="4"/>
  <c r="I23" i="4"/>
  <c r="K23" i="4"/>
  <c r="I11" i="4"/>
  <c r="K11" i="4"/>
  <c r="I7" i="4"/>
  <c r="K7" i="4"/>
  <c r="K50" i="4"/>
  <c r="I50" i="4"/>
  <c r="G55" i="4"/>
  <c r="H40" i="4"/>
  <c r="J40" i="4" s="1"/>
  <c r="H24" i="4"/>
  <c r="J24" i="4" s="1"/>
  <c r="H12" i="4"/>
  <c r="J12" i="4" s="1"/>
  <c r="G6" i="4"/>
  <c r="H8" i="4"/>
  <c r="J8" i="4" s="1"/>
  <c r="G58" i="4"/>
  <c r="G14" i="4"/>
  <c r="H52" i="4"/>
  <c r="J52" i="4" s="1"/>
  <c r="H36" i="4"/>
  <c r="J36" i="4" s="1"/>
  <c r="G31" i="4"/>
  <c r="H6" i="3"/>
  <c r="J6" i="3" s="1"/>
  <c r="H5" i="3"/>
  <c r="J5" i="3" s="1"/>
  <c r="H8" i="3"/>
  <c r="J8" i="3" s="1"/>
  <c r="H15" i="3"/>
  <c r="J15" i="3" s="1"/>
  <c r="H18" i="3"/>
  <c r="J18" i="3" s="1"/>
  <c r="H20" i="3"/>
  <c r="J20" i="3" s="1"/>
  <c r="H48" i="3"/>
  <c r="J48" i="3" s="1"/>
  <c r="H32" i="3"/>
  <c r="J32" i="3" s="1"/>
  <c r="H22" i="3"/>
  <c r="J22" i="3" s="1"/>
  <c r="H12" i="3"/>
  <c r="J12" i="3" s="1"/>
  <c r="H52" i="3"/>
  <c r="J52" i="3" s="1"/>
  <c r="H36" i="3"/>
  <c r="J36" i="3" s="1"/>
  <c r="H56" i="3"/>
  <c r="J56" i="3" s="1"/>
  <c r="H47" i="3"/>
  <c r="J47" i="3" s="1"/>
  <c r="H40" i="3"/>
  <c r="J40" i="3" s="1"/>
  <c r="H31" i="3"/>
  <c r="J31" i="3" s="1"/>
  <c r="H24" i="3"/>
  <c r="J24" i="3" s="1"/>
  <c r="H11" i="3"/>
  <c r="J11" i="3" s="1"/>
  <c r="H4" i="3"/>
  <c r="J4" i="3" s="1"/>
  <c r="H33" i="3"/>
  <c r="J33" i="3" s="1"/>
  <c r="H28" i="3"/>
  <c r="J28" i="3" s="1"/>
  <c r="H13" i="3"/>
  <c r="J13" i="3" s="1"/>
  <c r="H61" i="3"/>
  <c r="J61" i="3" s="1"/>
  <c r="H60" i="3"/>
  <c r="J60" i="3" s="1"/>
  <c r="H51" i="3"/>
  <c r="J51" i="3" s="1"/>
  <c r="H49" i="3"/>
  <c r="J49" i="3" s="1"/>
  <c r="H44" i="3"/>
  <c r="J44" i="3" s="1"/>
  <c r="H35" i="3"/>
  <c r="J35" i="3" s="1"/>
  <c r="H9" i="3"/>
  <c r="J9" i="3" s="1"/>
  <c r="G46" i="3"/>
  <c r="E63" i="3"/>
  <c r="G48" i="3" s="1"/>
  <c r="Q18" i="3"/>
  <c r="R21" i="3" s="1"/>
  <c r="G8" i="3"/>
  <c r="H17" i="3"/>
  <c r="J17" i="3" s="1"/>
  <c r="H19" i="3"/>
  <c r="J19" i="3" s="1"/>
  <c r="H21" i="3"/>
  <c r="J21" i="3" s="1"/>
  <c r="H23" i="3"/>
  <c r="J23" i="3" s="1"/>
  <c r="H25" i="3"/>
  <c r="J25" i="3" s="1"/>
  <c r="H27" i="3"/>
  <c r="J27" i="3" s="1"/>
  <c r="H29" i="3"/>
  <c r="J29" i="3" s="1"/>
  <c r="H37" i="3"/>
  <c r="J37" i="3" s="1"/>
  <c r="H39" i="3"/>
  <c r="J39" i="3" s="1"/>
  <c r="H41" i="3"/>
  <c r="J41" i="3" s="1"/>
  <c r="H43" i="3"/>
  <c r="J43" i="3" s="1"/>
  <c r="H45" i="3"/>
  <c r="J45" i="3" s="1"/>
  <c r="H53" i="3"/>
  <c r="J53" i="3" s="1"/>
  <c r="H55" i="3"/>
  <c r="J55" i="3" s="1"/>
  <c r="H57" i="3"/>
  <c r="J57" i="3" s="1"/>
  <c r="G25" i="3"/>
  <c r="H34" i="3"/>
  <c r="J34" i="3" s="1"/>
  <c r="H50" i="3"/>
  <c r="J50" i="3" s="1"/>
  <c r="G58" i="3"/>
  <c r="H14" i="3"/>
  <c r="J14" i="3" s="1"/>
  <c r="H10" i="3"/>
  <c r="J10" i="3" s="1"/>
  <c r="G19" i="3"/>
  <c r="H30" i="3"/>
  <c r="J30" i="3" s="1"/>
  <c r="G37" i="3"/>
  <c r="H46" i="3"/>
  <c r="J46" i="3" s="1"/>
  <c r="H58" i="3"/>
  <c r="J58" i="3" s="1"/>
  <c r="H59" i="3"/>
  <c r="J59" i="3" s="1"/>
  <c r="Q17" i="3"/>
  <c r="Q19" i="3"/>
  <c r="Q20" i="3" s="1"/>
  <c r="H26" i="3"/>
  <c r="J26" i="3" s="1"/>
  <c r="G33" i="3"/>
  <c r="H42" i="3"/>
  <c r="J42" i="3" s="1"/>
  <c r="G49" i="3"/>
  <c r="G61" i="3"/>
  <c r="H3" i="3"/>
  <c r="J3" i="3" s="1"/>
  <c r="G9" i="3"/>
  <c r="G18" i="3"/>
  <c r="G20" i="3"/>
  <c r="G29" i="3"/>
  <c r="H38" i="3"/>
  <c r="J38" i="3" s="1"/>
  <c r="G45" i="3"/>
  <c r="H54" i="3"/>
  <c r="J54" i="3" s="1"/>
  <c r="R22" i="1"/>
  <c r="Q22" i="1"/>
  <c r="R21" i="1"/>
  <c r="Q21" i="1"/>
  <c r="Q20" i="1"/>
  <c r="Q19" i="1"/>
  <c r="Q18" i="1"/>
  <c r="Q1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" i="1"/>
  <c r="K30" i="4" l="1"/>
  <c r="I30" i="4"/>
  <c r="I32" i="4"/>
  <c r="K32" i="4"/>
  <c r="I24" i="4"/>
  <c r="K24" i="4"/>
  <c r="K29" i="4"/>
  <c r="I29" i="4"/>
  <c r="I31" i="4"/>
  <c r="K31" i="4"/>
  <c r="K58" i="4"/>
  <c r="I58" i="4"/>
  <c r="K53" i="4"/>
  <c r="K46" i="4"/>
  <c r="I46" i="4"/>
  <c r="K13" i="4"/>
  <c r="I13" i="4"/>
  <c r="I48" i="4"/>
  <c r="K48" i="4"/>
  <c r="I36" i="4"/>
  <c r="K36" i="4"/>
  <c r="I40" i="4"/>
  <c r="K40" i="4"/>
  <c r="K60" i="4"/>
  <c r="I60" i="4"/>
  <c r="K20" i="4"/>
  <c r="I20" i="4"/>
  <c r="K33" i="4"/>
  <c r="I33" i="4"/>
  <c r="K38" i="4"/>
  <c r="J63" i="4"/>
  <c r="I56" i="4"/>
  <c r="K56" i="4"/>
  <c r="K45" i="4"/>
  <c r="I45" i="4"/>
  <c r="K47" i="4"/>
  <c r="I16" i="4"/>
  <c r="K16" i="4"/>
  <c r="I44" i="4"/>
  <c r="K44" i="4"/>
  <c r="I28" i="4"/>
  <c r="K28" i="4"/>
  <c r="I52" i="4"/>
  <c r="K52" i="4"/>
  <c r="K5" i="4"/>
  <c r="I5" i="4"/>
  <c r="K21" i="4"/>
  <c r="I21" i="4"/>
  <c r="K37" i="4"/>
  <c r="I37" i="4"/>
  <c r="K54" i="4"/>
  <c r="K42" i="4"/>
  <c r="I42" i="4"/>
  <c r="K3" i="4"/>
  <c r="K14" i="4"/>
  <c r="I14" i="4"/>
  <c r="I8" i="4"/>
  <c r="K8" i="4"/>
  <c r="K19" i="4"/>
  <c r="I19" i="4"/>
  <c r="K6" i="4"/>
  <c r="I6" i="4"/>
  <c r="I55" i="4"/>
  <c r="K55" i="4"/>
  <c r="K26" i="4"/>
  <c r="I26" i="4"/>
  <c r="I22" i="4"/>
  <c r="K22" i="4"/>
  <c r="I4" i="4"/>
  <c r="K4" i="4"/>
  <c r="I12" i="4"/>
  <c r="K12" i="4"/>
  <c r="I59" i="4"/>
  <c r="K59" i="4"/>
  <c r="K9" i="4"/>
  <c r="I9" i="4"/>
  <c r="K25" i="4"/>
  <c r="I25" i="4"/>
  <c r="K41" i="4"/>
  <c r="I41" i="4"/>
  <c r="K18" i="4"/>
  <c r="K61" i="4"/>
  <c r="K10" i="4"/>
  <c r="I63" i="4"/>
  <c r="G17" i="3"/>
  <c r="G57" i="3"/>
  <c r="G6" i="3"/>
  <c r="G13" i="3"/>
  <c r="I13" i="3" s="1"/>
  <c r="G30" i="3"/>
  <c r="K48" i="3"/>
  <c r="I48" i="3"/>
  <c r="K45" i="3"/>
  <c r="I45" i="3"/>
  <c r="K18" i="3"/>
  <c r="I18" i="3"/>
  <c r="K49" i="3"/>
  <c r="I49" i="3"/>
  <c r="K9" i="3"/>
  <c r="I9" i="3"/>
  <c r="K20" i="3"/>
  <c r="I20" i="3"/>
  <c r="K61" i="3"/>
  <c r="I61" i="3"/>
  <c r="K6" i="3"/>
  <c r="I6" i="3"/>
  <c r="I46" i="3"/>
  <c r="K46" i="3"/>
  <c r="K13" i="3"/>
  <c r="I30" i="3"/>
  <c r="K30" i="3"/>
  <c r="R22" i="3"/>
  <c r="Q21" i="3"/>
  <c r="Q22" i="3" s="1"/>
  <c r="G53" i="3"/>
  <c r="G21" i="3"/>
  <c r="G41" i="3"/>
  <c r="G5" i="3"/>
  <c r="G32" i="3"/>
  <c r="G42" i="3"/>
  <c r="G22" i="3"/>
  <c r="G26" i="3"/>
  <c r="G28" i="3"/>
  <c r="K19" i="3"/>
  <c r="I19" i="3"/>
  <c r="K58" i="3"/>
  <c r="I58" i="3"/>
  <c r="K29" i="3"/>
  <c r="I29" i="3"/>
  <c r="J63" i="3"/>
  <c r="K33" i="3"/>
  <c r="I33" i="3"/>
  <c r="K37" i="3"/>
  <c r="I37" i="3"/>
  <c r="K17" i="3"/>
  <c r="I17" i="3"/>
  <c r="K57" i="3"/>
  <c r="I57" i="3"/>
  <c r="K25" i="3"/>
  <c r="I25" i="3"/>
  <c r="I8" i="3"/>
  <c r="K8" i="3"/>
  <c r="G60" i="3"/>
  <c r="G51" i="3"/>
  <c r="G35" i="3"/>
  <c r="G15" i="3"/>
  <c r="G59" i="3"/>
  <c r="G55" i="3"/>
  <c r="G39" i="3"/>
  <c r="G23" i="3"/>
  <c r="G52" i="3"/>
  <c r="G50" i="3"/>
  <c r="G43" i="3"/>
  <c r="G36" i="3"/>
  <c r="G34" i="3"/>
  <c r="G27" i="3"/>
  <c r="G16" i="3"/>
  <c r="G14" i="3"/>
  <c r="G7" i="3"/>
  <c r="G40" i="3"/>
  <c r="G38" i="3"/>
  <c r="G24" i="3"/>
  <c r="G56" i="3"/>
  <c r="G54" i="3"/>
  <c r="G47" i="3"/>
  <c r="G31" i="3"/>
  <c r="G12" i="3"/>
  <c r="G11" i="3"/>
  <c r="G3" i="3"/>
  <c r="G10" i="3"/>
  <c r="G44" i="3"/>
  <c r="G4" i="3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" i="1"/>
  <c r="K44" i="3" l="1"/>
  <c r="I44" i="3"/>
  <c r="K12" i="3"/>
  <c r="I12" i="3"/>
  <c r="K56" i="3"/>
  <c r="I56" i="3"/>
  <c r="I7" i="3"/>
  <c r="K7" i="3"/>
  <c r="I34" i="3"/>
  <c r="K34" i="3"/>
  <c r="I59" i="3"/>
  <c r="K59" i="3"/>
  <c r="I60" i="3"/>
  <c r="K60" i="3"/>
  <c r="K28" i="3"/>
  <c r="I28" i="3"/>
  <c r="K32" i="3"/>
  <c r="I32" i="3"/>
  <c r="K53" i="3"/>
  <c r="I53" i="3"/>
  <c r="I10" i="3"/>
  <c r="K10" i="3"/>
  <c r="I31" i="3"/>
  <c r="K31" i="3"/>
  <c r="K24" i="3"/>
  <c r="I24" i="3"/>
  <c r="K14" i="3"/>
  <c r="I14" i="3"/>
  <c r="I36" i="3"/>
  <c r="K36" i="3"/>
  <c r="I23" i="3"/>
  <c r="K23" i="3"/>
  <c r="I15" i="3"/>
  <c r="K15" i="3"/>
  <c r="K26" i="3"/>
  <c r="I26" i="3"/>
  <c r="K5" i="3"/>
  <c r="I5" i="3"/>
  <c r="I43" i="3"/>
  <c r="K43" i="3"/>
  <c r="I3" i="3"/>
  <c r="K3" i="3"/>
  <c r="I47" i="3"/>
  <c r="K47" i="3"/>
  <c r="K38" i="3"/>
  <c r="I38" i="3"/>
  <c r="I16" i="3"/>
  <c r="K16" i="3"/>
  <c r="I39" i="3"/>
  <c r="K39" i="3"/>
  <c r="I35" i="3"/>
  <c r="K35" i="3"/>
  <c r="K22" i="3"/>
  <c r="I22" i="3"/>
  <c r="K41" i="3"/>
  <c r="I41" i="3"/>
  <c r="K4" i="3"/>
  <c r="I4" i="3"/>
  <c r="I11" i="3"/>
  <c r="K11" i="3"/>
  <c r="K54" i="3"/>
  <c r="I54" i="3"/>
  <c r="K40" i="3"/>
  <c r="I40" i="3"/>
  <c r="I27" i="3"/>
  <c r="K27" i="3"/>
  <c r="I50" i="3"/>
  <c r="K50" i="3"/>
  <c r="I55" i="3"/>
  <c r="K55" i="3"/>
  <c r="I51" i="3"/>
  <c r="K51" i="3"/>
  <c r="K42" i="3"/>
  <c r="I42" i="3"/>
  <c r="K21" i="3"/>
  <c r="I21" i="3"/>
  <c r="I52" i="3"/>
  <c r="K52" i="3"/>
  <c r="J63" i="1"/>
  <c r="I6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I63" i="3" l="1"/>
  <c r="E63" i="1"/>
  <c r="F63" i="1"/>
</calcChain>
</file>

<file path=xl/sharedStrings.xml><?xml version="1.0" encoding="utf-8"?>
<sst xmlns="http://schemas.openxmlformats.org/spreadsheetml/2006/main" count="626" uniqueCount="88">
  <si>
    <t>Symbol</t>
  </si>
  <si>
    <t>Series</t>
  </si>
  <si>
    <t>SBIN</t>
  </si>
  <si>
    <t>EQ</t>
  </si>
  <si>
    <t>Market - Nifty50</t>
  </si>
  <si>
    <t>SBI Return</t>
  </si>
  <si>
    <t>Market Return</t>
  </si>
  <si>
    <t>Deviation - SBI Return</t>
  </si>
  <si>
    <t>Deviation Market Return</t>
  </si>
  <si>
    <t>Covariance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</si>
  <si>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</si>
  <si>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</si>
  <si>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</si>
  <si>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</si>
  <si>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</si>
  <si>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</si>
  <si>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</si>
  <si>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</si>
  <si>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</si>
  <si>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</si>
  <si>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</si>
  <si>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</si>
  <si>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</si>
  <si>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</si>
  <si>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</si>
  <si>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</si>
  <si>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</si>
  <si>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</si>
  <si>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</si>
  <si>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</si>
  <si>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</si>
  <si>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</si>
  <si>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</si>
  <si>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</si>
  <si>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</si>
  <si>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</si>
  <si>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</si>
  <si>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</si>
  <si>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</si>
  <si>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</si>
  <si>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</si>
  <si>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</si>
  <si>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</si>
  <si>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</si>
  <si>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</si>
  <si>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</si>
  <si>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</si>
  <si>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</si>
  <si>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</si>
  <si>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</si>
  <si>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</si>
  <si>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</si>
  <si>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</si>
  <si>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</si>
  <si>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</si>
  <si>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</si>
  <si>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</si>
  <si>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Descriptive Statistics for SBIN</t>
  </si>
  <si>
    <t>Descriptive Statistics for Market Nifty-50</t>
  </si>
  <si>
    <t>SUMMARY OUTPUT - Regression Analysis</t>
  </si>
  <si>
    <t>Deviation Square - SBI</t>
  </si>
  <si>
    <t>Deviate Square - Market</t>
  </si>
  <si>
    <t>Alpha</t>
  </si>
  <si>
    <t>Beta</t>
  </si>
  <si>
    <t>Correlation</t>
  </si>
  <si>
    <t>Coefficient of Determination</t>
  </si>
  <si>
    <t>Mean Return of SBI</t>
  </si>
  <si>
    <t>Mean Return of Nifty50</t>
  </si>
  <si>
    <t>Sample Variance of SBI Return</t>
  </si>
  <si>
    <t>Sample Variance of Nifty50 Return</t>
  </si>
  <si>
    <t>CIPLA</t>
  </si>
  <si>
    <t>CIPLA Return</t>
  </si>
  <si>
    <t>Deviation - CIPLA Return</t>
  </si>
  <si>
    <t>Deviation Square - CIPLA</t>
  </si>
  <si>
    <t>Mean Return of CIPLA</t>
  </si>
  <si>
    <t>Sample Variance of CIPLA Return</t>
  </si>
  <si>
    <t>Descriptive Statistics for Market CIPLA</t>
  </si>
  <si>
    <t>SUMMARY OUTPUT</t>
  </si>
  <si>
    <t>TCS Return</t>
  </si>
  <si>
    <t>TCS</t>
  </si>
  <si>
    <t>Deviation - TCS Return</t>
  </si>
  <si>
    <t>Deviation Square - TCS</t>
  </si>
  <si>
    <t>Mean Return of TCS</t>
  </si>
  <si>
    <t>Sample Variance of TCS Return</t>
  </si>
  <si>
    <t>Descriptive Statistics for TCS</t>
  </si>
  <si>
    <t>Systematic Risk (Variance)</t>
  </si>
  <si>
    <t>Unsystematic Risk(Variance)</t>
  </si>
  <si>
    <t>Systematic Risk(Variance)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</si>
</sst>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Continuous"/>
    </xf>
    <xf numFmtId="0" fontId="0" fillId="34" borderId="0" xfId="0" applyFill="1" applyBorder="1" applyAlignment="1"/>
    <xf numFmtId="0" fontId="0" fillId="34" borderId="10" xfId="0" applyFill="1" applyBorder="1" applyAlignment="1"/>
    <xf numFmtId="0" fontId="18" fillId="33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  <xf numFmtId="0" fontId="0" fillId="35" borderId="0" xfId="0" applyFill="1"/>
    <xf numFmtId="0" fontId="18" fillId="35" borderId="11" xfId="0" applyFont="1" applyFill="1" applyBorder="1" applyAlignment="1">
      <alignment horizontal="centerContinuous"/>
    </xf>
    <xf numFmtId="0" fontId="0" fillId="35" borderId="0" xfId="0" applyFill="1" applyBorder="1" applyAlignment="1"/>
    <xf numFmtId="0" fontId="0" fillId="35" borderId="10" xfId="0" applyFill="1" applyBorder="1" applyAlignment="1"/>
    <xf numFmtId="0" fontId="18" fillId="35" borderId="11" xfId="0" applyFont="1" applyFill="1" applyBorder="1" applyAlignment="1">
      <alignment horizontal="center"/>
    </xf>
    <xf numFmtId="0" fontId="19" fillId="37" borderId="0" xfId="0" applyFont="1" applyFill="1"/>
    <xf numFmtId="0" fontId="19" fillId="37" borderId="0" xfId="0" applyNumberFormat="1" applyFont="1" applyFill="1"/>
    <xf numFmtId="0" fontId="0" fillId="0" borderId="0" xfId="0" applyNumberFormat="1" applyFill="1"/>
    <xf numFmtId="0" fontId="0" fillId="34" borderId="0" xfId="0" applyNumberFormat="1" applyFill="1"/>
    <xf numFmtId="0" fontId="19" fillId="0" borderId="0" xfId="0" applyNumberFormat="1" applyFont="1" applyFill="1"/>
    <xf numFmtId="0" fontId="0" fillId="33" borderId="0" xfId="0" applyNumberFormat="1" applyFill="1"/>
    <xf numFmtId="0" fontId="19" fillId="0" borderId="0" xfId="0" applyNumberFormat="1" applyFont="1"/>
    <xf numFmtId="0" fontId="20" fillId="36" borderId="0" xfId="0" applyFont="1" applyFill="1"/>
    <xf numFmtId="0" fontId="21" fillId="36" borderId="0" xfId="0" applyFont="1" applyFill="1"/>
    <xf numFmtId="164" fontId="21" fillId="36" borderId="0" xfId="0" applyNumberFormat="1" applyFont="1" applyFill="1"/>
    <xf numFmtId="0" fontId="19" fillId="0" borderId="0" xfId="0" applyFont="1"/>
    <xf numFmtId="0" fontId="19" fillId="38" borderId="0" xfId="0" applyFont="1" applyFill="1"/>
    <xf numFmtId="0" fontId="19" fillId="38" borderId="0" xfId="0" applyNumberFormat="1" applyFont="1" applyFill="1"/>
    <xf numFmtId="0" fontId="16" fillId="38" borderId="0" xfId="0" applyFont="1" applyFill="1"/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8"/>
  <sheetViews>
    <sheetView tabSelected="1" zoomScaleNormal="100" workbookViewId="0">
      <selection activeCell="R22" sqref="R22"/>
    </sheetView>
  </sheetViews>
  <sheetFormatPr defaultRowHeight="15" x14ac:dyDescent="0.25"/>
  <cols>
    <col min="3" max="3" width="11.85546875" customWidth="1"/>
    <col min="4" max="4" width="17.85546875" customWidth="1"/>
    <col min="5" max="5" width="24.7109375" style="18" customWidth="1"/>
    <col min="6" max="6" width="28.85546875" style="18" customWidth="1"/>
    <col min="7" max="7" width="28" style="1" customWidth="1"/>
    <col min="8" max="8" width="31.85546875" style="1" customWidth="1"/>
    <col min="9" max="9" width="28.28515625" customWidth="1"/>
    <col min="10" max="10" width="27" customWidth="1"/>
    <col min="11" max="11" width="27.7109375" style="1" customWidth="1"/>
    <col min="13" max="13" width="26.42578125" customWidth="1"/>
    <col min="14" max="14" width="19" customWidth="1"/>
    <col min="16" max="16" width="48.42578125" customWidth="1"/>
    <col min="17" max="17" width="18.5703125" customWidth="1"/>
    <col min="18" max="18" width="17.28515625" customWidth="1"/>
    <col min="20" max="20" width="17.140625" customWidth="1"/>
    <col min="25" max="25" width="20.7109375" customWidth="1"/>
    <col min="29" max="29" width="31.140625" customWidth="1"/>
    <col min="39" max="39" width="9.140625" customWidth="1"/>
    <col min="40" max="40" width="21" customWidth="1"/>
    <col min="41" max="41" width="20.28515625" customWidth="1"/>
  </cols>
  <sheetData>
    <row r="1" spans="1:28" s="16" customFormat="1" ht="15.75" x14ac:dyDescent="0.25">
      <c r="A1" s="16" t="s">
        <v>0</v>
      </c>
      <c r="B1" s="16" t="s">
        <v>1</v>
      </c>
      <c r="C1" s="16" t="s">
        <v>2</v>
      </c>
      <c r="D1" s="16" t="s">
        <v>4</v>
      </c>
      <c r="E1" s="17" t="s">
        <v>5</v>
      </c>
      <c r="F1" s="17" t="s">
        <v>6</v>
      </c>
      <c r="G1" s="17" t="s">
        <v>7</v>
      </c>
      <c r="H1" s="17" t="s">
        <v>8</v>
      </c>
      <c r="I1" s="16" t="s">
        <v>60</v>
      </c>
      <c r="J1" s="16" t="s">
        <v>61</v>
      </c>
      <c r="K1" s="17" t="s">
        <v>9</v>
      </c>
    </row>
    <row r="2" spans="1:28" x14ac:dyDescent="0.25">
      <c r="A2" t="s">
        <v>2</v>
      </c>
      <c r="B2" t="s">
        <v>3</v>
      </c>
      <c r="C2">
        <v>184.3</v>
      </c>
      <c r="D2">
        <v>7437.8</v>
      </c>
    </row>
    <row r="3" spans="1:28" ht="15.75" thickBot="1" x14ac:dyDescent="0.3">
      <c r="A3" t="s">
        <v>2</v>
      </c>
      <c r="B3" t="s">
        <v>3</v>
      </c>
      <c r="C3">
        <v>181</v>
      </c>
      <c r="D3">
        <v>7351</v>
      </c>
      <c r="E3" s="19">
        <f>(C3-C2)/C2</f>
        <v>-1.7905588714053233E-2</v>
      </c>
      <c r="F3" s="21">
        <f>(D3-D2)/D2</f>
        <v>-1.1670117507865252E-2</v>
      </c>
      <c r="G3" s="1">
        <f t="shared" ref="G3:G34" si="0">(E3-$E$63)</f>
        <v>-1.9078194922514006E-2</v>
      </c>
      <c r="H3" s="1">
        <f t="shared" ref="H3:H34" si="1">F3-$F$63</f>
        <v>-1.2662493787808633E-2</v>
      </c>
      <c r="I3" s="19">
        <f>G3^2</f>
        <v>3.6397752150143917E-4</v>
      </c>
      <c r="J3" s="21">
        <f>H3^2</f>
        <v>1.6033874892629221E-4</v>
      </c>
      <c r="K3" s="1">
        <f>G3*H3</f>
        <v>2.4157752468893581E-4</v>
      </c>
    </row>
    <row r="4" spans="1:28" x14ac:dyDescent="0.25">
      <c r="A4" t="s">
        <v>2</v>
      </c>
      <c r="B4" t="s">
        <v>3</v>
      </c>
      <c r="C4">
        <v>182.95</v>
      </c>
      <c r="D4">
        <v>7435.1</v>
      </c>
      <c r="E4" s="19">
        <f t="shared" ref="E4:E61" si="2">(C4-C3)/C3</f>
        <v>1.0773480662983363E-2</v>
      </c>
      <c r="F4" s="21">
        <f t="shared" ref="F4:F61" si="3">(D4-D3)/D3</f>
        <v>1.1440620323765523E-2</v>
      </c>
      <c r="G4" s="1">
        <f t="shared" si="0"/>
        <v>9.6008744545225885E-3</v>
      </c>
      <c r="H4" s="1">
        <f t="shared" si="1"/>
        <v>1.0448244043822143E-2</v>
      </c>
      <c r="I4" s="19">
        <f t="shared" ref="I4:I61" si="4">G4^2</f>
        <v>9.2176790291504418E-5</v>
      </c>
      <c r="J4" s="21">
        <f t="shared" ref="J4:J61" si="5">H4^2</f>
        <v>1.0916580359926488E-4</v>
      </c>
      <c r="K4" s="1">
        <f t="shared" ref="K4:K61" si="6">G4*H4</f>
        <v>1.0031227933494979E-4</v>
      </c>
      <c r="M4" s="8" t="s">
        <v>58</v>
      </c>
      <c r="N4" s="8"/>
    </row>
    <row r="5" spans="1:28" x14ac:dyDescent="0.25">
      <c r="A5" t="s">
        <v>2</v>
      </c>
      <c r="B5" t="s">
        <v>3</v>
      </c>
      <c r="C5">
        <v>173.65</v>
      </c>
      <c r="D5">
        <v>7309.3</v>
      </c>
      <c r="E5" s="19">
        <f t="shared" si="2"/>
        <v>-5.0833561082262821E-2</v>
      </c>
      <c r="F5" s="21">
        <f t="shared" si="3"/>
        <v>-1.6919745531331142E-2</v>
      </c>
      <c r="G5" s="1">
        <f t="shared" si="0"/>
        <v>-5.2006167290723597E-2</v>
      </c>
      <c r="H5" s="1">
        <f t="shared" si="1"/>
        <v>-1.7912121811274523E-2</v>
      </c>
      <c r="I5" s="19">
        <f t="shared" si="4"/>
        <v>2.704641436270729E-3</v>
      </c>
      <c r="J5" s="21">
        <f t="shared" si="5"/>
        <v>3.2084410778193651E-4</v>
      </c>
      <c r="K5" s="1">
        <f t="shared" si="6"/>
        <v>9.3154080344896178E-4</v>
      </c>
      <c r="M5" s="9"/>
      <c r="N5" s="9"/>
    </row>
    <row r="6" spans="1:28" x14ac:dyDescent="0.25">
      <c r="A6" t="s">
        <v>2</v>
      </c>
      <c r="B6" t="s">
        <v>3</v>
      </c>
      <c r="C6">
        <v>175.6</v>
      </c>
      <c r="D6">
        <v>7276.8</v>
      </c>
      <c r="E6" s="19">
        <f t="shared" si="2"/>
        <v>1.1229484595450553E-2</v>
      </c>
      <c r="F6" s="21">
        <f t="shared" si="3"/>
        <v>-4.4463902152052865E-3</v>
      </c>
      <c r="G6" s="1">
        <f t="shared" si="0"/>
        <v>1.0056878386989779E-2</v>
      </c>
      <c r="H6" s="1">
        <f t="shared" si="1"/>
        <v>-5.4387664951486671E-3</v>
      </c>
      <c r="I6" s="19">
        <f t="shared" si="4"/>
        <v>1.0114080289070214E-4</v>
      </c>
      <c r="J6" s="21">
        <f t="shared" si="5"/>
        <v>2.9580180988751717E-5</v>
      </c>
      <c r="K6" s="1">
        <f t="shared" si="6"/>
        <v>-5.4697013216944779E-5</v>
      </c>
      <c r="M6" s="9" t="s">
        <v>42</v>
      </c>
      <c r="N6" s="9">
        <v>9.9237627994338065E-4</v>
      </c>
      <c r="T6" s="11" t="s">
        <v>59</v>
      </c>
      <c r="U6" s="11"/>
      <c r="V6" s="11"/>
      <c r="W6" s="11"/>
      <c r="X6" s="11"/>
      <c r="Y6" s="11"/>
      <c r="Z6" s="11"/>
      <c r="AA6" s="11"/>
      <c r="AB6" s="11"/>
    </row>
    <row r="7" spans="1:28" ht="15.75" thickBot="1" x14ac:dyDescent="0.3">
      <c r="A7" t="s">
        <v>2</v>
      </c>
      <c r="B7" t="s">
        <v>3</v>
      </c>
      <c r="C7">
        <v>184.6</v>
      </c>
      <c r="D7">
        <v>7422.45</v>
      </c>
      <c r="E7" s="19">
        <f t="shared" si="2"/>
        <v>5.1252847380410027E-2</v>
      </c>
      <c r="F7" s="21">
        <f t="shared" si="3"/>
        <v>2.0015666226912879E-2</v>
      </c>
      <c r="G7" s="1">
        <f t="shared" si="0"/>
        <v>5.0080241171949251E-2</v>
      </c>
      <c r="H7" s="1">
        <f t="shared" si="1"/>
        <v>1.9023289946969498E-2</v>
      </c>
      <c r="I7" s="19">
        <f t="shared" si="4"/>
        <v>2.508030555840601E-3</v>
      </c>
      <c r="J7" s="21">
        <f t="shared" si="5"/>
        <v>3.6188556040647079E-4</v>
      </c>
      <c r="K7" s="1">
        <f t="shared" si="6"/>
        <v>9.526909484281501E-4</v>
      </c>
      <c r="M7" s="9" t="s">
        <v>14</v>
      </c>
      <c r="N7" s="9">
        <v>1.6279837817046775E-3</v>
      </c>
      <c r="T7" s="11"/>
      <c r="U7" s="11"/>
      <c r="V7" s="11"/>
      <c r="W7" s="11"/>
      <c r="X7" s="11"/>
      <c r="Y7" s="11"/>
      <c r="Z7" s="11"/>
      <c r="AA7" s="11"/>
      <c r="AB7" s="11"/>
    </row>
    <row r="8" spans="1:28" x14ac:dyDescent="0.25">
      <c r="A8" t="s">
        <v>2</v>
      </c>
      <c r="B8" t="s">
        <v>3</v>
      </c>
      <c r="C8">
        <v>182.95</v>
      </c>
      <c r="D8">
        <v>7436.15</v>
      </c>
      <c r="E8" s="19">
        <f t="shared" si="2"/>
        <v>-8.9382448537378423E-3</v>
      </c>
      <c r="F8" s="21">
        <f t="shared" si="3"/>
        <v>1.8457517396546718E-3</v>
      </c>
      <c r="G8" s="1">
        <f t="shared" si="0"/>
        <v>-1.0110851062198617E-2</v>
      </c>
      <c r="H8" s="1">
        <f t="shared" si="1"/>
        <v>8.5337545971129114E-4</v>
      </c>
      <c r="I8" s="19">
        <f t="shared" si="4"/>
        <v>1.0222930920196289E-4</v>
      </c>
      <c r="J8" s="21">
        <f t="shared" si="5"/>
        <v>7.2824967523745749E-7</v>
      </c>
      <c r="K8" s="1">
        <f t="shared" si="6"/>
        <v>-8.6283521732761415E-6</v>
      </c>
      <c r="M8" s="9" t="s">
        <v>43</v>
      </c>
      <c r="N8" s="9">
        <v>1.3042431376745678E-3</v>
      </c>
      <c r="T8" s="12" t="s">
        <v>10</v>
      </c>
      <c r="U8" s="12"/>
      <c r="V8" s="11"/>
      <c r="W8" s="11"/>
      <c r="X8" s="11"/>
      <c r="Y8" s="11"/>
      <c r="Z8" s="11"/>
      <c r="AA8" s="11"/>
      <c r="AB8" s="11"/>
    </row>
    <row r="9" spans="1:28" x14ac:dyDescent="0.25">
      <c r="A9" t="s">
        <v>2</v>
      </c>
      <c r="B9" t="s">
        <v>3</v>
      </c>
      <c r="C9">
        <v>184.4</v>
      </c>
      <c r="D9">
        <v>7437.75</v>
      </c>
      <c r="E9" s="19">
        <f t="shared" si="2"/>
        <v>7.925662749385172E-3</v>
      </c>
      <c r="F9" s="21">
        <f t="shared" si="3"/>
        <v>2.151651055990484E-4</v>
      </c>
      <c r="G9" s="1">
        <f t="shared" si="0"/>
        <v>6.7530565409243976E-3</v>
      </c>
      <c r="H9" s="1">
        <f t="shared" si="1"/>
        <v>-7.7721117434433225E-4</v>
      </c>
      <c r="I9" s="19">
        <f t="shared" si="4"/>
        <v>4.5603772644921788E-5</v>
      </c>
      <c r="J9" s="21">
        <f t="shared" si="5"/>
        <v>6.0405720952569603E-7</v>
      </c>
      <c r="K9" s="1">
        <f t="shared" si="6"/>
        <v>-5.2485510045855257E-6</v>
      </c>
      <c r="M9" s="9" t="s">
        <v>44</v>
      </c>
      <c r="N9" s="9" t="e">
        <v>#N/A</v>
      </c>
      <c r="T9" s="13" t="s">
        <v>11</v>
      </c>
      <c r="U9" s="13">
        <v>0.68684116410247609</v>
      </c>
      <c r="V9" s="11"/>
      <c r="W9" s="11"/>
      <c r="X9" s="11"/>
      <c r="Y9" s="11"/>
      <c r="Z9" s="11"/>
      <c r="AA9" s="11"/>
      <c r="AB9" s="11"/>
    </row>
    <row r="10" spans="1:28" x14ac:dyDescent="0.25">
      <c r="A10" t="s">
        <v>2</v>
      </c>
      <c r="B10" t="s">
        <v>3</v>
      </c>
      <c r="C10">
        <v>185.25</v>
      </c>
      <c r="D10">
        <v>7424.65</v>
      </c>
      <c r="E10" s="19">
        <f t="shared" si="2"/>
        <v>4.609544468546607E-3</v>
      </c>
      <c r="F10" s="21">
        <f t="shared" si="3"/>
        <v>-1.7612853349467735E-3</v>
      </c>
      <c r="G10" s="1">
        <f t="shared" si="0"/>
        <v>3.4369382600858327E-3</v>
      </c>
      <c r="H10" s="1">
        <f t="shared" si="1"/>
        <v>-2.7536616148901541E-3</v>
      </c>
      <c r="I10" s="19">
        <f t="shared" si="4"/>
        <v>1.1812544603641831E-5</v>
      </c>
      <c r="J10" s="21">
        <f t="shared" si="5"/>
        <v>7.5826522893194512E-6</v>
      </c>
      <c r="K10" s="1">
        <f t="shared" si="6"/>
        <v>-9.4641649595457107E-6</v>
      </c>
      <c r="M10" s="9" t="s">
        <v>45</v>
      </c>
      <c r="N10" s="9">
        <v>1.250478070243994E-2</v>
      </c>
      <c r="T10" s="13" t="s">
        <v>12</v>
      </c>
      <c r="U10" s="13">
        <v>0.47175078470564452</v>
      </c>
      <c r="V10" s="11"/>
      <c r="W10" s="11"/>
      <c r="X10" s="11"/>
      <c r="Y10" s="11"/>
      <c r="Z10" s="11"/>
      <c r="AA10" s="11"/>
      <c r="AB10" s="11"/>
    </row>
    <row r="11" spans="1:28" x14ac:dyDescent="0.25">
      <c r="A11" t="s">
        <v>2</v>
      </c>
      <c r="B11" t="s">
        <v>3</v>
      </c>
      <c r="C11">
        <v>179.9</v>
      </c>
      <c r="D11">
        <v>7563.55</v>
      </c>
      <c r="E11" s="19">
        <f t="shared" si="2"/>
        <v>-2.8879892037786743E-2</v>
      </c>
      <c r="F11" s="21">
        <f t="shared" si="3"/>
        <v>1.8707952563420574E-2</v>
      </c>
      <c r="G11" s="1">
        <f t="shared" si="0"/>
        <v>-3.0052498246247516E-2</v>
      </c>
      <c r="H11" s="1">
        <f t="shared" si="1"/>
        <v>1.7715576283477193E-2</v>
      </c>
      <c r="I11" s="19">
        <f t="shared" si="4"/>
        <v>9.0315265084071005E-4</v>
      </c>
      <c r="J11" s="21">
        <f t="shared" si="5"/>
        <v>3.138416430556996E-4</v>
      </c>
      <c r="K11" s="1">
        <f t="shared" si="6"/>
        <v>-5.3239732519046244E-4</v>
      </c>
      <c r="M11" s="9" t="s">
        <v>46</v>
      </c>
      <c r="N11" s="9">
        <v>1.5636954041611429E-4</v>
      </c>
      <c r="T11" s="13" t="s">
        <v>13</v>
      </c>
      <c r="U11" s="13">
        <v>0.46248325461276107</v>
      </c>
      <c r="V11" s="11"/>
      <c r="W11" s="11"/>
      <c r="X11" s="11"/>
      <c r="Y11" s="11"/>
      <c r="Z11" s="11"/>
      <c r="AA11" s="11"/>
      <c r="AB11" s="11"/>
    </row>
    <row r="12" spans="1:28" x14ac:dyDescent="0.25">
      <c r="A12" t="s">
        <v>2</v>
      </c>
      <c r="B12" t="s">
        <v>3</v>
      </c>
      <c r="C12">
        <v>172.75</v>
      </c>
      <c r="D12">
        <v>7555.95</v>
      </c>
      <c r="E12" s="19">
        <f t="shared" si="2"/>
        <v>-3.9744302390216819E-2</v>
      </c>
      <c r="F12" s="21">
        <f t="shared" si="3"/>
        <v>-1.0048191656035015E-3</v>
      </c>
      <c r="G12" s="1">
        <f t="shared" si="0"/>
        <v>-4.0916908598677595E-2</v>
      </c>
      <c r="H12" s="1">
        <f t="shared" si="1"/>
        <v>-1.9971954455468822E-3</v>
      </c>
      <c r="I12" s="19">
        <f t="shared" si="4"/>
        <v>1.6741934092725365E-3</v>
      </c>
      <c r="J12" s="21">
        <f t="shared" si="5"/>
        <v>3.9887896477132094E-6</v>
      </c>
      <c r="K12" s="1">
        <f t="shared" si="6"/>
        <v>8.171906349913696E-5</v>
      </c>
      <c r="M12" s="9" t="s">
        <v>47</v>
      </c>
      <c r="N12" s="9">
        <v>0.28635754135918301</v>
      </c>
      <c r="T12" s="13" t="s">
        <v>14</v>
      </c>
      <c r="U12" s="13">
        <v>2.32630913442692E-2</v>
      </c>
      <c r="V12" s="11"/>
      <c r="W12" s="11"/>
      <c r="X12" s="11"/>
      <c r="Y12" s="11"/>
      <c r="Z12" s="11"/>
      <c r="AA12" s="11"/>
      <c r="AB12" s="11"/>
    </row>
    <row r="13" spans="1:28" ht="15.75" thickBot="1" x14ac:dyDescent="0.3">
      <c r="A13" t="s">
        <v>2</v>
      </c>
      <c r="B13" t="s">
        <v>3</v>
      </c>
      <c r="C13">
        <v>169.4</v>
      </c>
      <c r="D13">
        <v>7455.55</v>
      </c>
      <c r="E13" s="19">
        <f t="shared" si="2"/>
        <v>-1.9392185238784339E-2</v>
      </c>
      <c r="F13" s="21">
        <f t="shared" si="3"/>
        <v>-1.3287541606283742E-2</v>
      </c>
      <c r="G13" s="1">
        <f t="shared" si="0"/>
        <v>-2.0564791447245111E-2</v>
      </c>
      <c r="H13" s="1">
        <f t="shared" si="1"/>
        <v>-1.4279917886227123E-2</v>
      </c>
      <c r="I13" s="19">
        <f t="shared" si="4"/>
        <v>4.2291064726868567E-4</v>
      </c>
      <c r="J13" s="21">
        <f t="shared" si="5"/>
        <v>2.039160548373893E-4</v>
      </c>
      <c r="K13" s="1">
        <f t="shared" si="6"/>
        <v>2.9366353321404599E-4</v>
      </c>
      <c r="M13" s="9" t="s">
        <v>48</v>
      </c>
      <c r="N13" s="9">
        <v>3.8706823735773443E-2</v>
      </c>
      <c r="T13" s="14" t="s">
        <v>15</v>
      </c>
      <c r="U13" s="14">
        <v>59</v>
      </c>
      <c r="V13" s="11"/>
      <c r="W13" s="11"/>
      <c r="X13" s="11"/>
      <c r="Y13" s="11"/>
      <c r="Z13" s="11"/>
      <c r="AA13" s="11"/>
      <c r="AB13" s="11"/>
    </row>
    <row r="14" spans="1:28" x14ac:dyDescent="0.25">
      <c r="A14" t="s">
        <v>2</v>
      </c>
      <c r="B14" t="s">
        <v>3</v>
      </c>
      <c r="C14">
        <v>166.05</v>
      </c>
      <c r="D14">
        <v>7361.8</v>
      </c>
      <c r="E14" s="19">
        <f t="shared" si="2"/>
        <v>-1.9775678866587924E-2</v>
      </c>
      <c r="F14" s="21">
        <f t="shared" si="3"/>
        <v>-1.2574525018274977E-2</v>
      </c>
      <c r="G14" s="1">
        <f t="shared" si="0"/>
        <v>-2.0948285075048697E-2</v>
      </c>
      <c r="H14" s="1">
        <f t="shared" si="1"/>
        <v>-1.3566901298218357E-2</v>
      </c>
      <c r="I14" s="19">
        <f t="shared" si="4"/>
        <v>4.3883064758550798E-4</v>
      </c>
      <c r="J14" s="21">
        <f t="shared" si="5"/>
        <v>1.8406081083559894E-4</v>
      </c>
      <c r="K14" s="1">
        <f t="shared" si="6"/>
        <v>2.8420331598012641E-4</v>
      </c>
      <c r="M14" s="9" t="s">
        <v>49</v>
      </c>
      <c r="N14" s="9">
        <v>6.6840156252047728E-2</v>
      </c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5.75" thickBot="1" x14ac:dyDescent="0.3">
      <c r="A15" t="s">
        <v>2</v>
      </c>
      <c r="B15" t="s">
        <v>3</v>
      </c>
      <c r="C15">
        <v>162.85</v>
      </c>
      <c r="D15">
        <v>7404</v>
      </c>
      <c r="E15" s="19">
        <f t="shared" si="2"/>
        <v>-1.9271303824149454E-2</v>
      </c>
      <c r="F15" s="21">
        <f t="shared" si="3"/>
        <v>5.732293732511046E-3</v>
      </c>
      <c r="G15" s="1">
        <f t="shared" si="0"/>
        <v>-2.0443910032610226E-2</v>
      </c>
      <c r="H15" s="1">
        <f t="shared" si="1"/>
        <v>4.7399174525676654E-3</v>
      </c>
      <c r="I15" s="19">
        <f t="shared" si="4"/>
        <v>4.1795345742146105E-4</v>
      </c>
      <c r="J15" s="21">
        <f t="shared" si="5"/>
        <v>2.2466817457155546E-5</v>
      </c>
      <c r="K15" s="1">
        <f t="shared" si="6"/>
        <v>-9.6902445962292406E-5</v>
      </c>
      <c r="M15" s="9" t="s">
        <v>50</v>
      </c>
      <c r="N15" s="9">
        <v>-3.3170724946990512E-2</v>
      </c>
      <c r="T15" s="11" t="s">
        <v>16</v>
      </c>
      <c r="U15" s="11"/>
      <c r="V15" s="11"/>
      <c r="W15" s="11"/>
      <c r="X15" s="11"/>
      <c r="Y15" s="11"/>
      <c r="Z15" s="11"/>
      <c r="AA15" s="11"/>
      <c r="AB15" s="11"/>
    </row>
    <row r="16" spans="1:28" x14ac:dyDescent="0.25">
      <c r="A16" t="s">
        <v>2</v>
      </c>
      <c r="B16" t="s">
        <v>3</v>
      </c>
      <c r="C16">
        <v>168.2</v>
      </c>
      <c r="D16">
        <v>7489.1</v>
      </c>
      <c r="E16" s="19">
        <f t="shared" si="2"/>
        <v>3.2852318084126461E-2</v>
      </c>
      <c r="F16" s="21">
        <f t="shared" si="3"/>
        <v>1.1493787142085408E-2</v>
      </c>
      <c r="G16" s="1">
        <f t="shared" si="0"/>
        <v>3.1679711875665685E-2</v>
      </c>
      <c r="H16" s="1">
        <f t="shared" si="1"/>
        <v>1.0501410862142027E-2</v>
      </c>
      <c r="I16" s="19">
        <f t="shared" si="4"/>
        <v>1.0036041445251934E-3</v>
      </c>
      <c r="J16" s="21">
        <f t="shared" si="5"/>
        <v>1.1027963009551455E-4</v>
      </c>
      <c r="K16" s="1">
        <f t="shared" si="6"/>
        <v>3.3268167040064541E-4</v>
      </c>
      <c r="M16" s="9" t="s">
        <v>51</v>
      </c>
      <c r="N16" s="9">
        <v>3.3669431305057215E-2</v>
      </c>
      <c r="T16" s="15"/>
      <c r="U16" s="15" t="s">
        <v>21</v>
      </c>
      <c r="V16" s="15" t="s">
        <v>22</v>
      </c>
      <c r="W16" s="15" t="s">
        <v>23</v>
      </c>
      <c r="X16" s="15" t="s">
        <v>24</v>
      </c>
      <c r="Y16" s="15" t="s">
        <v>25</v>
      </c>
      <c r="Z16" s="11"/>
      <c r="AA16" s="11"/>
      <c r="AB16" s="11"/>
    </row>
    <row r="17" spans="1:28" ht="18.75" x14ac:dyDescent="0.3">
      <c r="A17" t="s">
        <v>2</v>
      </c>
      <c r="B17" t="s">
        <v>3</v>
      </c>
      <c r="C17">
        <v>172.15</v>
      </c>
      <c r="D17">
        <v>7387.25</v>
      </c>
      <c r="E17" s="19">
        <f t="shared" si="2"/>
        <v>2.348394768133185E-2</v>
      </c>
      <c r="F17" s="21">
        <f t="shared" si="3"/>
        <v>-1.3599764991788114E-2</v>
      </c>
      <c r="G17" s="1">
        <f t="shared" si="0"/>
        <v>2.2311341472871078E-2</v>
      </c>
      <c r="H17" s="1">
        <f t="shared" si="1"/>
        <v>-1.4592141271731494E-2</v>
      </c>
      <c r="I17" s="19">
        <f t="shared" si="4"/>
        <v>4.9779595831905691E-4</v>
      </c>
      <c r="J17" s="21">
        <f t="shared" si="5"/>
        <v>2.1293058689416964E-4</v>
      </c>
      <c r="K17" s="1">
        <f t="shared" si="6"/>
        <v>-3.2557024673397658E-4</v>
      </c>
      <c r="M17" s="9" t="s">
        <v>52</v>
      </c>
      <c r="N17" s="9">
        <v>5.8550200516659462E-2</v>
      </c>
      <c r="P17" s="23" t="s">
        <v>62</v>
      </c>
      <c r="Q17" s="24">
        <f>INTERCEPT(E3:E61,F3:F61)</f>
        <v>-5.5692354465578854E-4</v>
      </c>
      <c r="R17" s="24"/>
      <c r="T17" s="13" t="s">
        <v>17</v>
      </c>
      <c r="U17" s="13">
        <v>1</v>
      </c>
      <c r="V17" s="13">
        <v>2.7547581606292604E-2</v>
      </c>
      <c r="W17" s="13">
        <v>2.7547581606292604E-2</v>
      </c>
      <c r="X17" s="13">
        <v>50.903615092429398</v>
      </c>
      <c r="Y17" s="13">
        <v>1.8978117105899482E-9</v>
      </c>
      <c r="Z17" s="11"/>
      <c r="AA17" s="11"/>
      <c r="AB17" s="11"/>
    </row>
    <row r="18" spans="1:28" ht="18.75" x14ac:dyDescent="0.3">
      <c r="A18" t="s">
        <v>2</v>
      </c>
      <c r="B18" t="s">
        <v>3</v>
      </c>
      <c r="C18">
        <v>167.05</v>
      </c>
      <c r="D18">
        <v>7298.2</v>
      </c>
      <c r="E18" s="19">
        <f t="shared" si="2"/>
        <v>-2.9625326749927353E-2</v>
      </c>
      <c r="F18" s="21">
        <f t="shared" si="3"/>
        <v>-1.2054553453585594E-2</v>
      </c>
      <c r="G18" s="1">
        <f t="shared" si="0"/>
        <v>-3.0797932958388126E-2</v>
      </c>
      <c r="H18" s="1">
        <f t="shared" si="1"/>
        <v>-1.3046929733528974E-2</v>
      </c>
      <c r="I18" s="19">
        <f t="shared" si="4"/>
        <v>9.4851267450936957E-4</v>
      </c>
      <c r="J18" s="21">
        <f t="shared" si="5"/>
        <v>1.7022237547164242E-4</v>
      </c>
      <c r="K18" s="1">
        <f t="shared" si="6"/>
        <v>4.0181846724602602E-4</v>
      </c>
      <c r="M18" s="9" t="s">
        <v>53</v>
      </c>
      <c r="N18" s="9">
        <v>59</v>
      </c>
      <c r="P18" s="23" t="s">
        <v>63</v>
      </c>
      <c r="Q18" s="24">
        <f>SLOPE(E3:E61,F3:F61)</f>
        <v>1.7428164982089653</v>
      </c>
      <c r="R18" s="24"/>
      <c r="T18" s="13" t="s">
        <v>18</v>
      </c>
      <c r="U18" s="13">
        <v>57</v>
      </c>
      <c r="V18" s="13">
        <v>3.0846770876833209E-2</v>
      </c>
      <c r="W18" s="13">
        <v>5.4117141889181068E-4</v>
      </c>
      <c r="X18" s="13"/>
      <c r="Y18" s="13"/>
      <c r="Z18" s="11"/>
      <c r="AA18" s="11"/>
      <c r="AB18" s="11"/>
    </row>
    <row r="19" spans="1:28" ht="19.5" thickBot="1" x14ac:dyDescent="0.35">
      <c r="A19" t="s">
        <v>2</v>
      </c>
      <c r="B19" t="s">
        <v>3</v>
      </c>
      <c r="C19">
        <v>159</v>
      </c>
      <c r="D19">
        <v>7215.7</v>
      </c>
      <c r="E19" s="19">
        <f t="shared" si="2"/>
        <v>-4.8189164920682495E-2</v>
      </c>
      <c r="F19" s="21">
        <f t="shared" si="3"/>
        <v>-1.1304157189443973E-2</v>
      </c>
      <c r="G19" s="1">
        <f t="shared" si="0"/>
        <v>-4.9361771129143271E-2</v>
      </c>
      <c r="H19" s="1">
        <f t="shared" si="1"/>
        <v>-1.2296533469387354E-2</v>
      </c>
      <c r="I19" s="19">
        <f t="shared" si="4"/>
        <v>2.4365844490059222E-3</v>
      </c>
      <c r="J19" s="21">
        <f t="shared" si="5"/>
        <v>1.512047353637634E-4</v>
      </c>
      <c r="K19" s="1">
        <f t="shared" si="6"/>
        <v>6.0697867079774861E-4</v>
      </c>
      <c r="M19" s="9" t="s">
        <v>54</v>
      </c>
      <c r="N19" s="9">
        <v>3.3669431305057215E-2</v>
      </c>
      <c r="P19" s="23" t="s">
        <v>64</v>
      </c>
      <c r="Q19" s="24">
        <f>CORREL(E3:E61,F3:F61)</f>
        <v>0.68684116410247631</v>
      </c>
      <c r="R19" s="24"/>
      <c r="T19" s="14" t="s">
        <v>19</v>
      </c>
      <c r="U19" s="14">
        <v>58</v>
      </c>
      <c r="V19" s="14">
        <v>5.8394352483125814E-2</v>
      </c>
      <c r="W19" s="14"/>
      <c r="X19" s="14"/>
      <c r="Y19" s="14"/>
      <c r="Z19" s="11"/>
      <c r="AA19" s="11"/>
      <c r="AB19" s="11"/>
    </row>
    <row r="20" spans="1:28" ht="19.5" thickBot="1" x14ac:dyDescent="0.35">
      <c r="A20" t="s">
        <v>2</v>
      </c>
      <c r="B20" t="s">
        <v>3</v>
      </c>
      <c r="C20">
        <v>154.25</v>
      </c>
      <c r="D20">
        <v>6976.35</v>
      </c>
      <c r="E20" s="19">
        <f t="shared" si="2"/>
        <v>-2.9874213836477988E-2</v>
      </c>
      <c r="F20" s="21">
        <f t="shared" si="3"/>
        <v>-3.3170724946990512E-2</v>
      </c>
      <c r="G20" s="1">
        <f t="shared" si="0"/>
        <v>-3.104682004493876E-2</v>
      </c>
      <c r="H20" s="1">
        <f t="shared" si="1"/>
        <v>-3.416310122693389E-2</v>
      </c>
      <c r="I20" s="19">
        <f t="shared" si="4"/>
        <v>9.6390503490281125E-4</v>
      </c>
      <c r="J20" s="21">
        <f t="shared" si="5"/>
        <v>1.1671174854417318E-3</v>
      </c>
      <c r="K20" s="1">
        <f t="shared" si="6"/>
        <v>1.0606556559696429E-3</v>
      </c>
      <c r="M20" s="9" t="s">
        <v>55</v>
      </c>
      <c r="N20" s="9">
        <v>-3.3170724946990512E-2</v>
      </c>
      <c r="P20" s="23" t="s">
        <v>65</v>
      </c>
      <c r="Q20" s="24">
        <f>Q19^2</f>
        <v>0.4717507847056448</v>
      </c>
      <c r="R20" s="24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9.5" thickBot="1" x14ac:dyDescent="0.35">
      <c r="A21" t="s">
        <v>2</v>
      </c>
      <c r="B21" t="s">
        <v>3</v>
      </c>
      <c r="C21">
        <v>154.80000000000001</v>
      </c>
      <c r="D21">
        <v>6980.95</v>
      </c>
      <c r="E21" s="19">
        <f t="shared" si="2"/>
        <v>3.5656401944895388E-3</v>
      </c>
      <c r="F21" s="21">
        <f t="shared" si="3"/>
        <v>6.5937058777146415E-4</v>
      </c>
      <c r="G21" s="1">
        <f t="shared" si="0"/>
        <v>2.3930339860287649E-3</v>
      </c>
      <c r="H21" s="1">
        <f t="shared" si="1"/>
        <v>-3.330056921719165E-4</v>
      </c>
      <c r="I21" s="19">
        <f t="shared" si="4"/>
        <v>5.7266116582887189E-6</v>
      </c>
      <c r="J21" s="21">
        <f t="shared" si="5"/>
        <v>1.1089279101889721E-7</v>
      </c>
      <c r="K21" s="1">
        <f t="shared" si="6"/>
        <v>-7.9689393890842926E-7</v>
      </c>
      <c r="M21" s="10" t="s">
        <v>56</v>
      </c>
      <c r="N21" s="10">
        <v>3.2587635997431328E-3</v>
      </c>
      <c r="P21" s="23" t="s">
        <v>87</v>
      </c>
      <c r="Q21" s="25">
        <f>N32*Q20</f>
        <v>4.7495830355676917E-4</v>
      </c>
      <c r="R21" s="24">
        <f>Q18^2*N11</f>
        <v>4.7495830355676917E-4</v>
      </c>
      <c r="T21" s="15"/>
      <c r="U21" s="15" t="s">
        <v>26</v>
      </c>
      <c r="V21" s="15" t="s">
        <v>14</v>
      </c>
      <c r="W21" s="15" t="s">
        <v>27</v>
      </c>
      <c r="X21" s="15" t="s">
        <v>28</v>
      </c>
      <c r="Y21" s="15" t="s">
        <v>29</v>
      </c>
      <c r="Z21" s="15" t="s">
        <v>30</v>
      </c>
      <c r="AA21" s="15" t="s">
        <v>31</v>
      </c>
      <c r="AB21" s="15" t="s">
        <v>32</v>
      </c>
    </row>
    <row r="22" spans="1:28" ht="18.75" x14ac:dyDescent="0.3">
      <c r="A22" t="s">
        <v>2</v>
      </c>
      <c r="B22" t="s">
        <v>3</v>
      </c>
      <c r="C22">
        <v>167.85</v>
      </c>
      <c r="D22">
        <v>7162.95</v>
      </c>
      <c r="E22" s="19">
        <f t="shared" si="2"/>
        <v>8.4302325581395235E-2</v>
      </c>
      <c r="F22" s="21">
        <f t="shared" si="3"/>
        <v>2.6070950228837049E-2</v>
      </c>
      <c r="G22" s="1">
        <f t="shared" si="0"/>
        <v>8.3129719372934466E-2</v>
      </c>
      <c r="H22" s="1">
        <f t="shared" si="1"/>
        <v>2.5078573948893668E-2</v>
      </c>
      <c r="I22" s="19">
        <f t="shared" si="4"/>
        <v>6.9105502430228359E-3</v>
      </c>
      <c r="J22" s="21">
        <f t="shared" si="5"/>
        <v>6.2893487131012815E-4</v>
      </c>
      <c r="K22" s="1">
        <f t="shared" si="6"/>
        <v>2.0847748146449155E-3</v>
      </c>
      <c r="P22" s="23" t="s">
        <v>86</v>
      </c>
      <c r="Q22" s="24">
        <f>(N32)-Q21</f>
        <v>5.3184087718677905E-4</v>
      </c>
      <c r="R22" s="24">
        <f>(1-Q20)*N32</f>
        <v>5.3184087718677905E-4</v>
      </c>
      <c r="T22" s="13" t="s">
        <v>20</v>
      </c>
      <c r="U22" s="13">
        <v>-5.5692354465578789E-4</v>
      </c>
      <c r="V22" s="13">
        <v>3.0382824757586215E-3</v>
      </c>
      <c r="W22" s="13">
        <v>-0.18330209554222932</v>
      </c>
      <c r="X22" s="13">
        <v>0.85521146751852806</v>
      </c>
      <c r="Y22" s="13">
        <v>-6.6409792579315927E-3</v>
      </c>
      <c r="Z22" s="13">
        <v>5.5271321686200161E-3</v>
      </c>
      <c r="AA22" s="13">
        <v>-6.6409792579315927E-3</v>
      </c>
      <c r="AB22" s="13">
        <v>5.5271321686200161E-3</v>
      </c>
    </row>
    <row r="23" spans="1:28" ht="15.75" thickBot="1" x14ac:dyDescent="0.3">
      <c r="A23" t="s">
        <v>2</v>
      </c>
      <c r="B23" t="s">
        <v>3</v>
      </c>
      <c r="C23">
        <v>156.4</v>
      </c>
      <c r="D23">
        <v>7048.25</v>
      </c>
      <c r="E23" s="19">
        <f t="shared" si="2"/>
        <v>-6.8215668751861719E-2</v>
      </c>
      <c r="F23" s="21">
        <f t="shared" si="3"/>
        <v>-1.6012955556020888E-2</v>
      </c>
      <c r="G23" s="1">
        <f t="shared" si="0"/>
        <v>-6.9388274960322488E-2</v>
      </c>
      <c r="H23" s="1">
        <f t="shared" si="1"/>
        <v>-1.7005331835964269E-2</v>
      </c>
      <c r="I23" s="19">
        <f t="shared" si="4"/>
        <v>4.8147327019693164E-3</v>
      </c>
      <c r="J23" s="21">
        <f t="shared" si="5"/>
        <v>2.8918131085125989E-4</v>
      </c>
      <c r="K23" s="1">
        <f t="shared" si="6"/>
        <v>1.1799706412254144E-3</v>
      </c>
      <c r="T23" s="14" t="s">
        <v>33</v>
      </c>
      <c r="U23" s="14">
        <v>1.7428164982089649</v>
      </c>
      <c r="V23" s="14">
        <v>0.24427405920919967</v>
      </c>
      <c r="W23" s="14">
        <v>7.1346769438026687</v>
      </c>
      <c r="X23" s="14">
        <v>1.8978117105899622E-9</v>
      </c>
      <c r="Y23" s="14">
        <v>1.2536661320417364</v>
      </c>
      <c r="Z23" s="14">
        <v>2.2319668643761936</v>
      </c>
      <c r="AA23" s="14">
        <v>1.2536661320417364</v>
      </c>
      <c r="AB23" s="14">
        <v>2.2319668643761936</v>
      </c>
    </row>
    <row r="24" spans="1:28" ht="15.75" thickBot="1" x14ac:dyDescent="0.3">
      <c r="A24" t="s">
        <v>2</v>
      </c>
      <c r="B24" t="s">
        <v>3</v>
      </c>
      <c r="C24">
        <v>158.94999999999999</v>
      </c>
      <c r="D24">
        <v>7108.45</v>
      </c>
      <c r="E24" s="19">
        <f t="shared" si="2"/>
        <v>1.6304347826086849E-2</v>
      </c>
      <c r="F24" s="21">
        <f t="shared" si="3"/>
        <v>8.5411272301634898E-3</v>
      </c>
      <c r="G24" s="1">
        <f t="shared" si="0"/>
        <v>1.5131741617626074E-2</v>
      </c>
      <c r="H24" s="1">
        <f t="shared" si="1"/>
        <v>7.5487509502201091E-3</v>
      </c>
      <c r="I24" s="19">
        <f t="shared" si="4"/>
        <v>2.2896960438259696E-4</v>
      </c>
      <c r="J24" s="21">
        <f t="shared" si="5"/>
        <v>5.6983640908448999E-5</v>
      </c>
      <c r="K24" s="1">
        <f t="shared" si="6"/>
        <v>1.1422574891454E-4</v>
      </c>
    </row>
    <row r="25" spans="1:28" x14ac:dyDescent="0.25">
      <c r="A25" t="s">
        <v>2</v>
      </c>
      <c r="B25" t="s">
        <v>3</v>
      </c>
      <c r="C25">
        <v>159.80000000000001</v>
      </c>
      <c r="D25">
        <v>7191.75</v>
      </c>
      <c r="E25" s="19">
        <f t="shared" si="2"/>
        <v>5.3475935828878442E-3</v>
      </c>
      <c r="F25" s="21">
        <f t="shared" si="3"/>
        <v>1.1718447762873788E-2</v>
      </c>
      <c r="G25" s="1">
        <f t="shared" si="0"/>
        <v>4.1749873744270699E-3</v>
      </c>
      <c r="H25" s="1">
        <f t="shared" si="1"/>
        <v>1.0726071482930408E-2</v>
      </c>
      <c r="I25" s="19">
        <f t="shared" si="4"/>
        <v>1.7430519576625438E-5</v>
      </c>
      <c r="J25" s="21">
        <f t="shared" si="5"/>
        <v>1.1504860945693292E-4</v>
      </c>
      <c r="K25" s="1">
        <f t="shared" si="6"/>
        <v>4.4781213018436688E-5</v>
      </c>
      <c r="M25" s="5" t="s">
        <v>57</v>
      </c>
      <c r="N25" s="5"/>
    </row>
    <row r="26" spans="1:28" x14ac:dyDescent="0.25">
      <c r="A26" t="s">
        <v>2</v>
      </c>
      <c r="B26" t="s">
        <v>3</v>
      </c>
      <c r="C26">
        <v>164.7</v>
      </c>
      <c r="D26">
        <v>7210.75</v>
      </c>
      <c r="E26" s="19">
        <f t="shared" si="2"/>
        <v>3.0663329161451671E-2</v>
      </c>
      <c r="F26" s="21">
        <f t="shared" si="3"/>
        <v>2.6419160844022667E-3</v>
      </c>
      <c r="G26" s="1">
        <f t="shared" si="0"/>
        <v>2.9490722952990898E-2</v>
      </c>
      <c r="H26" s="1">
        <f t="shared" si="1"/>
        <v>1.649539804458886E-3</v>
      </c>
      <c r="I26" s="19">
        <f t="shared" si="4"/>
        <v>8.6970274029006425E-4</v>
      </c>
      <c r="J26" s="21">
        <f t="shared" si="5"/>
        <v>2.7209815664942599E-6</v>
      </c>
      <c r="K26" s="1">
        <f t="shared" si="6"/>
        <v>4.8646121373227788E-5</v>
      </c>
      <c r="M26" s="6"/>
      <c r="N26" s="6"/>
    </row>
    <row r="27" spans="1:28" x14ac:dyDescent="0.25">
      <c r="A27" t="s">
        <v>2</v>
      </c>
      <c r="B27" t="s">
        <v>3</v>
      </c>
      <c r="C27">
        <v>164.95</v>
      </c>
      <c r="D27">
        <v>7234.55</v>
      </c>
      <c r="E27" s="19">
        <f t="shared" si="2"/>
        <v>1.5179113539769279E-3</v>
      </c>
      <c r="F27" s="21">
        <f t="shared" si="3"/>
        <v>3.3006275352772153E-3</v>
      </c>
      <c r="G27" s="1">
        <f t="shared" si="0"/>
        <v>3.4530514551615378E-4</v>
      </c>
      <c r="H27" s="1">
        <f t="shared" si="1"/>
        <v>2.3082512553338347E-3</v>
      </c>
      <c r="I27" s="19">
        <f t="shared" si="4"/>
        <v>1.1923564351993214E-7</v>
      </c>
      <c r="J27" s="21">
        <f t="shared" si="5"/>
        <v>5.328023857750224E-6</v>
      </c>
      <c r="K27" s="1">
        <f t="shared" si="6"/>
        <v>7.9705103561089446E-7</v>
      </c>
      <c r="M27" s="6" t="s">
        <v>42</v>
      </c>
      <c r="N27" s="6">
        <v>1.1726062084607741E-3</v>
      </c>
      <c r="T27" t="s">
        <v>34</v>
      </c>
      <c r="Y27" t="s">
        <v>39</v>
      </c>
    </row>
    <row r="28" spans="1:28" ht="15.75" thickBot="1" x14ac:dyDescent="0.3">
      <c r="A28" t="s">
        <v>2</v>
      </c>
      <c r="B28" t="s">
        <v>3</v>
      </c>
      <c r="C28">
        <v>158.5</v>
      </c>
      <c r="D28">
        <v>7109.55</v>
      </c>
      <c r="E28" s="19">
        <f t="shared" si="2"/>
        <v>-3.9102758411639828E-2</v>
      </c>
      <c r="F28" s="21">
        <f t="shared" si="3"/>
        <v>-1.7278199749811669E-2</v>
      </c>
      <c r="G28" s="1">
        <f t="shared" si="0"/>
        <v>-4.0275364620100604E-2</v>
      </c>
      <c r="H28" s="1">
        <f t="shared" si="1"/>
        <v>-1.8270576029755049E-2</v>
      </c>
      <c r="I28" s="19">
        <f t="shared" si="4"/>
        <v>1.6221049952820515E-3</v>
      </c>
      <c r="J28" s="21">
        <f t="shared" si="5"/>
        <v>3.338139484590598E-4</v>
      </c>
      <c r="K28" s="1">
        <f t="shared" si="6"/>
        <v>7.358541114176547E-4</v>
      </c>
      <c r="M28" s="6" t="s">
        <v>14</v>
      </c>
      <c r="N28" s="6">
        <v>4.1309070304181919E-3</v>
      </c>
    </row>
    <row r="29" spans="1:28" x14ac:dyDescent="0.25">
      <c r="A29" t="s">
        <v>2</v>
      </c>
      <c r="B29" t="s">
        <v>3</v>
      </c>
      <c r="C29">
        <v>156.30000000000001</v>
      </c>
      <c r="D29">
        <v>7018.7</v>
      </c>
      <c r="E29" s="19">
        <f t="shared" si="2"/>
        <v>-1.3880126182965228E-2</v>
      </c>
      <c r="F29" s="21">
        <f t="shared" si="3"/>
        <v>-1.2778586549078404E-2</v>
      </c>
      <c r="G29" s="1">
        <f t="shared" si="0"/>
        <v>-1.5052732391426002E-2</v>
      </c>
      <c r="H29" s="1">
        <f t="shared" si="1"/>
        <v>-1.3770962829021785E-2</v>
      </c>
      <c r="I29" s="19">
        <f t="shared" si="4"/>
        <v>2.2658475244788557E-4</v>
      </c>
      <c r="J29" s="21">
        <f t="shared" si="5"/>
        <v>1.8963941723829967E-4</v>
      </c>
      <c r="K29" s="1">
        <f t="shared" si="6"/>
        <v>2.0729061823753967E-4</v>
      </c>
      <c r="M29" s="6" t="s">
        <v>43</v>
      </c>
      <c r="N29" s="6">
        <v>3.5569105691056332E-3</v>
      </c>
      <c r="T29" s="4" t="s">
        <v>35</v>
      </c>
      <c r="U29" s="4" t="s">
        <v>36</v>
      </c>
      <c r="V29" s="4" t="s">
        <v>37</v>
      </c>
      <c r="W29" s="4" t="s">
        <v>38</v>
      </c>
      <c r="Y29" s="4" t="s">
        <v>40</v>
      </c>
      <c r="Z29" s="4" t="s">
        <v>41</v>
      </c>
    </row>
    <row r="30" spans="1:28" x14ac:dyDescent="0.25">
      <c r="A30" t="s">
        <v>2</v>
      </c>
      <c r="B30" t="s">
        <v>3</v>
      </c>
      <c r="C30">
        <v>151.80000000000001</v>
      </c>
      <c r="D30">
        <v>6970.6</v>
      </c>
      <c r="E30" s="19">
        <f t="shared" si="2"/>
        <v>-2.8790786948176581E-2</v>
      </c>
      <c r="F30" s="21">
        <f t="shared" si="3"/>
        <v>-6.8531209483236859E-3</v>
      </c>
      <c r="G30" s="1">
        <f t="shared" si="0"/>
        <v>-2.9963393156637354E-2</v>
      </c>
      <c r="H30" s="1">
        <f t="shared" si="1"/>
        <v>-7.8454972282670666E-3</v>
      </c>
      <c r="I30" s="19">
        <f t="shared" si="4"/>
        <v>8.9780492945922225E-4</v>
      </c>
      <c r="J30" s="21">
        <f t="shared" si="5"/>
        <v>6.1551826758746229E-5</v>
      </c>
      <c r="K30" s="1">
        <f t="shared" si="6"/>
        <v>2.3507771795987475E-4</v>
      </c>
      <c r="M30" s="6" t="s">
        <v>44</v>
      </c>
      <c r="N30" s="6" t="e">
        <v>#N/A</v>
      </c>
      <c r="T30" s="2">
        <v>1</v>
      </c>
      <c r="U30" s="2">
        <v>-2.0895796873400638E-2</v>
      </c>
      <c r="V30" s="2">
        <v>2.9902081593474045E-3</v>
      </c>
      <c r="W30" s="2">
        <v>0.12966135779897209</v>
      </c>
      <c r="Y30" s="2">
        <v>0.84745762711864403</v>
      </c>
      <c r="Z30" s="2">
        <v>-6.8215668751861719E-2</v>
      </c>
    </row>
    <row r="31" spans="1:28" x14ac:dyDescent="0.25">
      <c r="A31" t="s">
        <v>2</v>
      </c>
      <c r="B31" t="s">
        <v>3</v>
      </c>
      <c r="C31">
        <v>155.9</v>
      </c>
      <c r="D31">
        <v>7029.75</v>
      </c>
      <c r="E31" s="19">
        <f t="shared" si="2"/>
        <v>2.7009222661396534E-2</v>
      </c>
      <c r="F31" s="21">
        <f t="shared" si="3"/>
        <v>8.4856396866840201E-3</v>
      </c>
      <c r="G31" s="1">
        <f t="shared" si="0"/>
        <v>2.5836616452935762E-2</v>
      </c>
      <c r="H31" s="1">
        <f t="shared" si="1"/>
        <v>7.4932634067406394E-3</v>
      </c>
      <c r="I31" s="19">
        <f t="shared" si="4"/>
        <v>6.6753074973611092E-4</v>
      </c>
      <c r="J31" s="21">
        <f t="shared" si="5"/>
        <v>5.6148996482798334E-5</v>
      </c>
      <c r="K31" s="1">
        <f t="shared" si="6"/>
        <v>1.9360057262077669E-4</v>
      </c>
      <c r="M31" s="6" t="s">
        <v>45</v>
      </c>
      <c r="N31" s="6">
        <v>3.1730098971537231E-2</v>
      </c>
      <c r="T31" s="2">
        <v>2</v>
      </c>
      <c r="U31" s="2">
        <v>1.9381978305347557E-2</v>
      </c>
      <c r="V31" s="2">
        <v>-8.6084976423641945E-3</v>
      </c>
      <c r="W31" s="2">
        <v>-0.3732815354104958</v>
      </c>
      <c r="Y31" s="2">
        <v>2.5423728813559321</v>
      </c>
      <c r="Z31" s="2">
        <v>-5.3158705701078557E-2</v>
      </c>
    </row>
    <row r="32" spans="1:28" x14ac:dyDescent="0.25">
      <c r="A32" t="s">
        <v>2</v>
      </c>
      <c r="B32" t="s">
        <v>3</v>
      </c>
      <c r="C32">
        <v>158.75</v>
      </c>
      <c r="D32">
        <v>6987.05</v>
      </c>
      <c r="E32" s="19">
        <f t="shared" si="2"/>
        <v>1.8280949326491304E-2</v>
      </c>
      <c r="F32" s="21">
        <f t="shared" si="3"/>
        <v>-6.0741847149613885E-3</v>
      </c>
      <c r="G32" s="1">
        <f t="shared" si="0"/>
        <v>1.7108343118030531E-2</v>
      </c>
      <c r="H32" s="1">
        <f t="shared" si="1"/>
        <v>-7.0665609949047692E-3</v>
      </c>
      <c r="I32" s="19">
        <f t="shared" si="4"/>
        <v>2.9269540424426262E-4</v>
      </c>
      <c r="J32" s="21">
        <f t="shared" si="5"/>
        <v>4.9936284294709482E-5</v>
      </c>
      <c r="K32" s="1">
        <f t="shared" si="6"/>
        <v>-1.20897150165322E-4</v>
      </c>
      <c r="M32" s="6" t="s">
        <v>46</v>
      </c>
      <c r="N32" s="6">
        <v>1.0067991807435482E-3</v>
      </c>
      <c r="T32" s="2">
        <v>3</v>
      </c>
      <c r="U32" s="2">
        <v>-3.0044935202157109E-2</v>
      </c>
      <c r="V32" s="2">
        <v>-2.0788625880105712E-2</v>
      </c>
      <c r="W32" s="2">
        <v>-0.90143605887880096</v>
      </c>
      <c r="Y32" s="2">
        <v>4.2372881355932197</v>
      </c>
      <c r="Z32" s="2">
        <v>-5.0833561082262821E-2</v>
      </c>
    </row>
    <row r="33" spans="1:26" x14ac:dyDescent="0.25">
      <c r="A33" t="s">
        <v>2</v>
      </c>
      <c r="B33" t="s">
        <v>3</v>
      </c>
      <c r="C33">
        <v>162.05000000000001</v>
      </c>
      <c r="D33">
        <v>7222.3</v>
      </c>
      <c r="E33" s="19">
        <f t="shared" si="2"/>
        <v>2.0787401574803223E-2</v>
      </c>
      <c r="F33" s="21">
        <f t="shared" si="3"/>
        <v>3.3669431305057215E-2</v>
      </c>
      <c r="G33" s="1">
        <f t="shared" si="0"/>
        <v>1.961479536634245E-2</v>
      </c>
      <c r="H33" s="1">
        <f t="shared" si="1"/>
        <v>3.2677055025113838E-2</v>
      </c>
      <c r="I33" s="19">
        <f t="shared" si="4"/>
        <v>3.8474019726348924E-4</v>
      </c>
      <c r="J33" s="21">
        <f t="shared" si="5"/>
        <v>1.0677899251143176E-3</v>
      </c>
      <c r="K33" s="1">
        <f t="shared" si="6"/>
        <v>6.409537474923202E-4</v>
      </c>
      <c r="M33" s="6" t="s">
        <v>47</v>
      </c>
      <c r="N33" s="6">
        <v>2.6275972659195594</v>
      </c>
      <c r="T33" s="2">
        <v>4</v>
      </c>
      <c r="U33" s="2">
        <v>-8.3061657691904708E-3</v>
      </c>
      <c r="V33" s="2">
        <v>1.9535650364641024E-2</v>
      </c>
      <c r="W33" s="2">
        <v>0.84710455486087499</v>
      </c>
      <c r="Y33" s="2">
        <v>5.9322033898305087</v>
      </c>
      <c r="Z33" s="2">
        <v>-4.8189164920682495E-2</v>
      </c>
    </row>
    <row r="34" spans="1:26" x14ac:dyDescent="0.25">
      <c r="A34" t="s">
        <v>2</v>
      </c>
      <c r="B34" t="s">
        <v>3</v>
      </c>
      <c r="C34">
        <v>181.15</v>
      </c>
      <c r="D34">
        <v>7368.85</v>
      </c>
      <c r="E34" s="19">
        <f t="shared" si="2"/>
        <v>0.1178648565257636</v>
      </c>
      <c r="F34" s="21">
        <f t="shared" si="3"/>
        <v>2.0291319939631444E-2</v>
      </c>
      <c r="G34" s="1">
        <f t="shared" si="0"/>
        <v>0.11669225031730283</v>
      </c>
      <c r="H34" s="1">
        <f t="shared" si="1"/>
        <v>1.9298943659688064E-2</v>
      </c>
      <c r="I34" s="19">
        <f t="shared" si="4"/>
        <v>1.3617081284116064E-2</v>
      </c>
      <c r="J34" s="21">
        <f t="shared" si="5"/>
        <v>3.724492263798141E-4</v>
      </c>
      <c r="K34" s="1">
        <f t="shared" si="6"/>
        <v>2.2520371643958439E-3</v>
      </c>
      <c r="M34" s="6" t="s">
        <v>48</v>
      </c>
      <c r="N34" s="6">
        <v>0.78609434225035679</v>
      </c>
      <c r="T34" s="2">
        <v>5</v>
      </c>
      <c r="U34" s="2">
        <v>3.432670977825196E-2</v>
      </c>
      <c r="V34" s="2">
        <v>1.6926137602158067E-2</v>
      </c>
      <c r="W34" s="2">
        <v>0.73395090469789426</v>
      </c>
      <c r="Y34" s="2">
        <v>7.6271186440677958</v>
      </c>
      <c r="Z34" s="2">
        <v>-4.221770091556451E-2</v>
      </c>
    </row>
    <row r="35" spans="1:26" x14ac:dyDescent="0.25">
      <c r="A35" t="s">
        <v>2</v>
      </c>
      <c r="B35" t="s">
        <v>3</v>
      </c>
      <c r="C35">
        <v>182.75</v>
      </c>
      <c r="D35">
        <v>7475.6</v>
      </c>
      <c r="E35" s="19">
        <f t="shared" si="2"/>
        <v>8.8324592878829388E-3</v>
      </c>
      <c r="F35" s="21">
        <f t="shared" si="3"/>
        <v>1.4486656669629588E-2</v>
      </c>
      <c r="G35" s="1">
        <f t="shared" ref="G35:G61" si="7">(E35-$E$63)</f>
        <v>7.6598530794221645E-3</v>
      </c>
      <c r="H35" s="1">
        <f t="shared" ref="H35:H61" si="8">F35-$F$63</f>
        <v>1.3494280389686208E-2</v>
      </c>
      <c r="I35" s="19">
        <f t="shared" si="4"/>
        <v>5.8673349198333219E-5</v>
      </c>
      <c r="J35" s="21">
        <f t="shared" si="5"/>
        <v>1.8209560323546975E-4</v>
      </c>
      <c r="K35" s="1">
        <f t="shared" si="6"/>
        <v>1.0336420519752402E-4</v>
      </c>
      <c r="M35" s="6" t="s">
        <v>49</v>
      </c>
      <c r="N35" s="6">
        <v>0.18608052527762531</v>
      </c>
      <c r="T35" s="2">
        <v>6</v>
      </c>
      <c r="U35" s="2">
        <v>2.6598830388122724E-3</v>
      </c>
      <c r="V35" s="2">
        <v>-1.1598127892550115E-2</v>
      </c>
      <c r="W35" s="2">
        <v>-0.50291783392176304</v>
      </c>
      <c r="Y35" s="2">
        <v>9.322033898305083</v>
      </c>
      <c r="Z35" s="2">
        <v>-3.9744302390216819E-2</v>
      </c>
    </row>
    <row r="36" spans="1:26" x14ac:dyDescent="0.25">
      <c r="A36" t="s">
        <v>2</v>
      </c>
      <c r="B36" t="s">
        <v>3</v>
      </c>
      <c r="C36">
        <v>188.4</v>
      </c>
      <c r="D36">
        <v>7485.35</v>
      </c>
      <c r="E36" s="19">
        <f t="shared" si="2"/>
        <v>3.091655266757869E-2</v>
      </c>
      <c r="F36" s="21">
        <f t="shared" si="3"/>
        <v>1.3042431376745678E-3</v>
      </c>
      <c r="G36" s="1">
        <f t="shared" si="7"/>
        <v>2.9743946459117918E-2</v>
      </c>
      <c r="H36" s="1">
        <f t="shared" si="8"/>
        <v>3.1186685773118713E-4</v>
      </c>
      <c r="I36" s="19">
        <f t="shared" si="4"/>
        <v>8.8470235096287325E-4</v>
      </c>
      <c r="J36" s="21">
        <f t="shared" si="5"/>
        <v>9.7260936951124514E-8</v>
      </c>
      <c r="K36" s="1">
        <f t="shared" si="6"/>
        <v>9.2761511187297741E-6</v>
      </c>
      <c r="M36" s="6" t="s">
        <v>50</v>
      </c>
      <c r="N36" s="6">
        <v>-6.8215668751861719E-2</v>
      </c>
      <c r="T36" s="2">
        <v>7</v>
      </c>
      <c r="U36" s="2">
        <v>-1.819302487788922E-4</v>
      </c>
      <c r="V36" s="2">
        <v>8.1075929981640638E-3</v>
      </c>
      <c r="W36" s="2">
        <v>0.35156131633752846</v>
      </c>
      <c r="Y36" s="2">
        <v>11.016949152542372</v>
      </c>
      <c r="Z36" s="2">
        <v>-3.9102758411639828E-2</v>
      </c>
    </row>
    <row r="37" spans="1:26" x14ac:dyDescent="0.25">
      <c r="A37" t="s">
        <v>2</v>
      </c>
      <c r="B37" t="s">
        <v>3</v>
      </c>
      <c r="C37">
        <v>183.35</v>
      </c>
      <c r="D37">
        <v>7485.3</v>
      </c>
      <c r="E37" s="19">
        <f t="shared" si="2"/>
        <v>-2.6804670912951228E-2</v>
      </c>
      <c r="F37" s="21">
        <f t="shared" si="3"/>
        <v>-6.6797143754376076E-6</v>
      </c>
      <c r="G37" s="1">
        <f t="shared" si="7"/>
        <v>-2.7977277121412E-2</v>
      </c>
      <c r="H37" s="1">
        <f t="shared" si="8"/>
        <v>-9.9905599431881825E-4</v>
      </c>
      <c r="I37" s="19">
        <f t="shared" si="4"/>
        <v>7.8272803512828332E-4</v>
      </c>
      <c r="J37" s="21">
        <f t="shared" si="5"/>
        <v>9.9811287978436251E-7</v>
      </c>
      <c r="K37" s="1">
        <f t="shared" si="6"/>
        <v>2.7950866412865391E-5</v>
      </c>
      <c r="M37" s="6" t="s">
        <v>51</v>
      </c>
      <c r="N37" s="6">
        <v>0.1178648565257636</v>
      </c>
      <c r="T37" s="2">
        <v>8</v>
      </c>
      <c r="U37" s="2">
        <v>-3.6265206844545276E-3</v>
      </c>
      <c r="V37" s="2">
        <v>8.2360651530011351E-3</v>
      </c>
      <c r="W37" s="2">
        <v>0.35713212383581644</v>
      </c>
      <c r="Y37" s="2">
        <v>12.711864406779661</v>
      </c>
      <c r="Z37" s="2">
        <v>-2.9874213836477988E-2</v>
      </c>
    </row>
    <row r="38" spans="1:26" x14ac:dyDescent="0.25">
      <c r="A38" t="s">
        <v>2</v>
      </c>
      <c r="B38" t="s">
        <v>3</v>
      </c>
      <c r="C38">
        <v>183.4</v>
      </c>
      <c r="D38">
        <v>7531.8</v>
      </c>
      <c r="E38" s="19">
        <f t="shared" si="2"/>
        <v>2.727024815926445E-4</v>
      </c>
      <c r="F38" s="21">
        <f t="shared" si="3"/>
        <v>6.2121758646948013E-3</v>
      </c>
      <c r="G38" s="1">
        <f t="shared" si="7"/>
        <v>-8.9990372686812956E-4</v>
      </c>
      <c r="H38" s="1">
        <f t="shared" si="8"/>
        <v>5.2197995847514207E-3</v>
      </c>
      <c r="I38" s="19">
        <f t="shared" si="4"/>
        <v>8.0982671763114913E-7</v>
      </c>
      <c r="J38" s="21">
        <f t="shared" si="5"/>
        <v>2.7246307704971105E-5</v>
      </c>
      <c r="K38" s="1">
        <f t="shared" si="6"/>
        <v>-4.6973170998225183E-6</v>
      </c>
      <c r="M38" s="6" t="s">
        <v>52</v>
      </c>
      <c r="N38" s="6">
        <v>6.918376629918567E-2</v>
      </c>
      <c r="T38" s="2">
        <v>9</v>
      </c>
      <c r="U38" s="2">
        <v>3.2047604830584289E-2</v>
      </c>
      <c r="V38" s="2">
        <v>-6.0927496868371032E-2</v>
      </c>
      <c r="W38" s="2">
        <v>-2.6419371328883421</v>
      </c>
      <c r="Y38" s="2">
        <v>14.406779661016948</v>
      </c>
      <c r="Z38" s="2">
        <v>-2.9625326749927353E-2</v>
      </c>
    </row>
    <row r="39" spans="1:26" x14ac:dyDescent="0.25">
      <c r="A39" t="s">
        <v>2</v>
      </c>
      <c r="B39" t="s">
        <v>3</v>
      </c>
      <c r="C39">
        <v>180.5</v>
      </c>
      <c r="D39">
        <v>7486.15</v>
      </c>
      <c r="E39" s="19">
        <f t="shared" si="2"/>
        <v>-1.5812431842966223E-2</v>
      </c>
      <c r="F39" s="21">
        <f t="shared" si="3"/>
        <v>-6.0609681616612954E-3</v>
      </c>
      <c r="G39" s="1">
        <f t="shared" si="7"/>
        <v>-1.6985038051426996E-2</v>
      </c>
      <c r="H39" s="1">
        <f t="shared" si="8"/>
        <v>-7.053344441604676E-3</v>
      </c>
      <c r="I39" s="19">
        <f t="shared" si="4"/>
        <v>2.8849151760842296E-4</v>
      </c>
      <c r="J39" s="21">
        <f t="shared" si="5"/>
        <v>4.9749667811915577E-5</v>
      </c>
      <c r="K39" s="1">
        <f t="shared" si="6"/>
        <v>1.1980132373047652E-4</v>
      </c>
      <c r="M39" s="6" t="s">
        <v>53</v>
      </c>
      <c r="N39" s="6">
        <v>59</v>
      </c>
      <c r="T39" s="2">
        <v>10</v>
      </c>
      <c r="U39" s="2">
        <v>-2.3081389641861367E-3</v>
      </c>
      <c r="V39" s="2">
        <v>-3.7436163426030684E-2</v>
      </c>
      <c r="W39" s="2">
        <v>-1.6233063124484017</v>
      </c>
      <c r="Y39" s="2">
        <v>16.101694915254235</v>
      </c>
      <c r="Z39" s="2">
        <v>-2.8879892037786743E-2</v>
      </c>
    </row>
    <row r="40" spans="1:26" x14ac:dyDescent="0.25">
      <c r="A40" t="s">
        <v>2</v>
      </c>
      <c r="B40" t="s">
        <v>3</v>
      </c>
      <c r="C40">
        <v>180.1</v>
      </c>
      <c r="D40">
        <v>7510.2</v>
      </c>
      <c r="E40" s="19">
        <f t="shared" si="2"/>
        <v>-2.2160664819944912E-3</v>
      </c>
      <c r="F40" s="21">
        <f t="shared" si="3"/>
        <v>3.2125992666457636E-3</v>
      </c>
      <c r="G40" s="1">
        <f t="shared" si="7"/>
        <v>-3.3886726904552656E-3</v>
      </c>
      <c r="H40" s="1">
        <f t="shared" si="8"/>
        <v>2.220222986702383E-3</v>
      </c>
      <c r="I40" s="19">
        <f t="shared" si="4"/>
        <v>1.1483102603037328E-5</v>
      </c>
      <c r="J40" s="21">
        <f t="shared" si="5"/>
        <v>4.9293901106816503E-6</v>
      </c>
      <c r="K40" s="1">
        <f t="shared" si="6"/>
        <v>-7.5236090017593898E-6</v>
      </c>
      <c r="M40" s="6" t="s">
        <v>54</v>
      </c>
      <c r="N40" s="6">
        <v>0.1178648565257636</v>
      </c>
      <c r="T40" s="2">
        <v>11</v>
      </c>
      <c r="U40" s="2">
        <v>-2.3714670276725143E-2</v>
      </c>
      <c r="V40" s="2">
        <v>4.3224850379408042E-3</v>
      </c>
      <c r="W40" s="2">
        <v>0.187431526241124</v>
      </c>
      <c r="Y40" s="2">
        <v>17.796610169491522</v>
      </c>
      <c r="Z40" s="2">
        <v>-2.8790786948176581E-2</v>
      </c>
    </row>
    <row r="41" spans="1:26" x14ac:dyDescent="0.25">
      <c r="A41" t="s">
        <v>2</v>
      </c>
      <c r="B41" t="s">
        <v>3</v>
      </c>
      <c r="C41">
        <v>181.75</v>
      </c>
      <c r="D41">
        <v>7538.75</v>
      </c>
      <c r="E41" s="19">
        <f t="shared" si="2"/>
        <v>9.1615769017212977E-3</v>
      </c>
      <c r="F41" s="21">
        <f t="shared" si="3"/>
        <v>3.8014966312481936E-3</v>
      </c>
      <c r="G41" s="1">
        <f t="shared" si="7"/>
        <v>7.9889706932605234E-3</v>
      </c>
      <c r="H41" s="1">
        <f t="shared" si="8"/>
        <v>2.809120351304813E-3</v>
      </c>
      <c r="I41" s="19">
        <f t="shared" si="4"/>
        <v>6.3823652737775521E-5</v>
      </c>
      <c r="J41" s="21">
        <f t="shared" si="5"/>
        <v>7.8911571481148754E-6</v>
      </c>
      <c r="K41" s="1">
        <f t="shared" si="6"/>
        <v>2.2441980160415858E-5</v>
      </c>
      <c r="M41" s="6" t="s">
        <v>55</v>
      </c>
      <c r="N41" s="6">
        <v>-6.8215668751861719E-2</v>
      </c>
      <c r="T41" s="2">
        <v>12</v>
      </c>
      <c r="U41" s="2">
        <v>-2.2472013203646803E-2</v>
      </c>
      <c r="V41" s="2">
        <v>2.696334337058879E-3</v>
      </c>
      <c r="W41" s="2">
        <v>0.11691840587424053</v>
      </c>
      <c r="Y41" s="2">
        <v>19.491525423728813</v>
      </c>
      <c r="Z41" s="2">
        <v>-2.6804670912951228E-2</v>
      </c>
    </row>
    <row r="42" spans="1:26" ht="15.75" thickBot="1" x14ac:dyDescent="0.3">
      <c r="A42" t="s">
        <v>2</v>
      </c>
      <c r="B42" t="s">
        <v>3</v>
      </c>
      <c r="C42">
        <v>185.3</v>
      </c>
      <c r="D42">
        <v>7460.6</v>
      </c>
      <c r="E42" s="19">
        <f t="shared" si="2"/>
        <v>1.9532324621733214E-2</v>
      </c>
      <c r="F42" s="21">
        <f t="shared" si="3"/>
        <v>-1.0366440059691544E-2</v>
      </c>
      <c r="G42" s="1">
        <f t="shared" si="7"/>
        <v>1.8359718413272441E-2</v>
      </c>
      <c r="H42" s="1">
        <f t="shared" si="8"/>
        <v>-1.1358816339634925E-2</v>
      </c>
      <c r="I42" s="19">
        <f t="shared" si="4"/>
        <v>3.3707926021465511E-4</v>
      </c>
      <c r="J42" s="21">
        <f t="shared" si="5"/>
        <v>1.2902270863755737E-4</v>
      </c>
      <c r="K42" s="1">
        <f t="shared" si="6"/>
        <v>-2.0854466950377521E-4</v>
      </c>
      <c r="M42" s="7" t="s">
        <v>56</v>
      </c>
      <c r="N42" s="7">
        <v>8.2689088281665685E-3</v>
      </c>
      <c r="T42" s="2">
        <v>13</v>
      </c>
      <c r="U42" s="2">
        <v>9.4334125449443106E-3</v>
      </c>
      <c r="V42" s="2">
        <v>-2.8704716369093764E-2</v>
      </c>
      <c r="W42" s="2">
        <v>-1.2446934465135562</v>
      </c>
      <c r="Y42" s="2">
        <v>21.1864406779661</v>
      </c>
      <c r="Z42" s="2">
        <v>-1.9775678866587924E-2</v>
      </c>
    </row>
    <row r="43" spans="1:26" x14ac:dyDescent="0.25">
      <c r="A43" t="s">
        <v>2</v>
      </c>
      <c r="B43" t="s">
        <v>3</v>
      </c>
      <c r="C43">
        <v>185.2</v>
      </c>
      <c r="D43">
        <v>7498.75</v>
      </c>
      <c r="E43" s="19">
        <f t="shared" si="2"/>
        <v>-5.3966540744750525E-4</v>
      </c>
      <c r="F43" s="21">
        <f t="shared" si="3"/>
        <v>5.1135297429160701E-3</v>
      </c>
      <c r="G43" s="1">
        <f t="shared" si="7"/>
        <v>-1.7122716159082793E-3</v>
      </c>
      <c r="H43" s="1">
        <f t="shared" si="8"/>
        <v>4.1211534629726895E-3</v>
      </c>
      <c r="I43" s="19">
        <f t="shared" si="4"/>
        <v>2.9318740866451499E-6</v>
      </c>
      <c r="J43" s="21">
        <f t="shared" si="5"/>
        <v>1.6983905865371792E-5</v>
      </c>
      <c r="K43" s="1">
        <f t="shared" si="6"/>
        <v>-7.0565340994502482E-6</v>
      </c>
      <c r="T43" s="2">
        <v>14</v>
      </c>
      <c r="U43" s="2">
        <v>1.9474638313472729E-2</v>
      </c>
      <c r="V43" s="2">
        <v>1.3377679770653732E-2</v>
      </c>
      <c r="W43" s="2">
        <v>0.58008273365201568</v>
      </c>
      <c r="Y43" s="2">
        <v>22.881355932203387</v>
      </c>
      <c r="Z43" s="2">
        <v>-1.9392185238784339E-2</v>
      </c>
    </row>
    <row r="44" spans="1:26" x14ac:dyDescent="0.25">
      <c r="A44" t="s">
        <v>2</v>
      </c>
      <c r="B44" t="s">
        <v>3</v>
      </c>
      <c r="C44">
        <v>186.35</v>
      </c>
      <c r="D44">
        <v>7512.55</v>
      </c>
      <c r="E44" s="19">
        <f t="shared" si="2"/>
        <v>6.2095032397408521E-3</v>
      </c>
      <c r="F44" s="21">
        <f t="shared" si="3"/>
        <v>1.840306717786322E-3</v>
      </c>
      <c r="G44" s="1">
        <f t="shared" si="7"/>
        <v>5.0368970312800777E-3</v>
      </c>
      <c r="H44" s="1">
        <f t="shared" si="8"/>
        <v>8.4793043784294137E-4</v>
      </c>
      <c r="I44" s="19">
        <f t="shared" si="4"/>
        <v>2.5370331703718061E-5</v>
      </c>
      <c r="J44" s="21">
        <f t="shared" si="5"/>
        <v>7.1898602742052226E-7</v>
      </c>
      <c r="K44" s="1">
        <f t="shared" si="6"/>
        <v>4.2709383051031275E-6</v>
      </c>
      <c r="T44" s="2">
        <v>15</v>
      </c>
      <c r="U44" s="2">
        <v>-2.4258818344108819E-2</v>
      </c>
      <c r="V44" s="2">
        <v>4.7742766025440669E-2</v>
      </c>
      <c r="W44" s="2">
        <v>2.0702210475167351</v>
      </c>
      <c r="Y44" s="2">
        <v>24.576271186440678</v>
      </c>
      <c r="Z44" s="2">
        <v>-1.9271303824149454E-2</v>
      </c>
    </row>
    <row r="45" spans="1:26" x14ac:dyDescent="0.25">
      <c r="A45" t="s">
        <v>2</v>
      </c>
      <c r="B45" t="s">
        <v>3</v>
      </c>
      <c r="C45">
        <v>191.25</v>
      </c>
      <c r="D45">
        <v>7604.35</v>
      </c>
      <c r="E45" s="19">
        <f t="shared" si="2"/>
        <v>2.6294606922457772E-2</v>
      </c>
      <c r="F45" s="21">
        <f t="shared" si="3"/>
        <v>1.2219552615290438E-2</v>
      </c>
      <c r="G45" s="1">
        <f t="shared" si="7"/>
        <v>2.5122000713996999E-2</v>
      </c>
      <c r="H45" s="1">
        <f t="shared" si="8"/>
        <v>1.1227176335347058E-2</v>
      </c>
      <c r="I45" s="19">
        <f t="shared" si="4"/>
        <v>6.311149198740657E-4</v>
      </c>
      <c r="J45" s="21">
        <f t="shared" si="5"/>
        <v>1.2604948846497698E-4</v>
      </c>
      <c r="K45" s="1">
        <f t="shared" si="6"/>
        <v>2.8204913191275896E-4</v>
      </c>
      <c r="T45" s="2">
        <v>16</v>
      </c>
      <c r="U45" s="2">
        <v>-2.1565798182106615E-2</v>
      </c>
      <c r="V45" s="2">
        <v>-8.0595285678207382E-3</v>
      </c>
      <c r="W45" s="2">
        <v>-0.34947714728706686</v>
      </c>
      <c r="Y45" s="2">
        <v>26.271186440677965</v>
      </c>
      <c r="Z45" s="2">
        <v>-1.7905588714053233E-2</v>
      </c>
    </row>
    <row r="46" spans="1:26" x14ac:dyDescent="0.25">
      <c r="A46" t="s">
        <v>2</v>
      </c>
      <c r="B46" t="s">
        <v>3</v>
      </c>
      <c r="C46">
        <v>196.8</v>
      </c>
      <c r="D46">
        <v>7704.25</v>
      </c>
      <c r="E46" s="19">
        <f t="shared" si="2"/>
        <v>2.9019607843137313E-2</v>
      </c>
      <c r="F46" s="21">
        <f t="shared" si="3"/>
        <v>1.3137217513659896E-2</v>
      </c>
      <c r="G46" s="1">
        <f t="shared" si="7"/>
        <v>2.784700163467654E-2</v>
      </c>
      <c r="H46" s="1">
        <f t="shared" si="8"/>
        <v>1.2144841233716515E-2</v>
      </c>
      <c r="I46" s="19">
        <f t="shared" si="4"/>
        <v>7.7545550004167786E-4</v>
      </c>
      <c r="J46" s="21">
        <f t="shared" si="5"/>
        <v>1.4749716859218087E-4</v>
      </c>
      <c r="K46" s="1">
        <f t="shared" si="6"/>
        <v>3.3819741368819084E-4</v>
      </c>
      <c r="T46" s="2">
        <v>17</v>
      </c>
      <c r="U46" s="2">
        <v>-2.0257995192766227E-2</v>
      </c>
      <c r="V46" s="2">
        <v>-2.7931169727916268E-2</v>
      </c>
      <c r="W46" s="2">
        <v>-1.2111509295812908</v>
      </c>
      <c r="Y46" s="2">
        <v>27.966101694915253</v>
      </c>
      <c r="Z46" s="2">
        <v>-1.6704631738800359E-2</v>
      </c>
    </row>
    <row r="47" spans="1:26" x14ac:dyDescent="0.25">
      <c r="A47" t="s">
        <v>2</v>
      </c>
      <c r="B47" t="s">
        <v>3</v>
      </c>
      <c r="C47">
        <v>197.5</v>
      </c>
      <c r="D47">
        <v>7714.9</v>
      </c>
      <c r="E47" s="19">
        <f t="shared" si="2"/>
        <v>3.5569105691056332E-3</v>
      </c>
      <c r="F47" s="21">
        <f t="shared" si="3"/>
        <v>1.3823538955770693E-3</v>
      </c>
      <c r="G47" s="1">
        <f t="shared" si="7"/>
        <v>2.3843043606448589E-3</v>
      </c>
      <c r="H47" s="1">
        <f t="shared" si="8"/>
        <v>3.8997761563368868E-4</v>
      </c>
      <c r="I47" s="19">
        <f t="shared" si="4"/>
        <v>5.6849072841900896E-6</v>
      </c>
      <c r="J47" s="21">
        <f t="shared" si="5"/>
        <v>1.5208254069533702E-7</v>
      </c>
      <c r="K47" s="1">
        <f t="shared" si="6"/>
        <v>9.2982532950928857E-7</v>
      </c>
      <c r="T47" s="2">
        <v>18</v>
      </c>
      <c r="U47" s="2">
        <v>-5.8367410239822545E-2</v>
      </c>
      <c r="V47" s="2">
        <v>2.8493196403344558E-2</v>
      </c>
      <c r="W47" s="2">
        <v>1.2355215211829063</v>
      </c>
      <c r="Y47" s="2">
        <v>29.66101694915254</v>
      </c>
      <c r="Z47" s="2">
        <v>-1.5812431842966223E-2</v>
      </c>
    </row>
    <row r="48" spans="1:26" x14ac:dyDescent="0.25">
      <c r="A48" t="s">
        <v>2</v>
      </c>
      <c r="B48" t="s">
        <v>3</v>
      </c>
      <c r="C48">
        <v>196.6</v>
      </c>
      <c r="D48">
        <v>7716.5</v>
      </c>
      <c r="E48" s="19">
        <f t="shared" si="2"/>
        <v>-4.5569620253164845E-3</v>
      </c>
      <c r="F48" s="21">
        <f t="shared" si="3"/>
        <v>2.0739089294746061E-4</v>
      </c>
      <c r="G48" s="1">
        <f t="shared" si="7"/>
        <v>-5.7295682337772588E-3</v>
      </c>
      <c r="H48" s="1">
        <f t="shared" si="8"/>
        <v>-7.849853869959201E-4</v>
      </c>
      <c r="I48" s="19">
        <f t="shared" si="4"/>
        <v>3.2827952145509459E-5</v>
      </c>
      <c r="J48" s="21">
        <f t="shared" si="5"/>
        <v>6.1620205779713442E-7</v>
      </c>
      <c r="K48" s="1">
        <f t="shared" si="6"/>
        <v>4.4976273373111723E-6</v>
      </c>
      <c r="T48" s="2">
        <v>19</v>
      </c>
      <c r="U48" s="2">
        <v>5.9223839414606228E-4</v>
      </c>
      <c r="V48" s="2">
        <v>2.9734018003434765E-3</v>
      </c>
      <c r="W48" s="2">
        <v>0.12893260073191162</v>
      </c>
      <c r="Y48" s="2">
        <v>31.355932203389827</v>
      </c>
      <c r="Z48" s="2">
        <v>-1.3880126182965228E-2</v>
      </c>
    </row>
    <row r="49" spans="1:26" x14ac:dyDescent="0.25">
      <c r="A49" t="s">
        <v>2</v>
      </c>
      <c r="B49" t="s">
        <v>3</v>
      </c>
      <c r="C49">
        <v>188.3</v>
      </c>
      <c r="D49">
        <v>7615.1</v>
      </c>
      <c r="E49" s="19">
        <f t="shared" si="2"/>
        <v>-4.221770091556451E-2</v>
      </c>
      <c r="F49" s="21">
        <f t="shared" si="3"/>
        <v>-1.3140672584721005E-2</v>
      </c>
      <c r="G49" s="1">
        <f t="shared" si="7"/>
        <v>-4.3390307124025286E-2</v>
      </c>
      <c r="H49" s="1">
        <f t="shared" si="8"/>
        <v>-1.4133048864664386E-2</v>
      </c>
      <c r="I49" s="19">
        <f t="shared" si="4"/>
        <v>1.8827187523172396E-3</v>
      </c>
      <c r="J49" s="21">
        <f t="shared" si="5"/>
        <v>1.9974307021099129E-4</v>
      </c>
      <c r="K49" s="1">
        <f t="shared" si="6"/>
        <v>6.1323733083664463E-4</v>
      </c>
      <c r="T49" s="2">
        <v>20</v>
      </c>
      <c r="U49" s="2">
        <v>4.4879958638146214E-2</v>
      </c>
      <c r="V49" s="2">
        <v>3.9422366943249021E-2</v>
      </c>
      <c r="W49" s="2">
        <v>1.7094320372085898</v>
      </c>
      <c r="Y49" s="2">
        <v>33.050847457627114</v>
      </c>
      <c r="Z49" s="2">
        <v>-1.0334511830296468E-2</v>
      </c>
    </row>
    <row r="50" spans="1:26" x14ac:dyDescent="0.25">
      <c r="A50" t="s">
        <v>2</v>
      </c>
      <c r="B50" t="s">
        <v>3</v>
      </c>
      <c r="C50">
        <v>189.5</v>
      </c>
      <c r="D50">
        <v>7597</v>
      </c>
      <c r="E50" s="19">
        <f t="shared" si="2"/>
        <v>6.3728093467869812E-3</v>
      </c>
      <c r="F50" s="21">
        <f t="shared" si="3"/>
        <v>-2.3768565087786586E-3</v>
      </c>
      <c r="G50" s="1">
        <f t="shared" si="7"/>
        <v>5.2002031383262069E-3</v>
      </c>
      <c r="H50" s="1">
        <f t="shared" si="8"/>
        <v>-3.3692327887220393E-3</v>
      </c>
      <c r="I50" s="19">
        <f t="shared" si="4"/>
        <v>2.704211267985773E-5</v>
      </c>
      <c r="J50" s="21">
        <f t="shared" si="5"/>
        <v>1.135172958459969E-5</v>
      </c>
      <c r="K50" s="1">
        <f t="shared" si="6"/>
        <v>-1.7520694921663906E-5</v>
      </c>
      <c r="T50" s="2">
        <v>21</v>
      </c>
      <c r="U50" s="2">
        <v>-2.8464566672775898E-2</v>
      </c>
      <c r="V50" s="2">
        <v>-3.9751102079085818E-2</v>
      </c>
      <c r="W50" s="2">
        <v>-1.7236866448470531</v>
      </c>
      <c r="Y50" s="2">
        <v>34.745762711864401</v>
      </c>
      <c r="Z50" s="2">
        <v>-8.9382448537378423E-3</v>
      </c>
    </row>
    <row r="51" spans="1:26" x14ac:dyDescent="0.25">
      <c r="A51" t="s">
        <v>2</v>
      </c>
      <c r="B51" t="s">
        <v>3</v>
      </c>
      <c r="C51">
        <v>197.55</v>
      </c>
      <c r="D51">
        <v>7735.2</v>
      </c>
      <c r="E51" s="19">
        <f t="shared" si="2"/>
        <v>4.2480211081794256E-2</v>
      </c>
      <c r="F51" s="21">
        <f t="shared" si="3"/>
        <v>1.8191391338686299E-2</v>
      </c>
      <c r="G51" s="1">
        <f t="shared" si="7"/>
        <v>4.130760487333348E-2</v>
      </c>
      <c r="H51" s="1">
        <f t="shared" si="8"/>
        <v>1.7199015058742918E-2</v>
      </c>
      <c r="I51" s="19">
        <f t="shared" si="4"/>
        <v>1.7063182203714438E-3</v>
      </c>
      <c r="J51" s="21">
        <f t="shared" si="5"/>
        <v>2.9580611899086568E-4</v>
      </c>
      <c r="K51" s="1">
        <f t="shared" si="6"/>
        <v>7.104501182570649E-4</v>
      </c>
      <c r="T51" s="2">
        <v>22</v>
      </c>
      <c r="U51" s="2">
        <v>1.432869390537498E-2</v>
      </c>
      <c r="V51" s="2">
        <v>1.9756539207118687E-3</v>
      </c>
      <c r="W51" s="2">
        <v>8.5668273327255712E-2</v>
      </c>
      <c r="Y51" s="2">
        <v>36.440677966101696</v>
      </c>
      <c r="Z51" s="2">
        <v>-4.8556095067723848E-3</v>
      </c>
    </row>
    <row r="52" spans="1:26" x14ac:dyDescent="0.25">
      <c r="A52" t="s">
        <v>2</v>
      </c>
      <c r="B52" t="s">
        <v>3</v>
      </c>
      <c r="C52">
        <v>194.25</v>
      </c>
      <c r="D52">
        <v>7738.4</v>
      </c>
      <c r="E52" s="19">
        <f t="shared" si="2"/>
        <v>-1.6704631738800359E-2</v>
      </c>
      <c r="F52" s="21">
        <f t="shared" si="3"/>
        <v>4.1369324645772806E-4</v>
      </c>
      <c r="G52" s="1">
        <f t="shared" si="7"/>
        <v>-1.7877237947261131E-2</v>
      </c>
      <c r="H52" s="1">
        <f t="shared" si="8"/>
        <v>-5.7868303348565259E-4</v>
      </c>
      <c r="I52" s="19">
        <f t="shared" si="4"/>
        <v>3.1959563662299341E-4</v>
      </c>
      <c r="J52" s="21">
        <f t="shared" si="5"/>
        <v>3.3487405324415695E-7</v>
      </c>
      <c r="K52" s="1">
        <f t="shared" si="6"/>
        <v>1.0345254285665893E-5</v>
      </c>
      <c r="T52" s="2">
        <v>23</v>
      </c>
      <c r="U52" s="2">
        <v>1.9866180549880586E-2</v>
      </c>
      <c r="V52" s="2">
        <v>-1.4518586966992743E-2</v>
      </c>
      <c r="W52" s="2">
        <v>-0.62955473303021947</v>
      </c>
      <c r="Y52" s="2">
        <v>38.135593220338983</v>
      </c>
      <c r="Z52" s="2">
        <v>-4.5569620253164845E-3</v>
      </c>
    </row>
    <row r="53" spans="1:26" x14ac:dyDescent="0.25">
      <c r="A53" t="s">
        <v>2</v>
      </c>
      <c r="B53" t="s">
        <v>3</v>
      </c>
      <c r="C53">
        <v>195.65</v>
      </c>
      <c r="D53">
        <v>7713.05</v>
      </c>
      <c r="E53" s="19">
        <f t="shared" si="2"/>
        <v>7.2072072072072368E-3</v>
      </c>
      <c r="F53" s="21">
        <f t="shared" si="3"/>
        <v>-3.2758709810812902E-3</v>
      </c>
      <c r="G53" s="1">
        <f t="shared" si="7"/>
        <v>6.0346009987464625E-3</v>
      </c>
      <c r="H53" s="1">
        <f t="shared" si="8"/>
        <v>-4.2682472610246708E-3</v>
      </c>
      <c r="I53" s="19">
        <f t="shared" si="4"/>
        <v>3.6416409214071799E-5</v>
      </c>
      <c r="J53" s="21">
        <f t="shared" si="5"/>
        <v>1.8217934681244605E-5</v>
      </c>
      <c r="K53" s="1">
        <f t="shared" si="6"/>
        <v>-2.5757169184276331E-5</v>
      </c>
      <c r="T53" s="2">
        <v>24</v>
      </c>
      <c r="U53" s="2">
        <v>4.0474513941241106E-3</v>
      </c>
      <c r="V53" s="2">
        <v>2.6615877767327559E-2</v>
      </c>
      <c r="W53" s="2">
        <v>1.1541172608786998</v>
      </c>
      <c r="Y53" s="2">
        <v>39.83050847457627</v>
      </c>
      <c r="Z53" s="2">
        <v>-2.7122321670735015E-3</v>
      </c>
    </row>
    <row r="54" spans="1:26" x14ac:dyDescent="0.25">
      <c r="A54" t="s">
        <v>2</v>
      </c>
      <c r="B54" t="s">
        <v>3</v>
      </c>
      <c r="C54">
        <v>194.7</v>
      </c>
      <c r="D54">
        <v>7758.8</v>
      </c>
      <c r="E54" s="19">
        <f t="shared" si="2"/>
        <v>-4.8556095067723848E-3</v>
      </c>
      <c r="F54" s="21">
        <f t="shared" si="3"/>
        <v>5.9315056948937191E-3</v>
      </c>
      <c r="G54" s="1">
        <f t="shared" si="7"/>
        <v>-6.0282157152331591E-3</v>
      </c>
      <c r="H54" s="1">
        <f t="shared" si="8"/>
        <v>4.9391294149503384E-3</v>
      </c>
      <c r="I54" s="19">
        <f t="shared" si="4"/>
        <v>3.6339384709384031E-5</v>
      </c>
      <c r="J54" s="21">
        <f t="shared" si="5"/>
        <v>2.4394999377627671E-5</v>
      </c>
      <c r="K54" s="1">
        <f t="shared" si="6"/>
        <v>-2.9774137558773989E-5</v>
      </c>
      <c r="T54" s="2">
        <v>25</v>
      </c>
      <c r="U54" s="2">
        <v>5.1954645782681351E-3</v>
      </c>
      <c r="V54" s="2">
        <v>-3.6775532242912072E-3</v>
      </c>
      <c r="W54" s="2">
        <v>-0.15946600337805664</v>
      </c>
      <c r="Y54" s="2">
        <v>41.525423728813557</v>
      </c>
      <c r="Z54" s="2">
        <v>-2.3904382470118918E-3</v>
      </c>
    </row>
    <row r="55" spans="1:26" x14ac:dyDescent="0.25">
      <c r="A55" t="s">
        <v>2</v>
      </c>
      <c r="B55" t="s">
        <v>3</v>
      </c>
      <c r="C55">
        <v>184.35</v>
      </c>
      <c r="D55">
        <v>7603.2</v>
      </c>
      <c r="E55" s="19">
        <f t="shared" si="2"/>
        <v>-5.3158705701078557E-2</v>
      </c>
      <c r="F55" s="21">
        <f t="shared" si="3"/>
        <v>-2.005464762592158E-2</v>
      </c>
      <c r="G55" s="1">
        <f t="shared" si="7"/>
        <v>-5.4331311909539333E-2</v>
      </c>
      <c r="H55" s="1">
        <f t="shared" si="8"/>
        <v>-2.1047023905864961E-2</v>
      </c>
      <c r="I55" s="19">
        <f t="shared" si="4"/>
        <v>2.9518914538116505E-3</v>
      </c>
      <c r="J55" s="21">
        <f t="shared" si="5"/>
        <v>4.4297721529405114E-4</v>
      </c>
      <c r="K55" s="1">
        <f t="shared" si="6"/>
        <v>1.1435124205970799E-3</v>
      </c>
      <c r="T55" s="2">
        <v>26</v>
      </c>
      <c r="U55" s="2">
        <v>-3.0669655127977574E-2</v>
      </c>
      <c r="V55" s="2">
        <v>-8.4331032836622542E-3</v>
      </c>
      <c r="W55" s="2">
        <v>-0.36567608806781421</v>
      </c>
      <c r="Y55" s="2">
        <v>43.220338983050844</v>
      </c>
      <c r="Z55" s="2">
        <v>-2.2160664819944912E-3</v>
      </c>
    </row>
    <row r="56" spans="1:26" x14ac:dyDescent="0.25">
      <c r="A56" t="s">
        <v>2</v>
      </c>
      <c r="B56" t="s">
        <v>3</v>
      </c>
      <c r="C56">
        <v>183.85</v>
      </c>
      <c r="D56">
        <v>7614.35</v>
      </c>
      <c r="E56" s="19">
        <f t="shared" si="2"/>
        <v>-2.7122321670735015E-3</v>
      </c>
      <c r="F56" s="21">
        <f t="shared" si="3"/>
        <v>1.4664877946128664E-3</v>
      </c>
      <c r="G56" s="1">
        <f t="shared" si="7"/>
        <v>-3.8848383755342754E-3</v>
      </c>
      <c r="H56" s="1">
        <f t="shared" si="8"/>
        <v>4.7411151466948578E-4</v>
      </c>
      <c r="I56" s="19">
        <f t="shared" si="4"/>
        <v>1.5091969204023788E-5</v>
      </c>
      <c r="J56" s="21">
        <f t="shared" si="5"/>
        <v>2.2478172834219403E-7</v>
      </c>
      <c r="K56" s="1">
        <f t="shared" si="6"/>
        <v>-1.8418466064707E-6</v>
      </c>
      <c r="T56" s="2">
        <v>27</v>
      </c>
      <c r="U56" s="2">
        <v>-2.2827655006180791E-2</v>
      </c>
      <c r="V56" s="2">
        <v>8.9475288232155632E-3</v>
      </c>
      <c r="W56" s="2">
        <v>0.38798259998620449</v>
      </c>
      <c r="Y56" s="2">
        <v>44.915254237288131</v>
      </c>
      <c r="Z56" s="2">
        <v>-5.3966540744750525E-4</v>
      </c>
    </row>
    <row r="57" spans="1:26" x14ac:dyDescent="0.25">
      <c r="A57" t="s">
        <v>2</v>
      </c>
      <c r="B57" t="s">
        <v>3</v>
      </c>
      <c r="C57">
        <v>181.95</v>
      </c>
      <c r="D57">
        <v>7546.45</v>
      </c>
      <c r="E57" s="19">
        <f t="shared" si="2"/>
        <v>-1.0334511830296468E-2</v>
      </c>
      <c r="F57" s="21">
        <f t="shared" si="3"/>
        <v>-8.9173731178630537E-3</v>
      </c>
      <c r="G57" s="1">
        <f t="shared" si="7"/>
        <v>-1.1507118038757242E-2</v>
      </c>
      <c r="H57" s="1">
        <f t="shared" si="8"/>
        <v>-9.9097493978064343E-3</v>
      </c>
      <c r="I57" s="19">
        <f t="shared" si="4"/>
        <v>1.3241376555789231E-4</v>
      </c>
      <c r="J57" s="21">
        <f t="shared" si="5"/>
        <v>9.8203133127324982E-5</v>
      </c>
      <c r="K57" s="1">
        <f t="shared" si="6"/>
        <v>1.1403265605506215E-4</v>
      </c>
      <c r="T57" s="2">
        <v>28</v>
      </c>
      <c r="U57" s="2">
        <v>-1.2500655797615775E-2</v>
      </c>
      <c r="V57" s="2">
        <v>-1.6290131150560806E-2</v>
      </c>
      <c r="W57" s="2">
        <v>-0.70637240323965311</v>
      </c>
      <c r="Y57" s="2">
        <v>46.610169491525419</v>
      </c>
      <c r="Z57" s="2">
        <v>2.727024815926445E-4</v>
      </c>
    </row>
    <row r="58" spans="1:26" x14ac:dyDescent="0.25">
      <c r="A58" t="s">
        <v>2</v>
      </c>
      <c r="B58" t="s">
        <v>3</v>
      </c>
      <c r="C58">
        <v>183.1</v>
      </c>
      <c r="D58">
        <v>7555.2</v>
      </c>
      <c r="E58" s="19">
        <f t="shared" si="2"/>
        <v>6.3204176971695834E-3</v>
      </c>
      <c r="F58" s="21">
        <f t="shared" si="3"/>
        <v>1.1594855859377588E-3</v>
      </c>
      <c r="G58" s="1">
        <f t="shared" si="7"/>
        <v>5.1478114887088091E-3</v>
      </c>
      <c r="H58" s="1">
        <f t="shared" si="8"/>
        <v>1.6710930599437819E-4</v>
      </c>
      <c r="I58" s="19">
        <f t="shared" si="4"/>
        <v>2.6499963123282406E-5</v>
      </c>
      <c r="J58" s="21">
        <f t="shared" si="5"/>
        <v>2.7925520149922725E-8</v>
      </c>
      <c r="K58" s="1">
        <f t="shared" si="6"/>
        <v>8.602472052680159E-7</v>
      </c>
      <c r="T58" s="2">
        <v>29</v>
      </c>
      <c r="U58" s="2">
        <v>1.4231989299153874E-2</v>
      </c>
      <c r="V58" s="2">
        <v>1.277723336224266E-2</v>
      </c>
      <c r="W58" s="2">
        <v>0.5540461862107543</v>
      </c>
      <c r="Y58" s="2">
        <v>48.305084745762713</v>
      </c>
      <c r="Z58" s="2">
        <v>1.5179113539769279E-3</v>
      </c>
    </row>
    <row r="59" spans="1:26" x14ac:dyDescent="0.25">
      <c r="A59" t="s">
        <v>2</v>
      </c>
      <c r="B59" t="s">
        <v>3</v>
      </c>
      <c r="C59">
        <v>188.25</v>
      </c>
      <c r="D59">
        <v>7671.4</v>
      </c>
      <c r="E59" s="19">
        <f t="shared" si="2"/>
        <v>2.8126706717640667E-2</v>
      </c>
      <c r="F59" s="21">
        <f t="shared" si="3"/>
        <v>1.5380135535789896E-2</v>
      </c>
      <c r="G59" s="1">
        <f t="shared" si="7"/>
        <v>2.6954100509179894E-2</v>
      </c>
      <c r="H59" s="1">
        <f t="shared" si="8"/>
        <v>1.4387759255846516E-2</v>
      </c>
      <c r="I59" s="19">
        <f t="shared" si="4"/>
        <v>7.2652353425897188E-4</v>
      </c>
      <c r="J59" s="21">
        <f t="shared" si="5"/>
        <v>2.070076164041971E-4</v>
      </c>
      <c r="K59" s="1">
        <f t="shared" si="6"/>
        <v>3.8780910908397029E-4</v>
      </c>
      <c r="T59" s="2">
        <v>30</v>
      </c>
      <c r="U59" s="2">
        <v>-1.1143112879059214E-2</v>
      </c>
      <c r="V59" s="2">
        <v>2.9424062205550518E-2</v>
      </c>
      <c r="W59" s="2">
        <v>1.2758857090289444</v>
      </c>
      <c r="Y59" s="2">
        <v>50</v>
      </c>
      <c r="Z59" s="2">
        <v>3.5569105691056332E-3</v>
      </c>
    </row>
    <row r="60" spans="1:26" x14ac:dyDescent="0.25">
      <c r="A60" t="s">
        <v>2</v>
      </c>
      <c r="B60" t="s">
        <v>3</v>
      </c>
      <c r="C60">
        <v>187.8</v>
      </c>
      <c r="D60">
        <v>7708.95</v>
      </c>
      <c r="E60" s="19">
        <f t="shared" si="2"/>
        <v>-2.3904382470118918E-3</v>
      </c>
      <c r="F60" s="21">
        <f t="shared" si="3"/>
        <v>4.8948040774826219E-3</v>
      </c>
      <c r="G60" s="1">
        <f t="shared" si="7"/>
        <v>-3.5630444554726661E-3</v>
      </c>
      <c r="H60" s="1">
        <f t="shared" si="8"/>
        <v>3.9024277975392412E-3</v>
      </c>
      <c r="I60" s="19">
        <f t="shared" si="4"/>
        <v>1.2695285791674508E-5</v>
      </c>
      <c r="J60" s="21">
        <f t="shared" si="5"/>
        <v>1.5228942715006973E-5</v>
      </c>
      <c r="K60" s="1">
        <f t="shared" si="6"/>
        <v>-1.3904523726904602E-5</v>
      </c>
      <c r="T60" s="2">
        <v>31</v>
      </c>
      <c r="U60" s="2">
        <v>5.8122716819111325E-2</v>
      </c>
      <c r="V60" s="2">
        <v>-3.7335315244308102E-2</v>
      </c>
      <c r="W60" s="2">
        <v>-1.6189333352251165</v>
      </c>
      <c r="Y60" s="2">
        <v>51.694915254237287</v>
      </c>
      <c r="Z60" s="2">
        <v>3.5656401944895388E-3</v>
      </c>
    </row>
    <row r="61" spans="1:26" x14ac:dyDescent="0.25">
      <c r="A61" t="s">
        <v>2</v>
      </c>
      <c r="B61" t="s">
        <v>3</v>
      </c>
      <c r="C61">
        <v>191.9</v>
      </c>
      <c r="D61">
        <v>7850.45</v>
      </c>
      <c r="E61" s="19">
        <f t="shared" si="2"/>
        <v>2.1831735889243843E-2</v>
      </c>
      <c r="F61" s="21">
        <f t="shared" si="3"/>
        <v>1.8355288333690063E-2</v>
      </c>
      <c r="G61" s="1">
        <f t="shared" si="7"/>
        <v>2.0659129680783071E-2</v>
      </c>
      <c r="H61" s="1">
        <f t="shared" si="8"/>
        <v>1.7362912053746682E-2</v>
      </c>
      <c r="I61" s="19">
        <f t="shared" si="4"/>
        <v>4.2679963916741204E-4</v>
      </c>
      <c r="J61" s="21">
        <f t="shared" si="5"/>
        <v>3.0147071498614182E-4</v>
      </c>
      <c r="K61" s="1">
        <f t="shared" si="6"/>
        <v>3.5870265175438421E-4</v>
      </c>
      <c r="T61" s="2">
        <v>32</v>
      </c>
      <c r="U61" s="2">
        <v>3.4807123616570429E-2</v>
      </c>
      <c r="V61" s="2">
        <v>8.3057732909193174E-2</v>
      </c>
      <c r="W61" s="2">
        <v>3.601548069837623</v>
      </c>
      <c r="Y61" s="2">
        <v>53.389830508474574</v>
      </c>
      <c r="Z61" s="2">
        <v>4.609544468546607E-3</v>
      </c>
    </row>
    <row r="62" spans="1:26" ht="15.75" x14ac:dyDescent="0.25">
      <c r="E62" s="20" t="s">
        <v>66</v>
      </c>
      <c r="F62" s="20" t="s">
        <v>67</v>
      </c>
      <c r="I62" s="26" t="s">
        <v>68</v>
      </c>
      <c r="J62" s="26" t="s">
        <v>69</v>
      </c>
      <c r="T62" s="2">
        <v>33</v>
      </c>
      <c r="U62" s="2">
        <v>2.4690660703063597E-2</v>
      </c>
      <c r="V62" s="2">
        <v>-1.5858201415180656E-2</v>
      </c>
      <c r="W62" s="2">
        <v>-0.6876430730463452</v>
      </c>
      <c r="Y62" s="2">
        <v>55.084745762711862</v>
      </c>
      <c r="Z62" s="2">
        <v>5.3475935828878442E-3</v>
      </c>
    </row>
    <row r="63" spans="1:26" ht="15.75" x14ac:dyDescent="0.25">
      <c r="E63" s="20">
        <f xml:space="preserve"> AVERAGE(E3:E61)</f>
        <v>1.1726062084607741E-3</v>
      </c>
      <c r="F63" s="20">
        <f xml:space="preserve"> AVERAGE(F3:F61)</f>
        <v>9.9237627994338065E-4</v>
      </c>
      <c r="I63" s="22">
        <f>SUM(I3:I61)/(59-1)</f>
        <v>1.0067991807435484E-3</v>
      </c>
      <c r="J63" s="22">
        <f>SUM(J3:J61)/(59-1)</f>
        <v>1.5636954041611432E-4</v>
      </c>
      <c r="T63" s="2">
        <v>34</v>
      </c>
      <c r="U63" s="2">
        <v>1.7161329133592754E-3</v>
      </c>
      <c r="V63" s="2">
        <v>2.9200419754219414E-2</v>
      </c>
      <c r="W63" s="2">
        <v>1.2661881286747358</v>
      </c>
      <c r="Y63" s="2">
        <v>56.779661016949149</v>
      </c>
      <c r="Z63" s="2">
        <v>6.2095032397408521E-3</v>
      </c>
    </row>
    <row r="64" spans="1:26" x14ac:dyDescent="0.25">
      <c r="T64" s="2">
        <v>35</v>
      </c>
      <c r="U64" s="2">
        <v>-5.6856506107262411E-4</v>
      </c>
      <c r="V64" s="2">
        <v>-2.6236105851878605E-2</v>
      </c>
      <c r="W64" s="2">
        <v>-1.1376495972288974</v>
      </c>
      <c r="Y64" s="2">
        <v>58.474576271186436</v>
      </c>
      <c r="Z64" s="2">
        <v>6.3204176971695834E-3</v>
      </c>
    </row>
    <row r="65" spans="20:26" x14ac:dyDescent="0.25">
      <c r="T65" s="2">
        <v>36</v>
      </c>
      <c r="U65" s="2">
        <v>1.0269759042109854E-2</v>
      </c>
      <c r="V65" s="2">
        <v>-9.9970565605172097E-3</v>
      </c>
      <c r="W65" s="2">
        <v>-0.43349220474091621</v>
      </c>
      <c r="Y65" s="2">
        <v>60.169491525423723</v>
      </c>
      <c r="Z65" s="2">
        <v>6.3728093467869812E-3</v>
      </c>
    </row>
    <row r="66" spans="20:26" x14ac:dyDescent="0.25">
      <c r="T66" s="2">
        <v>37</v>
      </c>
      <c r="U66" s="2">
        <v>-1.1120078851918354E-2</v>
      </c>
      <c r="V66" s="2">
        <v>-4.6923529910478691E-3</v>
      </c>
      <c r="W66" s="2">
        <v>-0.20346973443618657</v>
      </c>
      <c r="Y66" s="2">
        <v>61.86440677966101</v>
      </c>
      <c r="Z66" s="2">
        <v>7.2072072072072368E-3</v>
      </c>
    </row>
    <row r="67" spans="20:26" x14ac:dyDescent="0.25">
      <c r="T67" s="2">
        <v>38</v>
      </c>
      <c r="U67" s="2">
        <v>5.0420474593884709E-3</v>
      </c>
      <c r="V67" s="2">
        <v>-7.2581139413829621E-3</v>
      </c>
      <c r="W67" s="2">
        <v>-0.31472621922908295</v>
      </c>
      <c r="Y67" s="2">
        <v>63.559322033898304</v>
      </c>
      <c r="Z67" s="2">
        <v>7.925662749385172E-3</v>
      </c>
    </row>
    <row r="68" spans="20:26" x14ac:dyDescent="0.25">
      <c r="T68" s="2">
        <v>39</v>
      </c>
      <c r="U68" s="2">
        <v>6.0683875021693649E-3</v>
      </c>
      <c r="V68" s="2">
        <v>3.0931893995519329E-3</v>
      </c>
      <c r="W68" s="2">
        <v>0.13412682866962058</v>
      </c>
      <c r="Y68" s="2">
        <v>65.254237288135585</v>
      </c>
      <c r="Z68" s="2">
        <v>8.8324592878829388E-3</v>
      </c>
    </row>
    <row r="69" spans="20:26" x14ac:dyDescent="0.25">
      <c r="T69" s="2">
        <v>40</v>
      </c>
      <c r="U69" s="2">
        <v>-1.8623726308380537E-2</v>
      </c>
      <c r="V69" s="2">
        <v>3.8156050930113747E-2</v>
      </c>
      <c r="W69" s="2">
        <v>1.654522062746633</v>
      </c>
      <c r="Y69" s="2">
        <v>66.949152542372872</v>
      </c>
      <c r="Z69" s="2">
        <v>9.1615769017212977E-3</v>
      </c>
    </row>
    <row r="70" spans="20:26" x14ac:dyDescent="0.25">
      <c r="T70" s="2">
        <v>41</v>
      </c>
      <c r="U70" s="2">
        <v>8.3550204553805851E-3</v>
      </c>
      <c r="V70" s="2">
        <v>-8.8946858628280896E-3</v>
      </c>
      <c r="W70" s="2">
        <v>-0.3856912243933252</v>
      </c>
      <c r="Y70" s="2">
        <v>68.644067796610159</v>
      </c>
      <c r="Z70" s="2">
        <v>1.0773480662983363E-2</v>
      </c>
    </row>
    <row r="71" spans="20:26" x14ac:dyDescent="0.25">
      <c r="T71" s="2">
        <v>42</v>
      </c>
      <c r="U71" s="2">
        <v>2.6503933648670038E-3</v>
      </c>
      <c r="V71" s="2">
        <v>3.5591098748738483E-3</v>
      </c>
      <c r="W71" s="2">
        <v>0.15433006477802802</v>
      </c>
      <c r="Y71" s="2">
        <v>70.33898305084746</v>
      </c>
      <c r="Z71" s="2">
        <v>1.1229484595450553E-2</v>
      </c>
    </row>
    <row r="72" spans="20:26" x14ac:dyDescent="0.25">
      <c r="T72" s="2">
        <v>43</v>
      </c>
      <c r="U72" s="2">
        <v>2.0739514354004895E-2</v>
      </c>
      <c r="V72" s="2">
        <v>5.5550925684528761E-3</v>
      </c>
      <c r="W72" s="2">
        <v>0.24087983402525942</v>
      </c>
      <c r="Y72" s="2">
        <v>72.033898305084747</v>
      </c>
      <c r="Z72" s="2">
        <v>1.6304347826086849E-2</v>
      </c>
    </row>
    <row r="73" spans="20:26" x14ac:dyDescent="0.25">
      <c r="T73" s="2">
        <v>44</v>
      </c>
      <c r="U73" s="2">
        <v>2.2338835878710436E-2</v>
      </c>
      <c r="V73" s="2">
        <v>6.6807719644268772E-3</v>
      </c>
      <c r="W73" s="2">
        <v>0.28969152577054919</v>
      </c>
      <c r="Y73" s="2">
        <v>73.728813559322035</v>
      </c>
      <c r="Z73" s="2">
        <v>1.8280949326491304E-2</v>
      </c>
    </row>
    <row r="74" spans="20:26" x14ac:dyDescent="0.25">
      <c r="T74" s="2">
        <v>45</v>
      </c>
      <c r="U74" s="2">
        <v>1.8522656309193611E-3</v>
      </c>
      <c r="V74" s="2">
        <v>1.7046449381862721E-3</v>
      </c>
      <c r="W74" s="2">
        <v>7.3916786214179367E-2</v>
      </c>
      <c r="Y74" s="2">
        <v>75.423728813559322</v>
      </c>
      <c r="Z74" s="2">
        <v>1.9532324621733214E-2</v>
      </c>
    </row>
    <row r="75" spans="20:26" x14ac:dyDescent="0.25">
      <c r="T75" s="2">
        <v>46</v>
      </c>
      <c r="U75" s="2">
        <v>-1.9547927484866426E-4</v>
      </c>
      <c r="V75" s="2">
        <v>-4.3614827504678206E-3</v>
      </c>
      <c r="W75" s="2">
        <v>-0.18912254442041038</v>
      </c>
      <c r="Y75" s="2">
        <v>77.118644067796609</v>
      </c>
      <c r="Z75" s="2">
        <v>2.0787401574803223E-2</v>
      </c>
    </row>
    <row r="76" spans="20:26" x14ac:dyDescent="0.25">
      <c r="T76" s="2">
        <v>47</v>
      </c>
      <c r="U76" s="2">
        <v>-2.3458704522869796E-2</v>
      </c>
      <c r="V76" s="2">
        <v>-1.8758996392694714E-2</v>
      </c>
      <c r="W76" s="2">
        <v>-0.81342729790211499</v>
      </c>
      <c r="Y76" s="2">
        <v>78.813559322033896</v>
      </c>
      <c r="Z76" s="2">
        <v>2.1831735889243843E-2</v>
      </c>
    </row>
    <row r="77" spans="20:26" x14ac:dyDescent="0.25">
      <c r="T77" s="2">
        <v>48</v>
      </c>
      <c r="U77" s="2">
        <v>-4.6993482820305958E-3</v>
      </c>
      <c r="V77" s="2">
        <v>1.1072157628817577E-2</v>
      </c>
      <c r="W77" s="2">
        <v>0.48011071986040343</v>
      </c>
      <c r="Y77" s="2">
        <v>80.508474576271183</v>
      </c>
      <c r="Z77" s="2">
        <v>2.348394768133185E-2</v>
      </c>
    </row>
    <row r="78" spans="20:26" x14ac:dyDescent="0.25">
      <c r="T78" s="2">
        <v>49</v>
      </c>
      <c r="U78" s="2">
        <v>3.1147333405782365E-2</v>
      </c>
      <c r="V78" s="2">
        <v>1.133287767601189E-2</v>
      </c>
      <c r="W78" s="2">
        <v>0.491416058326206</v>
      </c>
      <c r="Y78" s="2">
        <v>82.20338983050847</v>
      </c>
      <c r="Z78" s="2">
        <v>2.6294606922457772E-2</v>
      </c>
    </row>
    <row r="79" spans="20:26" x14ac:dyDescent="0.25">
      <c r="T79" s="2">
        <v>50</v>
      </c>
      <c r="U79" s="2">
        <v>1.6406787046836801E-4</v>
      </c>
      <c r="V79" s="2">
        <v>-1.6868699609268727E-2</v>
      </c>
      <c r="W79" s="2">
        <v>-0.7314602793800552</v>
      </c>
      <c r="Y79" s="2">
        <v>83.898305084745758</v>
      </c>
      <c r="Z79" s="2">
        <v>2.7009222661396534E-2</v>
      </c>
    </row>
    <row r="80" spans="20:26" x14ac:dyDescent="0.25">
      <c r="T80" s="2">
        <v>51</v>
      </c>
      <c r="U80" s="2">
        <v>-6.2661655364882485E-3</v>
      </c>
      <c r="V80" s="2">
        <v>1.3473372743695484E-2</v>
      </c>
      <c r="W80" s="2">
        <v>0.58423217079993717</v>
      </c>
      <c r="Y80" s="2">
        <v>85.593220338983045</v>
      </c>
      <c r="Z80" s="2">
        <v>2.8126706717640667E-2</v>
      </c>
    </row>
    <row r="81" spans="20:26" x14ac:dyDescent="0.25">
      <c r="T81" s="2">
        <v>52</v>
      </c>
      <c r="U81" s="2">
        <v>9.7806024396254153E-3</v>
      </c>
      <c r="V81" s="2">
        <v>-1.46362119463978E-2</v>
      </c>
      <c r="W81" s="2">
        <v>-0.63465518548302269</v>
      </c>
      <c r="Y81" s="2">
        <v>87.288135593220332</v>
      </c>
      <c r="Z81" s="2">
        <v>2.9019607843137313E-2</v>
      </c>
    </row>
    <row r="82" spans="20:26" x14ac:dyDescent="0.25">
      <c r="T82" s="2">
        <v>53</v>
      </c>
      <c r="U82" s="2">
        <v>-3.5508494292879167E-2</v>
      </c>
      <c r="V82" s="2">
        <v>-1.765021140819939E-2</v>
      </c>
      <c r="W82" s="2">
        <v>-0.76534818135387039</v>
      </c>
      <c r="Y82" s="2">
        <v>88.983050847457619</v>
      </c>
      <c r="Z82" s="2">
        <v>3.0663329161451671E-2</v>
      </c>
    </row>
    <row r="83" spans="20:26" x14ac:dyDescent="0.25">
      <c r="T83" s="2">
        <v>54</v>
      </c>
      <c r="U83" s="2">
        <v>1.9988955782175959E-3</v>
      </c>
      <c r="V83" s="2">
        <v>-4.7111277452910969E-3</v>
      </c>
      <c r="W83" s="2">
        <v>-0.20428384502574842</v>
      </c>
      <c r="Y83" s="2">
        <v>90.677966101694906</v>
      </c>
      <c r="Z83" s="2">
        <v>3.091655266757869E-2</v>
      </c>
    </row>
    <row r="84" spans="20:26" x14ac:dyDescent="0.25">
      <c r="T84" s="2">
        <v>55</v>
      </c>
      <c r="U84" s="2">
        <v>-1.6098268535152633E-2</v>
      </c>
      <c r="V84" s="2">
        <v>5.7637567048561648E-3</v>
      </c>
      <c r="W84" s="2">
        <v>0.24992792493004282</v>
      </c>
      <c r="Y84" s="2">
        <v>92.372881355932194</v>
      </c>
      <c r="Z84" s="2">
        <v>3.2852318084126461E-2</v>
      </c>
    </row>
    <row r="85" spans="20:26" x14ac:dyDescent="0.25">
      <c r="T85" s="2">
        <v>56</v>
      </c>
      <c r="U85" s="2">
        <v>1.4638470639520267E-3</v>
      </c>
      <c r="V85" s="2">
        <v>4.8565706332175567E-3</v>
      </c>
      <c r="W85" s="2">
        <v>0.21059053717752965</v>
      </c>
      <c r="Y85" s="2">
        <v>94.067796610169481</v>
      </c>
      <c r="Z85" s="2">
        <v>4.2480211081794256E-2</v>
      </c>
    </row>
    <row r="86" spans="20:26" x14ac:dyDescent="0.25">
      <c r="T86" s="2">
        <v>57</v>
      </c>
      <c r="U86" s="2">
        <v>2.6247830411808823E-2</v>
      </c>
      <c r="V86" s="2">
        <v>1.878876305831844E-3</v>
      </c>
      <c r="W86" s="2">
        <v>8.1471803957501671E-2</v>
      </c>
      <c r="Y86" s="2">
        <v>95.762711864406782</v>
      </c>
      <c r="Z86" s="2">
        <v>5.1252847380410027E-2</v>
      </c>
    </row>
    <row r="87" spans="20:26" x14ac:dyDescent="0.25">
      <c r="T87" s="2">
        <v>58</v>
      </c>
      <c r="U87" s="2">
        <v>7.9738217570814382E-3</v>
      </c>
      <c r="V87" s="2">
        <v>-1.036426000409333E-2</v>
      </c>
      <c r="W87" s="2">
        <v>-0.4494148745168321</v>
      </c>
      <c r="Y87" s="2">
        <v>97.457627118644069</v>
      </c>
      <c r="Z87" s="2">
        <v>8.4302325581395235E-2</v>
      </c>
    </row>
    <row r="88" spans="20:26" ht="15.75" thickBot="1" x14ac:dyDescent="0.3">
      <c r="T88" s="3">
        <v>59</v>
      </c>
      <c r="U88" s="3">
        <v>3.1432975792681797E-2</v>
      </c>
      <c r="V88" s="3">
        <v>-9.6012399034379539E-3</v>
      </c>
      <c r="W88" s="3">
        <v>-0.41632880926427918</v>
      </c>
      <c r="Y88" s="3">
        <v>99.152542372881356</v>
      </c>
      <c r="Z88" s="3">
        <v>0.1178648565257636</v>
      </c>
    </row>
  </sheetData>
  <sortState ref="Z30:Z88">
    <sortCondition ref="Z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8"/>
  <sheetViews>
    <sheetView zoomScaleNormal="100" workbookViewId="0">
      <selection activeCell="P22" sqref="P22"/>
    </sheetView>
  </sheetViews>
  <sheetFormatPr defaultRowHeight="15" x14ac:dyDescent="0.25"/>
  <cols>
    <col min="4" max="4" width="17.85546875" customWidth="1"/>
    <col min="5" max="5" width="24.7109375" style="18" customWidth="1"/>
    <col min="6" max="6" width="28.85546875" style="18" customWidth="1"/>
    <col min="7" max="7" width="28" style="1" customWidth="1"/>
    <col min="8" max="8" width="31.85546875" style="1" customWidth="1"/>
    <col min="9" max="10" width="37" customWidth="1"/>
    <col min="11" max="11" width="27.7109375" style="1" customWidth="1"/>
    <col min="13" max="13" width="26.42578125" customWidth="1"/>
    <col min="14" max="14" width="19" customWidth="1"/>
    <col min="16" max="16" width="48.42578125" customWidth="1"/>
    <col min="17" max="17" width="18.5703125" customWidth="1"/>
    <col min="18" max="18" width="17.28515625" customWidth="1"/>
    <col min="20" max="20" width="17.140625" customWidth="1"/>
    <col min="25" max="25" width="20.7109375" customWidth="1"/>
    <col min="29" max="29" width="31.140625" customWidth="1"/>
    <col min="39" max="39" width="9.140625" customWidth="1"/>
    <col min="40" max="40" width="21" customWidth="1"/>
    <col min="41" max="41" width="20.28515625" customWidth="1"/>
  </cols>
  <sheetData>
    <row r="1" spans="1:28" s="27" customFormat="1" ht="15.75" x14ac:dyDescent="0.25">
      <c r="A1" s="27" t="s">
        <v>0</v>
      </c>
      <c r="B1" s="27" t="s">
        <v>1</v>
      </c>
      <c r="C1" s="29" t="s">
        <v>70</v>
      </c>
      <c r="D1" s="27" t="s">
        <v>4</v>
      </c>
      <c r="E1" s="28" t="s">
        <v>71</v>
      </c>
      <c r="F1" s="28" t="s">
        <v>6</v>
      </c>
      <c r="G1" s="28" t="s">
        <v>72</v>
      </c>
      <c r="H1" s="28" t="s">
        <v>8</v>
      </c>
      <c r="I1" s="27" t="s">
        <v>73</v>
      </c>
      <c r="J1" s="27" t="s">
        <v>61</v>
      </c>
      <c r="K1" s="28" t="s">
        <v>9</v>
      </c>
    </row>
    <row r="2" spans="1:28" x14ac:dyDescent="0.25">
      <c r="A2" t="s">
        <v>70</v>
      </c>
      <c r="B2" t="s">
        <v>3</v>
      </c>
      <c r="C2">
        <v>609.1</v>
      </c>
      <c r="D2">
        <v>7437.8</v>
      </c>
    </row>
    <row r="3" spans="1:28" ht="15.75" thickBot="1" x14ac:dyDescent="0.3">
      <c r="A3" t="s">
        <v>70</v>
      </c>
      <c r="B3" t="s">
        <v>3</v>
      </c>
      <c r="C3">
        <v>591.04999999999995</v>
      </c>
      <c r="D3">
        <v>7351</v>
      </c>
      <c r="E3" s="19">
        <f>(C3-C2)/C2</f>
        <v>-2.963388606140218E-2</v>
      </c>
      <c r="F3" s="21">
        <f>(D3-D2)/D2</f>
        <v>-1.1670117507865252E-2</v>
      </c>
      <c r="G3" s="1">
        <f t="shared" ref="G3:G61" si="0">(E3-$E$63)</f>
        <v>-2.6824295054460188E-2</v>
      </c>
      <c r="H3" s="1">
        <f t="shared" ref="H3:H61" si="1">F3-$F$63</f>
        <v>-1.2662493787808633E-2</v>
      </c>
      <c r="I3" s="19">
        <f>G3^2</f>
        <v>7.1954280516873734E-4</v>
      </c>
      <c r="J3" s="21">
        <f>H3^2</f>
        <v>1.6033874892629221E-4</v>
      </c>
      <c r="K3" s="1">
        <f>G3*H3</f>
        <v>3.3966246948944798E-4</v>
      </c>
    </row>
    <row r="4" spans="1:28" x14ac:dyDescent="0.25">
      <c r="A4" t="s">
        <v>70</v>
      </c>
      <c r="B4" t="s">
        <v>3</v>
      </c>
      <c r="C4">
        <v>598.04999999999995</v>
      </c>
      <c r="D4">
        <v>7435.1</v>
      </c>
      <c r="E4" s="19">
        <f>(C4-C3)/C3</f>
        <v>1.1843329667540817E-2</v>
      </c>
      <c r="F4" s="21">
        <f t="shared" ref="E4:F61" si="2">(D4-D3)/D3</f>
        <v>1.1440620323765523E-2</v>
      </c>
      <c r="G4" s="1">
        <f t="shared" si="0"/>
        <v>1.4652920674482808E-2</v>
      </c>
      <c r="H4" s="1">
        <f t="shared" si="1"/>
        <v>1.0448244043822143E-2</v>
      </c>
      <c r="I4" s="19">
        <f t="shared" ref="I4:J61" si="3">G4^2</f>
        <v>2.1470808429268571E-4</v>
      </c>
      <c r="J4" s="21">
        <f t="shared" si="3"/>
        <v>1.0916580359926488E-4</v>
      </c>
      <c r="K4" s="1">
        <f t="shared" ref="K4:K61" si="4">G4*H4</f>
        <v>1.5309729116176333E-4</v>
      </c>
      <c r="M4" s="8" t="s">
        <v>58</v>
      </c>
      <c r="N4" s="8"/>
    </row>
    <row r="5" spans="1:28" x14ac:dyDescent="0.25">
      <c r="A5" t="s">
        <v>70</v>
      </c>
      <c r="B5" t="s">
        <v>3</v>
      </c>
      <c r="C5">
        <v>593.15</v>
      </c>
      <c r="D5">
        <v>7309.3</v>
      </c>
      <c r="E5" s="19">
        <f t="shared" si="2"/>
        <v>-8.1932948750104134E-3</v>
      </c>
      <c r="F5" s="21">
        <f t="shared" si="2"/>
        <v>-1.6919745531331142E-2</v>
      </c>
      <c r="G5" s="1">
        <f t="shared" si="0"/>
        <v>-5.3837038680684228E-3</v>
      </c>
      <c r="H5" s="1">
        <f t="shared" si="1"/>
        <v>-1.7912121811274523E-2</v>
      </c>
      <c r="I5" s="19">
        <f t="shared" si="3"/>
        <v>2.8984267339054898E-5</v>
      </c>
      <c r="J5" s="21">
        <f t="shared" si="3"/>
        <v>3.2084410778193651E-4</v>
      </c>
      <c r="K5" s="1">
        <f t="shared" si="4"/>
        <v>9.6433559480671417E-5</v>
      </c>
      <c r="M5" s="9"/>
      <c r="N5" s="9"/>
    </row>
    <row r="6" spans="1:28" x14ac:dyDescent="0.25">
      <c r="A6" t="s">
        <v>70</v>
      </c>
      <c r="B6" t="s">
        <v>3</v>
      </c>
      <c r="C6">
        <v>580.25</v>
      </c>
      <c r="D6">
        <v>7276.8</v>
      </c>
      <c r="E6" s="19">
        <f t="shared" si="2"/>
        <v>-2.1748293011885658E-2</v>
      </c>
      <c r="F6" s="21">
        <f t="shared" si="2"/>
        <v>-4.4463902152052865E-3</v>
      </c>
      <c r="G6" s="1">
        <f t="shared" si="0"/>
        <v>-1.8938702004943665E-2</v>
      </c>
      <c r="H6" s="1">
        <f t="shared" si="1"/>
        <v>-5.4387664951486671E-3</v>
      </c>
      <c r="I6" s="19">
        <f t="shared" si="3"/>
        <v>3.586744336320572E-4</v>
      </c>
      <c r="J6" s="21">
        <f t="shared" si="3"/>
        <v>2.9580180988751717E-5</v>
      </c>
      <c r="K6" s="1">
        <f t="shared" si="4"/>
        <v>1.030031779260925E-4</v>
      </c>
      <c r="M6" s="9" t="s">
        <v>42</v>
      </c>
      <c r="N6" s="9">
        <v>9.9237627994338065E-4</v>
      </c>
      <c r="T6" s="11" t="s">
        <v>77</v>
      </c>
      <c r="U6" s="11"/>
      <c r="V6" s="11"/>
      <c r="W6" s="11"/>
      <c r="X6" s="11"/>
      <c r="Y6" s="11"/>
      <c r="Z6" s="11"/>
      <c r="AA6" s="11"/>
      <c r="AB6" s="11"/>
    </row>
    <row r="7" spans="1:28" ht="15.75" thickBot="1" x14ac:dyDescent="0.3">
      <c r="A7" t="s">
        <v>70</v>
      </c>
      <c r="B7" t="s">
        <v>3</v>
      </c>
      <c r="C7">
        <v>581.9</v>
      </c>
      <c r="D7">
        <v>7422.45</v>
      </c>
      <c r="E7" s="19">
        <f t="shared" si="2"/>
        <v>2.843601895734558E-3</v>
      </c>
      <c r="F7" s="21">
        <f t="shared" si="2"/>
        <v>2.0015666226912879E-2</v>
      </c>
      <c r="G7" s="1">
        <f t="shared" si="0"/>
        <v>5.6531929026765494E-3</v>
      </c>
      <c r="H7" s="1">
        <f t="shared" si="1"/>
        <v>1.9023289946969498E-2</v>
      </c>
      <c r="I7" s="19">
        <f t="shared" si="3"/>
        <v>3.1958589994872512E-5</v>
      </c>
      <c r="J7" s="21">
        <f t="shared" si="3"/>
        <v>3.6188556040647079E-4</v>
      </c>
      <c r="K7" s="1">
        <f t="shared" si="4"/>
        <v>1.0754232771376613E-4</v>
      </c>
      <c r="M7" s="9" t="s">
        <v>14</v>
      </c>
      <c r="N7" s="9">
        <v>1.6279837817046775E-3</v>
      </c>
      <c r="T7" s="11"/>
      <c r="U7" s="11"/>
      <c r="V7" s="11"/>
      <c r="W7" s="11"/>
      <c r="X7" s="11"/>
      <c r="Y7" s="11"/>
      <c r="Z7" s="11"/>
      <c r="AA7" s="11"/>
      <c r="AB7" s="11"/>
    </row>
    <row r="8" spans="1:28" x14ac:dyDescent="0.25">
      <c r="A8" t="s">
        <v>70</v>
      </c>
      <c r="B8" t="s">
        <v>3</v>
      </c>
      <c r="C8">
        <v>580.6</v>
      </c>
      <c r="D8">
        <v>7436.15</v>
      </c>
      <c r="E8" s="19">
        <f t="shared" si="2"/>
        <v>-2.2340608351949726E-3</v>
      </c>
      <c r="F8" s="21">
        <f t="shared" si="2"/>
        <v>1.8457517396546718E-3</v>
      </c>
      <c r="G8" s="1">
        <f t="shared" si="0"/>
        <v>5.755301717470184E-4</v>
      </c>
      <c r="H8" s="1">
        <f t="shared" si="1"/>
        <v>8.5337545971129114E-4</v>
      </c>
      <c r="I8" s="19">
        <f t="shared" si="3"/>
        <v>3.3123497859115249E-7</v>
      </c>
      <c r="J8" s="21">
        <f t="shared" si="3"/>
        <v>7.2824967523745749E-7</v>
      </c>
      <c r="K8" s="1">
        <f t="shared" si="4"/>
        <v>4.9114332489233013E-7</v>
      </c>
      <c r="M8" s="9" t="s">
        <v>43</v>
      </c>
      <c r="N8" s="9">
        <v>1.3042431376745678E-3</v>
      </c>
      <c r="T8" s="12" t="s">
        <v>10</v>
      </c>
      <c r="U8" s="12"/>
      <c r="V8" s="11"/>
      <c r="W8" s="11"/>
      <c r="X8" s="11"/>
      <c r="Y8" s="11"/>
      <c r="Z8" s="11"/>
      <c r="AA8" s="11"/>
      <c r="AB8" s="11"/>
    </row>
    <row r="9" spans="1:28" x14ac:dyDescent="0.25">
      <c r="A9" t="s">
        <v>70</v>
      </c>
      <c r="B9" t="s">
        <v>3</v>
      </c>
      <c r="C9">
        <v>580.5</v>
      </c>
      <c r="D9">
        <v>7437.75</v>
      </c>
      <c r="E9" s="19">
        <f t="shared" si="2"/>
        <v>-1.7223561832590894E-4</v>
      </c>
      <c r="F9" s="21">
        <f t="shared" si="2"/>
        <v>2.151651055990484E-4</v>
      </c>
      <c r="G9" s="1">
        <f t="shared" si="0"/>
        <v>2.6373553886160821E-3</v>
      </c>
      <c r="H9" s="1">
        <f t="shared" si="1"/>
        <v>-7.7721117434433225E-4</v>
      </c>
      <c r="I9" s="19">
        <f t="shared" si="3"/>
        <v>6.9556434458622854E-6</v>
      </c>
      <c r="J9" s="21">
        <f t="shared" si="3"/>
        <v>6.0405720952569603E-7</v>
      </c>
      <c r="K9" s="1">
        <f t="shared" si="4"/>
        <v>-2.0497820787496579E-6</v>
      </c>
      <c r="M9" s="9" t="s">
        <v>44</v>
      </c>
      <c r="N9" s="9" t="e">
        <v>#N/A</v>
      </c>
      <c r="T9" s="13" t="s">
        <v>11</v>
      </c>
      <c r="U9" s="13">
        <v>0.57609200404804184</v>
      </c>
      <c r="V9" s="11"/>
      <c r="W9" s="11"/>
      <c r="X9" s="11"/>
      <c r="Y9" s="11"/>
      <c r="Z9" s="11"/>
      <c r="AA9" s="11"/>
      <c r="AB9" s="11"/>
    </row>
    <row r="10" spans="1:28" x14ac:dyDescent="0.25">
      <c r="A10" t="s">
        <v>70</v>
      </c>
      <c r="B10" t="s">
        <v>3</v>
      </c>
      <c r="C10">
        <v>577.79999999999995</v>
      </c>
      <c r="D10">
        <v>7424.65</v>
      </c>
      <c r="E10" s="19">
        <f t="shared" si="2"/>
        <v>-4.6511627906977524E-3</v>
      </c>
      <c r="F10" s="21">
        <f t="shared" si="2"/>
        <v>-1.7612853349467735E-3</v>
      </c>
      <c r="G10" s="1">
        <f t="shared" si="0"/>
        <v>-1.8415717837557614E-3</v>
      </c>
      <c r="H10" s="1">
        <f t="shared" si="1"/>
        <v>-2.7536616148901541E-3</v>
      </c>
      <c r="I10" s="19">
        <f t="shared" si="3"/>
        <v>3.3913866347253768E-6</v>
      </c>
      <c r="J10" s="21">
        <f t="shared" si="3"/>
        <v>7.5826522893194512E-6</v>
      </c>
      <c r="K10" s="1">
        <f t="shared" si="4"/>
        <v>5.0710655319930318E-6</v>
      </c>
      <c r="M10" s="9" t="s">
        <v>45</v>
      </c>
      <c r="N10" s="9">
        <v>1.250478070243994E-2</v>
      </c>
      <c r="T10" s="13" t="s">
        <v>12</v>
      </c>
      <c r="U10" s="13">
        <v>0.33188199712808902</v>
      </c>
      <c r="V10" s="11"/>
      <c r="W10" s="11"/>
      <c r="X10" s="11"/>
      <c r="Y10" s="11"/>
      <c r="Z10" s="11"/>
      <c r="AA10" s="11"/>
      <c r="AB10" s="11"/>
    </row>
    <row r="11" spans="1:28" x14ac:dyDescent="0.25">
      <c r="A11" t="s">
        <v>70</v>
      </c>
      <c r="B11" t="s">
        <v>3</v>
      </c>
      <c r="C11">
        <v>585.1</v>
      </c>
      <c r="D11">
        <v>7563.55</v>
      </c>
      <c r="E11" s="19">
        <f t="shared" si="2"/>
        <v>1.2634129456559482E-2</v>
      </c>
      <c r="F11" s="21">
        <f t="shared" si="2"/>
        <v>1.8707952563420574E-2</v>
      </c>
      <c r="G11" s="1">
        <f t="shared" si="0"/>
        <v>1.5443720463501473E-2</v>
      </c>
      <c r="H11" s="1">
        <f t="shared" si="1"/>
        <v>1.7715576283477193E-2</v>
      </c>
      <c r="I11" s="19">
        <f t="shared" si="3"/>
        <v>2.3850850175477414E-4</v>
      </c>
      <c r="J11" s="21">
        <f t="shared" si="3"/>
        <v>3.138416430556996E-4</v>
      </c>
      <c r="K11" s="1">
        <f t="shared" si="4"/>
        <v>2.7359440797185812E-4</v>
      </c>
      <c r="M11" s="9" t="s">
        <v>46</v>
      </c>
      <c r="N11" s="9">
        <v>1.5636954041611429E-4</v>
      </c>
      <c r="T11" s="13" t="s">
        <v>13</v>
      </c>
      <c r="U11" s="13">
        <v>0.32016062865665201</v>
      </c>
      <c r="V11" s="11"/>
      <c r="W11" s="11"/>
      <c r="X11" s="11"/>
      <c r="Y11" s="11"/>
      <c r="Z11" s="11"/>
      <c r="AA11" s="11"/>
      <c r="AB11" s="11"/>
    </row>
    <row r="12" spans="1:28" x14ac:dyDescent="0.25">
      <c r="A12" t="s">
        <v>70</v>
      </c>
      <c r="B12" t="s">
        <v>3</v>
      </c>
      <c r="C12">
        <v>599.45000000000005</v>
      </c>
      <c r="D12">
        <v>7555.95</v>
      </c>
      <c r="E12" s="19">
        <f t="shared" si="2"/>
        <v>2.4525722098786569E-2</v>
      </c>
      <c r="F12" s="21">
        <f t="shared" si="2"/>
        <v>-1.0048191656035015E-3</v>
      </c>
      <c r="G12" s="1">
        <f t="shared" si="0"/>
        <v>2.7335313105728561E-2</v>
      </c>
      <c r="H12" s="1">
        <f t="shared" si="1"/>
        <v>-1.9971954455468822E-3</v>
      </c>
      <c r="I12" s="19">
        <f t="shared" si="3"/>
        <v>7.4721934258821564E-4</v>
      </c>
      <c r="J12" s="21">
        <f t="shared" si="3"/>
        <v>3.9887896477132094E-6</v>
      </c>
      <c r="K12" s="1">
        <f t="shared" si="4"/>
        <v>-5.4593962837359081E-5</v>
      </c>
      <c r="M12" s="9" t="s">
        <v>47</v>
      </c>
      <c r="N12" s="9">
        <v>0.28635754135918301</v>
      </c>
      <c r="T12" s="13" t="s">
        <v>14</v>
      </c>
      <c r="U12" s="13">
        <v>1.3508547424488397E-2</v>
      </c>
      <c r="V12" s="11"/>
      <c r="W12" s="11"/>
      <c r="X12" s="11"/>
      <c r="Y12" s="11"/>
      <c r="Z12" s="11"/>
      <c r="AA12" s="11"/>
      <c r="AB12" s="11"/>
    </row>
    <row r="13" spans="1:28" ht="15.75" thickBot="1" x14ac:dyDescent="0.3">
      <c r="A13" t="s">
        <v>70</v>
      </c>
      <c r="B13" t="s">
        <v>3</v>
      </c>
      <c r="C13">
        <v>574</v>
      </c>
      <c r="D13">
        <v>7455.55</v>
      </c>
      <c r="E13" s="19">
        <f t="shared" si="2"/>
        <v>-4.2455584285595205E-2</v>
      </c>
      <c r="F13" s="21">
        <f t="shared" si="2"/>
        <v>-1.3287541606283742E-2</v>
      </c>
      <c r="G13" s="1">
        <f t="shared" si="0"/>
        <v>-3.9645993278653216E-2</v>
      </c>
      <c r="H13" s="1">
        <f t="shared" si="1"/>
        <v>-1.4279917886227123E-2</v>
      </c>
      <c r="I13" s="19">
        <f t="shared" si="3"/>
        <v>1.571804783051016E-3</v>
      </c>
      <c r="J13" s="21">
        <f t="shared" si="3"/>
        <v>2.039160548373893E-4</v>
      </c>
      <c r="K13" s="1">
        <f t="shared" si="4"/>
        <v>5.6614152853708035E-4</v>
      </c>
      <c r="M13" s="9" t="s">
        <v>48</v>
      </c>
      <c r="N13" s="9">
        <v>3.8706823735773443E-2</v>
      </c>
      <c r="T13" s="14" t="s">
        <v>15</v>
      </c>
      <c r="U13" s="14">
        <v>59</v>
      </c>
      <c r="V13" s="11"/>
      <c r="W13" s="11"/>
      <c r="X13" s="11"/>
      <c r="Y13" s="11"/>
      <c r="Z13" s="11"/>
      <c r="AA13" s="11"/>
      <c r="AB13" s="11"/>
    </row>
    <row r="14" spans="1:28" x14ac:dyDescent="0.25">
      <c r="A14" t="s">
        <v>70</v>
      </c>
      <c r="B14" t="s">
        <v>3</v>
      </c>
      <c r="C14">
        <v>562.04999999999995</v>
      </c>
      <c r="D14">
        <v>7361.8</v>
      </c>
      <c r="E14" s="19">
        <f t="shared" si="2"/>
        <v>-2.0818815331010532E-2</v>
      </c>
      <c r="F14" s="21">
        <f t="shared" si="2"/>
        <v>-1.2574525018274977E-2</v>
      </c>
      <c r="G14" s="1">
        <f t="shared" si="0"/>
        <v>-1.800922432406854E-2</v>
      </c>
      <c r="H14" s="1">
        <f t="shared" si="1"/>
        <v>-1.3566901298218357E-2</v>
      </c>
      <c r="I14" s="19">
        <f t="shared" si="3"/>
        <v>3.2433216075462195E-4</v>
      </c>
      <c r="J14" s="21">
        <f t="shared" si="3"/>
        <v>1.8406081083559894E-4</v>
      </c>
      <c r="K14" s="1">
        <f t="shared" si="4"/>
        <v>2.443293688621111E-4</v>
      </c>
      <c r="M14" s="9" t="s">
        <v>49</v>
      </c>
      <c r="N14" s="9">
        <v>6.6840156252047728E-2</v>
      </c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5.75" thickBot="1" x14ac:dyDescent="0.3">
      <c r="A15" t="s">
        <v>70</v>
      </c>
      <c r="B15" t="s">
        <v>3</v>
      </c>
      <c r="C15">
        <v>550.4</v>
      </c>
      <c r="D15">
        <v>7404</v>
      </c>
      <c r="E15" s="19">
        <f t="shared" si="2"/>
        <v>-2.072769326572365E-2</v>
      </c>
      <c r="F15" s="21">
        <f t="shared" si="2"/>
        <v>5.732293732511046E-3</v>
      </c>
      <c r="G15" s="1">
        <f t="shared" si="0"/>
        <v>-1.7918102258781658E-2</v>
      </c>
      <c r="H15" s="1">
        <f t="shared" si="1"/>
        <v>4.7399174525676654E-3</v>
      </c>
      <c r="I15" s="19">
        <f t="shared" si="3"/>
        <v>3.2105838855615631E-4</v>
      </c>
      <c r="J15" s="21">
        <f t="shared" si="3"/>
        <v>2.2466817457155546E-5</v>
      </c>
      <c r="K15" s="1">
        <f t="shared" si="4"/>
        <v>-8.4930325613291282E-5</v>
      </c>
      <c r="M15" s="9" t="s">
        <v>50</v>
      </c>
      <c r="N15" s="9">
        <v>-3.3170724946990512E-2</v>
      </c>
      <c r="T15" s="11" t="s">
        <v>16</v>
      </c>
      <c r="U15" s="11"/>
      <c r="V15" s="11"/>
      <c r="W15" s="11"/>
      <c r="X15" s="11"/>
      <c r="Y15" s="11"/>
      <c r="Z15" s="11"/>
      <c r="AA15" s="11"/>
      <c r="AB15" s="11"/>
    </row>
    <row r="16" spans="1:28" x14ac:dyDescent="0.25">
      <c r="A16" t="s">
        <v>70</v>
      </c>
      <c r="B16" t="s">
        <v>3</v>
      </c>
      <c r="C16">
        <v>570.15</v>
      </c>
      <c r="D16">
        <v>7489.1</v>
      </c>
      <c r="E16" s="19">
        <f t="shared" si="2"/>
        <v>3.5882994186046513E-2</v>
      </c>
      <c r="F16" s="21">
        <f t="shared" si="2"/>
        <v>1.1493787142085408E-2</v>
      </c>
      <c r="G16" s="1">
        <f t="shared" si="0"/>
        <v>3.8692585192988502E-2</v>
      </c>
      <c r="H16" s="1">
        <f t="shared" si="1"/>
        <v>1.0501410862142027E-2</v>
      </c>
      <c r="I16" s="19">
        <f t="shared" si="3"/>
        <v>1.497116148916673E-3</v>
      </c>
      <c r="J16" s="21">
        <f t="shared" si="3"/>
        <v>1.1027963009551455E-4</v>
      </c>
      <c r="K16" s="1">
        <f t="shared" si="4"/>
        <v>4.0632673443000524E-4</v>
      </c>
      <c r="M16" s="9" t="s">
        <v>51</v>
      </c>
      <c r="N16" s="9">
        <v>3.3669431305057215E-2</v>
      </c>
      <c r="T16" s="15"/>
      <c r="U16" s="15" t="s">
        <v>21</v>
      </c>
      <c r="V16" s="15" t="s">
        <v>22</v>
      </c>
      <c r="W16" s="15" t="s">
        <v>23</v>
      </c>
      <c r="X16" s="15" t="s">
        <v>24</v>
      </c>
      <c r="Y16" s="15" t="s">
        <v>25</v>
      </c>
      <c r="Z16" s="11"/>
      <c r="AA16" s="11"/>
      <c r="AB16" s="11"/>
    </row>
    <row r="17" spans="1:28" ht="18.75" x14ac:dyDescent="0.3">
      <c r="A17" t="s">
        <v>70</v>
      </c>
      <c r="B17" t="s">
        <v>3</v>
      </c>
      <c r="C17">
        <v>566.85</v>
      </c>
      <c r="D17">
        <v>7387.25</v>
      </c>
      <c r="E17" s="19">
        <f t="shared" si="2"/>
        <v>-5.7879505393316748E-3</v>
      </c>
      <c r="F17" s="21">
        <f t="shared" si="2"/>
        <v>-1.3599764991788114E-2</v>
      </c>
      <c r="G17" s="1">
        <f t="shared" si="0"/>
        <v>-2.9783595323896839E-3</v>
      </c>
      <c r="H17" s="1">
        <f t="shared" si="1"/>
        <v>-1.4592141271731494E-2</v>
      </c>
      <c r="I17" s="19">
        <f t="shared" si="3"/>
        <v>8.8706255041764967E-6</v>
      </c>
      <c r="J17" s="21">
        <f t="shared" si="3"/>
        <v>2.1293058689416964E-4</v>
      </c>
      <c r="K17" s="1">
        <f t="shared" si="4"/>
        <v>4.3460643054638422E-5</v>
      </c>
      <c r="M17" s="9" t="s">
        <v>52</v>
      </c>
      <c r="N17" s="9">
        <v>5.8550200516659462E-2</v>
      </c>
      <c r="P17" s="23" t="s">
        <v>62</v>
      </c>
      <c r="Q17" s="24">
        <f>INTERCEPT(E3:E61,F3:F61)</f>
        <v>-3.5586182923414023E-3</v>
      </c>
      <c r="R17" s="24"/>
      <c r="T17" s="13" t="s">
        <v>17</v>
      </c>
      <c r="U17" s="13">
        <v>1</v>
      </c>
      <c r="V17" s="13">
        <v>5.1668122413624229E-3</v>
      </c>
      <c r="W17" s="13">
        <v>5.1668122413624229E-3</v>
      </c>
      <c r="X17" s="13">
        <v>28.314270465673744</v>
      </c>
      <c r="Y17" s="13">
        <v>1.8036839227179262E-6</v>
      </c>
      <c r="Z17" s="11"/>
      <c r="AA17" s="11"/>
      <c r="AB17" s="11"/>
    </row>
    <row r="18" spans="1:28" ht="18.75" x14ac:dyDescent="0.3">
      <c r="A18" t="s">
        <v>70</v>
      </c>
      <c r="B18" t="s">
        <v>3</v>
      </c>
      <c r="C18">
        <v>555.85</v>
      </c>
      <c r="D18">
        <v>7298.2</v>
      </c>
      <c r="E18" s="19">
        <f t="shared" si="2"/>
        <v>-1.9405486460262855E-2</v>
      </c>
      <c r="F18" s="21">
        <f t="shared" si="2"/>
        <v>-1.2054553453585594E-2</v>
      </c>
      <c r="G18" s="1">
        <f t="shared" si="0"/>
        <v>-1.6595895453320863E-2</v>
      </c>
      <c r="H18" s="1">
        <f t="shared" si="1"/>
        <v>-1.3046929733528974E-2</v>
      </c>
      <c r="I18" s="19">
        <f t="shared" si="3"/>
        <v>2.7542374589755608E-4</v>
      </c>
      <c r="J18" s="21">
        <f t="shared" si="3"/>
        <v>1.7022237547164242E-4</v>
      </c>
      <c r="K18" s="1">
        <f t="shared" si="4"/>
        <v>2.1652548184447027E-4</v>
      </c>
      <c r="M18" s="9" t="s">
        <v>53</v>
      </c>
      <c r="N18" s="9">
        <v>59</v>
      </c>
      <c r="P18" s="23" t="s">
        <v>63</v>
      </c>
      <c r="Q18" s="24">
        <f>SLOPE(E3:E61,F3:F61)</f>
        <v>0.75478152847642299</v>
      </c>
      <c r="R18" s="24"/>
      <c r="T18" s="13" t="s">
        <v>18</v>
      </c>
      <c r="U18" s="13">
        <v>57</v>
      </c>
      <c r="V18" s="13">
        <v>1.0401408650620171E-2</v>
      </c>
      <c r="W18" s="13">
        <v>1.8248085351965212E-4</v>
      </c>
      <c r="X18" s="13"/>
      <c r="Y18" s="13"/>
      <c r="Z18" s="11"/>
      <c r="AA18" s="11"/>
      <c r="AB18" s="11"/>
    </row>
    <row r="19" spans="1:28" ht="19.5" thickBot="1" x14ac:dyDescent="0.35">
      <c r="A19" t="s">
        <v>70</v>
      </c>
      <c r="B19" t="s">
        <v>3</v>
      </c>
      <c r="C19">
        <v>538.6</v>
      </c>
      <c r="D19">
        <v>7215.7</v>
      </c>
      <c r="E19" s="19">
        <f t="shared" si="2"/>
        <v>-3.1033552217324817E-2</v>
      </c>
      <c r="F19" s="21">
        <f t="shared" si="2"/>
        <v>-1.1304157189443973E-2</v>
      </c>
      <c r="G19" s="1">
        <f t="shared" si="0"/>
        <v>-2.8223961210382825E-2</v>
      </c>
      <c r="H19" s="1">
        <f t="shared" si="1"/>
        <v>-1.2296533469387354E-2</v>
      </c>
      <c r="I19" s="19">
        <f t="shared" si="3"/>
        <v>7.9659198640519432E-4</v>
      </c>
      <c r="J19" s="21">
        <f t="shared" si="3"/>
        <v>1.512047353637634E-4</v>
      </c>
      <c r="K19" s="1">
        <f t="shared" si="4"/>
        <v>3.470568836621628E-4</v>
      </c>
      <c r="M19" s="9" t="s">
        <v>54</v>
      </c>
      <c r="N19" s="9">
        <v>3.3669431305057215E-2</v>
      </c>
      <c r="P19" s="23" t="s">
        <v>64</v>
      </c>
      <c r="Q19" s="24">
        <f>CORREL(E3:E61,F3:F61)</f>
        <v>0.57609200404804195</v>
      </c>
      <c r="R19" s="24"/>
      <c r="T19" s="14" t="s">
        <v>19</v>
      </c>
      <c r="U19" s="14">
        <v>58</v>
      </c>
      <c r="V19" s="14">
        <v>1.5568220891982594E-2</v>
      </c>
      <c r="W19" s="14"/>
      <c r="X19" s="14"/>
      <c r="Y19" s="14"/>
      <c r="Z19" s="11"/>
      <c r="AA19" s="11"/>
      <c r="AB19" s="11"/>
    </row>
    <row r="20" spans="1:28" ht="19.5" thickBot="1" x14ac:dyDescent="0.35">
      <c r="A20" t="s">
        <v>70</v>
      </c>
      <c r="B20" t="s">
        <v>3</v>
      </c>
      <c r="C20">
        <v>540.85</v>
      </c>
      <c r="D20">
        <v>6976.35</v>
      </c>
      <c r="E20" s="19">
        <f t="shared" si="2"/>
        <v>4.1774972150018562E-3</v>
      </c>
      <c r="F20" s="21">
        <f t="shared" si="2"/>
        <v>-3.3170724946990512E-2</v>
      </c>
      <c r="G20" s="1">
        <f t="shared" si="0"/>
        <v>6.9870882219438477E-3</v>
      </c>
      <c r="H20" s="1">
        <f t="shared" si="1"/>
        <v>-3.416310122693389E-2</v>
      </c>
      <c r="I20" s="19">
        <f t="shared" si="3"/>
        <v>4.881940182122644E-5</v>
      </c>
      <c r="J20" s="21">
        <f t="shared" si="3"/>
        <v>1.1671174854417318E-3</v>
      </c>
      <c r="K20" s="1">
        <f t="shared" si="4"/>
        <v>-2.3870060220778519E-4</v>
      </c>
      <c r="M20" s="9" t="s">
        <v>55</v>
      </c>
      <c r="N20" s="9">
        <v>-3.3170724946990512E-2</v>
      </c>
      <c r="P20" s="23" t="s">
        <v>65</v>
      </c>
      <c r="Q20" s="24">
        <f>Q19^2</f>
        <v>0.33188199712808919</v>
      </c>
      <c r="R20" s="24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9.5" thickBot="1" x14ac:dyDescent="0.35">
      <c r="A21" t="s">
        <v>70</v>
      </c>
      <c r="B21" t="s">
        <v>3</v>
      </c>
      <c r="C21">
        <v>528.6</v>
      </c>
      <c r="D21">
        <v>6980.95</v>
      </c>
      <c r="E21" s="19">
        <f t="shared" si="2"/>
        <v>-2.2649533142276045E-2</v>
      </c>
      <c r="F21" s="21">
        <f t="shared" si="2"/>
        <v>6.5937058777146415E-4</v>
      </c>
      <c r="G21" s="1">
        <f t="shared" si="0"/>
        <v>-1.9839942135334052E-2</v>
      </c>
      <c r="H21" s="1">
        <f t="shared" si="1"/>
        <v>-3.330056921719165E-4</v>
      </c>
      <c r="I21" s="19">
        <f t="shared" si="3"/>
        <v>3.9362330393340352E-4</v>
      </c>
      <c r="J21" s="21">
        <f t="shared" si="3"/>
        <v>1.1089279101889721E-7</v>
      </c>
      <c r="K21" s="1">
        <f t="shared" si="4"/>
        <v>6.6068136634276874E-6</v>
      </c>
      <c r="M21" s="10" t="s">
        <v>56</v>
      </c>
      <c r="N21" s="10">
        <v>3.2587635997431328E-3</v>
      </c>
      <c r="P21" s="23" t="s">
        <v>87</v>
      </c>
      <c r="Q21" s="25">
        <f>N32*Q20</f>
        <v>8.9082969678662532E-5</v>
      </c>
      <c r="R21" s="24">
        <f>Q18^2*N11</f>
        <v>8.9082969678662505E-5</v>
      </c>
      <c r="T21" s="15"/>
      <c r="U21" s="15" t="s">
        <v>26</v>
      </c>
      <c r="V21" s="15" t="s">
        <v>14</v>
      </c>
      <c r="W21" s="15" t="s">
        <v>27</v>
      </c>
      <c r="X21" s="15" t="s">
        <v>28</v>
      </c>
      <c r="Y21" s="15" t="s">
        <v>29</v>
      </c>
      <c r="Z21" s="15" t="s">
        <v>30</v>
      </c>
      <c r="AA21" s="15" t="s">
        <v>31</v>
      </c>
      <c r="AB21" s="15" t="s">
        <v>32</v>
      </c>
    </row>
    <row r="22" spans="1:28" ht="18.75" x14ac:dyDescent="0.3">
      <c r="A22" t="s">
        <v>70</v>
      </c>
      <c r="B22" t="s">
        <v>3</v>
      </c>
      <c r="C22">
        <v>539.70000000000005</v>
      </c>
      <c r="D22">
        <v>7162.95</v>
      </c>
      <c r="E22" s="19">
        <f t="shared" si="2"/>
        <v>2.0998864926220245E-2</v>
      </c>
      <c r="F22" s="21">
        <f t="shared" si="2"/>
        <v>2.6070950228837049E-2</v>
      </c>
      <c r="G22" s="1">
        <f t="shared" si="0"/>
        <v>2.3808455933162238E-2</v>
      </c>
      <c r="H22" s="1">
        <f t="shared" si="1"/>
        <v>2.5078573948893668E-2</v>
      </c>
      <c r="I22" s="19">
        <f t="shared" si="3"/>
        <v>5.6684257392132812E-4</v>
      </c>
      <c r="J22" s="21">
        <f t="shared" si="3"/>
        <v>6.2893487131012815E-4</v>
      </c>
      <c r="K22" s="1">
        <f t="shared" si="4"/>
        <v>5.9708212272878533E-4</v>
      </c>
      <c r="P22" s="23" t="s">
        <v>86</v>
      </c>
      <c r="Q22" s="24">
        <f>(N32)-Q21</f>
        <v>1.7933463190724432E-4</v>
      </c>
      <c r="R22" s="24">
        <f>(1-Q20)*N32</f>
        <v>1.7933463190724435E-4</v>
      </c>
      <c r="T22" s="13" t="s">
        <v>20</v>
      </c>
      <c r="U22" s="13">
        <v>-3.5586182923414028E-3</v>
      </c>
      <c r="V22" s="13">
        <v>1.7642875706150812E-3</v>
      </c>
      <c r="W22" s="13">
        <v>-2.0170284887858538</v>
      </c>
      <c r="X22" s="13">
        <v>4.8411318860720289E-2</v>
      </c>
      <c r="Y22" s="13">
        <v>-7.0915432127545454E-3</v>
      </c>
      <c r="Z22" s="13">
        <v>-2.5693371928260135E-5</v>
      </c>
      <c r="AA22" s="13">
        <v>-7.0915432127545454E-3</v>
      </c>
      <c r="AB22" s="13">
        <v>-2.5693371928260135E-5</v>
      </c>
    </row>
    <row r="23" spans="1:28" ht="15.75" thickBot="1" x14ac:dyDescent="0.3">
      <c r="A23" t="s">
        <v>70</v>
      </c>
      <c r="B23" t="s">
        <v>3</v>
      </c>
      <c r="C23">
        <v>524.04999999999995</v>
      </c>
      <c r="D23">
        <v>7048.25</v>
      </c>
      <c r="E23" s="19">
        <f t="shared" si="2"/>
        <v>-2.8997591254400761E-2</v>
      </c>
      <c r="F23" s="21">
        <f t="shared" si="2"/>
        <v>-1.6012955556020888E-2</v>
      </c>
      <c r="G23" s="1">
        <f t="shared" si="0"/>
        <v>-2.6188000247458768E-2</v>
      </c>
      <c r="H23" s="1">
        <f t="shared" si="1"/>
        <v>-1.7005331835964269E-2</v>
      </c>
      <c r="I23" s="19">
        <f t="shared" si="3"/>
        <v>6.8581135696090055E-4</v>
      </c>
      <c r="J23" s="21">
        <f t="shared" si="3"/>
        <v>2.8918131085125989E-4</v>
      </c>
      <c r="K23" s="1">
        <f t="shared" si="4"/>
        <v>4.4533563432835074E-4</v>
      </c>
      <c r="T23" s="14" t="s">
        <v>33</v>
      </c>
      <c r="U23" s="14">
        <v>0.75478152847642332</v>
      </c>
      <c r="V23" s="14">
        <v>0.14184648396751706</v>
      </c>
      <c r="W23" s="14">
        <v>5.3211155283148841</v>
      </c>
      <c r="X23" s="14">
        <v>1.8036839227178927E-6</v>
      </c>
      <c r="Y23" s="14">
        <v>0.47073884380959491</v>
      </c>
      <c r="Z23" s="14">
        <v>1.0388242131432517</v>
      </c>
      <c r="AA23" s="14">
        <v>0.47073884380959491</v>
      </c>
      <c r="AB23" s="14">
        <v>1.0388242131432517</v>
      </c>
    </row>
    <row r="24" spans="1:28" ht="15.75" thickBot="1" x14ac:dyDescent="0.3">
      <c r="A24" t="s">
        <v>70</v>
      </c>
      <c r="B24" t="s">
        <v>3</v>
      </c>
      <c r="C24">
        <v>519.1</v>
      </c>
      <c r="D24">
        <v>7108.45</v>
      </c>
      <c r="E24" s="19">
        <f t="shared" si="2"/>
        <v>-9.4456635817191728E-3</v>
      </c>
      <c r="F24" s="21">
        <f t="shared" si="2"/>
        <v>8.5411272301634898E-3</v>
      </c>
      <c r="G24" s="1">
        <f t="shared" si="0"/>
        <v>-6.6360725747771823E-3</v>
      </c>
      <c r="H24" s="1">
        <f t="shared" si="1"/>
        <v>7.5487509502201091E-3</v>
      </c>
      <c r="I24" s="19">
        <f t="shared" si="3"/>
        <v>4.4037459217709864E-5</v>
      </c>
      <c r="J24" s="21">
        <f t="shared" si="3"/>
        <v>5.6983640908448999E-5</v>
      </c>
      <c r="K24" s="1">
        <f t="shared" si="4"/>
        <v>-5.0094059154578857E-5</v>
      </c>
    </row>
    <row r="25" spans="1:28" x14ac:dyDescent="0.25">
      <c r="A25" t="s">
        <v>70</v>
      </c>
      <c r="B25" t="s">
        <v>3</v>
      </c>
      <c r="C25">
        <v>524.4</v>
      </c>
      <c r="D25">
        <v>7191.75</v>
      </c>
      <c r="E25" s="19">
        <f t="shared" si="2"/>
        <v>1.0209978809477854E-2</v>
      </c>
      <c r="F25" s="21">
        <f t="shared" si="2"/>
        <v>1.1718447762873788E-2</v>
      </c>
      <c r="G25" s="1">
        <f t="shared" si="0"/>
        <v>1.3019569816419845E-2</v>
      </c>
      <c r="H25" s="1">
        <f t="shared" si="1"/>
        <v>1.0726071482930408E-2</v>
      </c>
      <c r="I25" s="19">
        <f t="shared" si="3"/>
        <v>1.6950919820463067E-4</v>
      </c>
      <c r="J25" s="21">
        <f t="shared" si="3"/>
        <v>1.1504860945693292E-4</v>
      </c>
      <c r="K25" s="1">
        <f t="shared" si="4"/>
        <v>1.3964883652792237E-4</v>
      </c>
      <c r="M25" s="5" t="s">
        <v>76</v>
      </c>
      <c r="N25" s="5"/>
    </row>
    <row r="26" spans="1:28" x14ac:dyDescent="0.25">
      <c r="A26" t="s">
        <v>70</v>
      </c>
      <c r="B26" t="s">
        <v>3</v>
      </c>
      <c r="C26">
        <v>524.65</v>
      </c>
      <c r="D26">
        <v>7210.75</v>
      </c>
      <c r="E26" s="19">
        <f t="shared" si="2"/>
        <v>4.7673531655225023E-4</v>
      </c>
      <c r="F26" s="21">
        <f t="shared" si="2"/>
        <v>2.6419160844022667E-3</v>
      </c>
      <c r="G26" s="1">
        <f t="shared" si="0"/>
        <v>3.2863263234942414E-3</v>
      </c>
      <c r="H26" s="1">
        <f t="shared" si="1"/>
        <v>1.649539804458886E-3</v>
      </c>
      <c r="I26" s="19">
        <f t="shared" si="3"/>
        <v>1.0799940704491177E-5</v>
      </c>
      <c r="J26" s="21">
        <f t="shared" si="3"/>
        <v>2.7209815664942599E-6</v>
      </c>
      <c r="K26" s="1">
        <f t="shared" si="4"/>
        <v>5.4209260810447811E-6</v>
      </c>
      <c r="M26" s="6"/>
      <c r="N26" s="6"/>
    </row>
    <row r="27" spans="1:28" x14ac:dyDescent="0.25">
      <c r="A27" t="s">
        <v>70</v>
      </c>
      <c r="B27" t="s">
        <v>3</v>
      </c>
      <c r="C27">
        <v>530.5</v>
      </c>
      <c r="D27">
        <v>7234.55</v>
      </c>
      <c r="E27" s="19">
        <f t="shared" si="2"/>
        <v>1.1150290669970501E-2</v>
      </c>
      <c r="F27" s="21">
        <f t="shared" si="2"/>
        <v>3.3006275352772153E-3</v>
      </c>
      <c r="G27" s="1">
        <f t="shared" si="0"/>
        <v>1.3959881676912492E-2</v>
      </c>
      <c r="H27" s="1">
        <f t="shared" si="1"/>
        <v>2.3082512553338347E-3</v>
      </c>
      <c r="I27" s="19">
        <f t="shared" si="3"/>
        <v>1.9487829643339712E-4</v>
      </c>
      <c r="J27" s="21">
        <f t="shared" si="3"/>
        <v>5.328023857750224E-6</v>
      </c>
      <c r="K27" s="1">
        <f t="shared" si="4"/>
        <v>3.2222914405045054E-5</v>
      </c>
      <c r="M27" s="6" t="s">
        <v>42</v>
      </c>
      <c r="N27" s="6">
        <v>-2.809591006941991E-3</v>
      </c>
      <c r="T27" t="s">
        <v>34</v>
      </c>
      <c r="X27" t="s">
        <v>39</v>
      </c>
    </row>
    <row r="28" spans="1:28" ht="15.75" thickBot="1" x14ac:dyDescent="0.3">
      <c r="A28" t="s">
        <v>70</v>
      </c>
      <c r="B28" t="s">
        <v>3</v>
      </c>
      <c r="C28">
        <v>522.6</v>
      </c>
      <c r="D28">
        <v>7109.55</v>
      </c>
      <c r="E28" s="19">
        <f t="shared" si="2"/>
        <v>-1.489161168708761E-2</v>
      </c>
      <c r="F28" s="21">
        <f t="shared" si="2"/>
        <v>-1.7278199749811669E-2</v>
      </c>
      <c r="G28" s="1">
        <f t="shared" si="0"/>
        <v>-1.2082020680145619E-2</v>
      </c>
      <c r="H28" s="1">
        <f t="shared" si="1"/>
        <v>-1.8270576029755049E-2</v>
      </c>
      <c r="I28" s="19">
        <f t="shared" si="3"/>
        <v>1.4597522371546641E-4</v>
      </c>
      <c r="J28" s="21">
        <f t="shared" si="3"/>
        <v>3.338139484590598E-4</v>
      </c>
      <c r="K28" s="1">
        <f t="shared" si="4"/>
        <v>2.2074547742967335E-4</v>
      </c>
      <c r="M28" s="6" t="s">
        <v>14</v>
      </c>
      <c r="N28" s="6">
        <v>2.1329441798456439E-3</v>
      </c>
    </row>
    <row r="29" spans="1:28" x14ac:dyDescent="0.25">
      <c r="A29" t="s">
        <v>70</v>
      </c>
      <c r="B29" t="s">
        <v>3</v>
      </c>
      <c r="C29">
        <v>513.95000000000005</v>
      </c>
      <c r="D29">
        <v>7018.7</v>
      </c>
      <c r="E29" s="19">
        <f t="shared" si="2"/>
        <v>-1.6551856104094865E-2</v>
      </c>
      <c r="F29" s="21">
        <f t="shared" si="2"/>
        <v>-1.2778586549078404E-2</v>
      </c>
      <c r="G29" s="1">
        <f t="shared" si="0"/>
        <v>-1.3742265097152874E-2</v>
      </c>
      <c r="H29" s="1">
        <f t="shared" si="1"/>
        <v>-1.3770962829021785E-2</v>
      </c>
      <c r="I29" s="19">
        <f t="shared" si="3"/>
        <v>1.888498500004261E-4</v>
      </c>
      <c r="J29" s="21">
        <f t="shared" si="3"/>
        <v>1.8963941723829967E-4</v>
      </c>
      <c r="K29" s="1">
        <f t="shared" si="4"/>
        <v>1.8924422183945567E-4</v>
      </c>
      <c r="M29" s="6" t="s">
        <v>43</v>
      </c>
      <c r="N29" s="6">
        <v>-4.8586143231950255E-4</v>
      </c>
      <c r="T29" s="4" t="s">
        <v>35</v>
      </c>
      <c r="U29" s="4" t="s">
        <v>36</v>
      </c>
      <c r="V29" s="4" t="s">
        <v>37</v>
      </c>
      <c r="X29" s="4" t="s">
        <v>40</v>
      </c>
      <c r="Y29" s="4" t="s">
        <v>41</v>
      </c>
    </row>
    <row r="30" spans="1:28" x14ac:dyDescent="0.25">
      <c r="A30" t="s">
        <v>70</v>
      </c>
      <c r="B30" t="s">
        <v>3</v>
      </c>
      <c r="C30">
        <v>519</v>
      </c>
      <c r="D30">
        <v>6970.6</v>
      </c>
      <c r="E30" s="19">
        <f t="shared" si="2"/>
        <v>9.8258585465511323E-3</v>
      </c>
      <c r="F30" s="21">
        <f t="shared" si="2"/>
        <v>-6.8531209483236859E-3</v>
      </c>
      <c r="G30" s="1">
        <f t="shared" si="0"/>
        <v>1.2635449553493123E-2</v>
      </c>
      <c r="H30" s="1">
        <f t="shared" si="1"/>
        <v>-7.8454972282670666E-3</v>
      </c>
      <c r="I30" s="19">
        <f t="shared" si="3"/>
        <v>1.5965458541886956E-4</v>
      </c>
      <c r="J30" s="21">
        <f t="shared" si="3"/>
        <v>6.1551826758746229E-5</v>
      </c>
      <c r="K30" s="1">
        <f t="shared" si="4"/>
        <v>-9.9131384449838633E-5</v>
      </c>
      <c r="M30" s="6" t="s">
        <v>44</v>
      </c>
      <c r="N30" s="6" t="e">
        <v>#N/A</v>
      </c>
      <c r="T30" s="2">
        <v>1</v>
      </c>
      <c r="U30" s="2">
        <v>-1.2367007422427405E-2</v>
      </c>
      <c r="V30" s="2">
        <v>-1.7266878638974775E-2</v>
      </c>
      <c r="X30" s="2">
        <v>0.84745762711864403</v>
      </c>
      <c r="Y30" s="2">
        <v>-4.2455584285595205E-2</v>
      </c>
    </row>
    <row r="31" spans="1:28" x14ac:dyDescent="0.25">
      <c r="A31" t="s">
        <v>70</v>
      </c>
      <c r="B31" t="s">
        <v>3</v>
      </c>
      <c r="C31">
        <v>524</v>
      </c>
      <c r="D31">
        <v>7029.75</v>
      </c>
      <c r="E31" s="19">
        <f t="shared" si="2"/>
        <v>9.6339113680154135E-3</v>
      </c>
      <c r="F31" s="21">
        <f t="shared" si="2"/>
        <v>8.4856396866840201E-3</v>
      </c>
      <c r="G31" s="1">
        <f t="shared" si="0"/>
        <v>1.2443502374957404E-2</v>
      </c>
      <c r="H31" s="1">
        <f t="shared" si="1"/>
        <v>7.4932634067406394E-3</v>
      </c>
      <c r="I31" s="19">
        <f t="shared" si="3"/>
        <v>1.5484075135557056E-4</v>
      </c>
      <c r="J31" s="21">
        <f t="shared" si="3"/>
        <v>5.6148996482798334E-5</v>
      </c>
      <c r="K31" s="1">
        <f t="shared" si="4"/>
        <v>9.3242440997958555E-5</v>
      </c>
      <c r="M31" s="6" t="s">
        <v>45</v>
      </c>
      <c r="N31" s="6">
        <v>1.6383455117462462E-2</v>
      </c>
      <c r="T31" s="2">
        <v>2</v>
      </c>
      <c r="U31" s="2">
        <v>5.0765506023487724E-3</v>
      </c>
      <c r="V31" s="2">
        <v>6.766779065192045E-3</v>
      </c>
      <c r="X31" s="2">
        <v>2.5423728813559321</v>
      </c>
      <c r="Y31" s="2">
        <v>-3.9488744753910801E-2</v>
      </c>
    </row>
    <row r="32" spans="1:28" x14ac:dyDescent="0.25">
      <c r="A32" t="s">
        <v>70</v>
      </c>
      <c r="B32" t="s">
        <v>3</v>
      </c>
      <c r="C32">
        <v>514.15</v>
      </c>
      <c r="D32">
        <v>6987.05</v>
      </c>
      <c r="E32" s="19">
        <f t="shared" si="2"/>
        <v>-1.8797709923664165E-2</v>
      </c>
      <c r="F32" s="21">
        <f t="shared" si="2"/>
        <v>-6.0741847149613885E-3</v>
      </c>
      <c r="G32" s="1">
        <f t="shared" si="0"/>
        <v>-1.5988118916722173E-2</v>
      </c>
      <c r="H32" s="1">
        <f t="shared" si="1"/>
        <v>-7.0665609949047692E-3</v>
      </c>
      <c r="I32" s="19">
        <f t="shared" si="3"/>
        <v>2.5561994649524937E-4</v>
      </c>
      <c r="J32" s="21">
        <f t="shared" si="3"/>
        <v>4.9936284294709482E-5</v>
      </c>
      <c r="K32" s="1">
        <f t="shared" si="4"/>
        <v>1.12981017518808E-4</v>
      </c>
      <c r="M32" s="6" t="s">
        <v>46</v>
      </c>
      <c r="N32" s="6">
        <v>2.6841760158590686E-4</v>
      </c>
      <c r="T32" s="2">
        <v>3</v>
      </c>
      <c r="U32" s="2">
        <v>-1.6329329685911657E-2</v>
      </c>
      <c r="V32" s="2">
        <v>8.136034810901244E-3</v>
      </c>
      <c r="X32" s="2">
        <v>4.2372881355932197</v>
      </c>
      <c r="Y32" s="2">
        <v>-3.1033552217324817E-2</v>
      </c>
    </row>
    <row r="33" spans="1:25" x14ac:dyDescent="0.25">
      <c r="A33" t="s">
        <v>70</v>
      </c>
      <c r="B33" t="s">
        <v>3</v>
      </c>
      <c r="C33">
        <v>516.35</v>
      </c>
      <c r="D33">
        <v>7222.3</v>
      </c>
      <c r="E33" s="19">
        <f t="shared" si="2"/>
        <v>4.2789069337742791E-3</v>
      </c>
      <c r="F33" s="21">
        <f t="shared" si="2"/>
        <v>3.3669431305057215E-2</v>
      </c>
      <c r="G33" s="1">
        <f t="shared" si="0"/>
        <v>7.0884979407162697E-3</v>
      </c>
      <c r="H33" s="1">
        <f t="shared" si="1"/>
        <v>3.2677055025113838E-2</v>
      </c>
      <c r="I33" s="19">
        <f t="shared" si="3"/>
        <v>5.0246803055538795E-5</v>
      </c>
      <c r="J33" s="21">
        <f t="shared" si="3"/>
        <v>1.0677899251143176E-3</v>
      </c>
      <c r="K33" s="1">
        <f t="shared" si="4"/>
        <v>2.3163123725419168E-4</v>
      </c>
      <c r="M33" s="6" t="s">
        <v>47</v>
      </c>
      <c r="N33" s="6">
        <v>-0.14659753814138954</v>
      </c>
      <c r="T33" s="2">
        <v>4</v>
      </c>
      <c r="U33" s="2">
        <v>-6.9146714951766617E-3</v>
      </c>
      <c r="V33" s="2">
        <v>-1.4833621516708997E-2</v>
      </c>
      <c r="X33" s="2">
        <v>5.9322033898305087</v>
      </c>
      <c r="Y33" s="2">
        <v>-2.963388606140218E-2</v>
      </c>
    </row>
    <row r="34" spans="1:25" x14ac:dyDescent="0.25">
      <c r="A34" t="s">
        <v>70</v>
      </c>
      <c r="B34" t="s">
        <v>3</v>
      </c>
      <c r="C34">
        <v>525.6</v>
      </c>
      <c r="D34">
        <v>7368.85</v>
      </c>
      <c r="E34" s="19">
        <f t="shared" si="2"/>
        <v>1.7914205480778541E-2</v>
      </c>
      <c r="F34" s="21">
        <f t="shared" si="2"/>
        <v>2.0291319939631444E-2</v>
      </c>
      <c r="G34" s="1">
        <f t="shared" si="0"/>
        <v>2.0723796487720533E-2</v>
      </c>
      <c r="H34" s="1">
        <f t="shared" si="1"/>
        <v>1.9298943659688064E-2</v>
      </c>
      <c r="I34" s="19">
        <f t="shared" si="3"/>
        <v>4.2947574086445791E-4</v>
      </c>
      <c r="J34" s="21">
        <f t="shared" si="3"/>
        <v>3.724492263798141E-4</v>
      </c>
      <c r="K34" s="1">
        <f t="shared" si="4"/>
        <v>3.9994738083135993E-4</v>
      </c>
      <c r="M34" s="6" t="s">
        <v>48</v>
      </c>
      <c r="N34" s="6">
        <v>-0.27840640787600485</v>
      </c>
      <c r="T34" s="2">
        <v>5</v>
      </c>
      <c r="U34" s="2">
        <v>1.1548836855881825E-2</v>
      </c>
      <c r="V34" s="2">
        <v>-8.7052349601472664E-3</v>
      </c>
      <c r="X34" s="2">
        <v>7.6271186440677958</v>
      </c>
      <c r="Y34" s="2">
        <v>-2.8997591254400761E-2</v>
      </c>
    </row>
    <row r="35" spans="1:25" x14ac:dyDescent="0.25">
      <c r="A35" t="s">
        <v>70</v>
      </c>
      <c r="B35" t="s">
        <v>3</v>
      </c>
      <c r="C35">
        <v>527.1</v>
      </c>
      <c r="D35">
        <v>7475.6</v>
      </c>
      <c r="E35" s="19">
        <f t="shared" si="2"/>
        <v>2.8538812785388126E-3</v>
      </c>
      <c r="F35" s="21">
        <f t="shared" si="2"/>
        <v>1.4486656669629588E-2</v>
      </c>
      <c r="G35" s="1">
        <f t="shared" si="0"/>
        <v>5.6634722854808032E-3</v>
      </c>
      <c r="H35" s="1">
        <f t="shared" si="1"/>
        <v>1.3494280389686208E-2</v>
      </c>
      <c r="I35" s="19">
        <f t="shared" si="3"/>
        <v>3.2074918328409151E-5</v>
      </c>
      <c r="J35" s="21">
        <f t="shared" si="3"/>
        <v>1.8209560323546975E-4</v>
      </c>
      <c r="K35" s="1">
        <f t="shared" si="4"/>
        <v>7.6424482999494931E-5</v>
      </c>
      <c r="M35" s="6" t="s">
        <v>49</v>
      </c>
      <c r="N35" s="6">
        <v>7.8338578471641718E-2</v>
      </c>
      <c r="T35" s="2">
        <v>6</v>
      </c>
      <c r="U35" s="2">
        <v>-2.1654789730968325E-3</v>
      </c>
      <c r="V35" s="2">
        <v>-6.8581862098140121E-5</v>
      </c>
      <c r="X35" s="2">
        <v>9.322033898305083</v>
      </c>
      <c r="Y35" s="2">
        <v>-2.3344494047619173E-2</v>
      </c>
    </row>
    <row r="36" spans="1:25" x14ac:dyDescent="0.25">
      <c r="A36" t="s">
        <v>70</v>
      </c>
      <c r="B36" t="s">
        <v>3</v>
      </c>
      <c r="C36">
        <v>537.70000000000005</v>
      </c>
      <c r="D36">
        <v>7485.35</v>
      </c>
      <c r="E36" s="19">
        <f t="shared" si="2"/>
        <v>2.0110036046291069E-2</v>
      </c>
      <c r="F36" s="21">
        <f t="shared" si="2"/>
        <v>1.3042431376745678E-3</v>
      </c>
      <c r="G36" s="1">
        <f t="shared" si="0"/>
        <v>2.2919627053233062E-2</v>
      </c>
      <c r="H36" s="1">
        <f t="shared" si="1"/>
        <v>3.1186685773118713E-4</v>
      </c>
      <c r="I36" s="19">
        <f t="shared" si="3"/>
        <v>5.2530930425929284E-4</v>
      </c>
      <c r="J36" s="21">
        <f t="shared" si="3"/>
        <v>9.7260936951124514E-8</v>
      </c>
      <c r="K36" s="1">
        <f t="shared" si="4"/>
        <v>7.1478720694625029E-6</v>
      </c>
      <c r="M36" s="6" t="s">
        <v>50</v>
      </c>
      <c r="N36" s="6">
        <v>-4.2455584285595205E-2</v>
      </c>
      <c r="T36" s="2">
        <v>7</v>
      </c>
      <c r="U36" s="2">
        <v>-3.3962156450625621E-3</v>
      </c>
      <c r="V36" s="2">
        <v>3.2239800267366532E-3</v>
      </c>
      <c r="X36" s="2">
        <v>11.016949152542372</v>
      </c>
      <c r="Y36" s="2">
        <v>-2.2649533142276045E-2</v>
      </c>
    </row>
    <row r="37" spans="1:25" x14ac:dyDescent="0.25">
      <c r="A37" t="s">
        <v>70</v>
      </c>
      <c r="B37" t="s">
        <v>3</v>
      </c>
      <c r="C37">
        <v>532.35</v>
      </c>
      <c r="D37">
        <v>7485.3</v>
      </c>
      <c r="E37" s="19">
        <f t="shared" si="2"/>
        <v>-9.9497861260926575E-3</v>
      </c>
      <c r="F37" s="21">
        <f t="shared" si="2"/>
        <v>-6.6797143754376076E-6</v>
      </c>
      <c r="G37" s="1">
        <f t="shared" si="0"/>
        <v>-7.140195119150667E-3</v>
      </c>
      <c r="H37" s="1">
        <f t="shared" si="1"/>
        <v>-9.9905599431881825E-4</v>
      </c>
      <c r="I37" s="19">
        <f t="shared" si="3"/>
        <v>5.0982386339543006E-5</v>
      </c>
      <c r="J37" s="21">
        <f t="shared" si="3"/>
        <v>9.9811287978436251E-7</v>
      </c>
      <c r="K37" s="1">
        <f t="shared" si="4"/>
        <v>7.1334547343934425E-6</v>
      </c>
      <c r="M37" s="6" t="s">
        <v>51</v>
      </c>
      <c r="N37" s="6">
        <v>3.5882994186046513E-2</v>
      </c>
      <c r="T37" s="2">
        <v>8</v>
      </c>
      <c r="U37" s="2">
        <v>-4.8880039295356378E-3</v>
      </c>
      <c r="V37" s="2">
        <v>2.3684113883788542E-4</v>
      </c>
      <c r="X37" s="2">
        <v>12.711864406779661</v>
      </c>
      <c r="Y37" s="2">
        <v>-2.1971611899669369E-2</v>
      </c>
    </row>
    <row r="38" spans="1:25" x14ac:dyDescent="0.25">
      <c r="A38" t="s">
        <v>70</v>
      </c>
      <c r="B38" t="s">
        <v>3</v>
      </c>
      <c r="C38">
        <v>529.29999999999995</v>
      </c>
      <c r="D38">
        <v>7531.8</v>
      </c>
      <c r="E38" s="19">
        <f t="shared" si="2"/>
        <v>-5.729313421621242E-3</v>
      </c>
      <c r="F38" s="21">
        <f t="shared" si="2"/>
        <v>6.2121758646948013E-3</v>
      </c>
      <c r="G38" s="1">
        <f t="shared" si="0"/>
        <v>-2.919722414679251E-3</v>
      </c>
      <c r="H38" s="1">
        <f t="shared" si="1"/>
        <v>5.2197995847514207E-3</v>
      </c>
      <c r="I38" s="19">
        <f t="shared" si="3"/>
        <v>8.5247789787804365E-6</v>
      </c>
      <c r="J38" s="21">
        <f t="shared" si="3"/>
        <v>2.7246307704971105E-5</v>
      </c>
      <c r="K38" s="1">
        <f t="shared" si="4"/>
        <v>-1.5240365847732169E-5</v>
      </c>
      <c r="M38" s="6" t="s">
        <v>52</v>
      </c>
      <c r="N38" s="6">
        <v>-0.16576586940957747</v>
      </c>
      <c r="T38" s="2">
        <v>9</v>
      </c>
      <c r="U38" s="2">
        <v>1.0561798738141601E-2</v>
      </c>
      <c r="V38" s="2">
        <v>2.0723307184178814E-3</v>
      </c>
      <c r="X38" s="2">
        <v>14.406779661016948</v>
      </c>
      <c r="Y38" s="2">
        <v>-2.1748293011885658E-2</v>
      </c>
    </row>
    <row r="39" spans="1:25" x14ac:dyDescent="0.25">
      <c r="A39" t="s">
        <v>70</v>
      </c>
      <c r="B39" t="s">
        <v>3</v>
      </c>
      <c r="C39">
        <v>533.95000000000005</v>
      </c>
      <c r="D39">
        <v>7486.15</v>
      </c>
      <c r="E39" s="19">
        <f t="shared" si="2"/>
        <v>8.7851879841301557E-3</v>
      </c>
      <c r="F39" s="21">
        <f t="shared" si="2"/>
        <v>-6.0609681616612954E-3</v>
      </c>
      <c r="G39" s="1">
        <f t="shared" si="0"/>
        <v>1.1594778991072146E-2</v>
      </c>
      <c r="H39" s="1">
        <f t="shared" si="1"/>
        <v>-7.053344441604676E-3</v>
      </c>
      <c r="I39" s="19">
        <f t="shared" si="3"/>
        <v>1.3443889985180802E-4</v>
      </c>
      <c r="J39" s="21">
        <f t="shared" si="3"/>
        <v>4.9749667811915577E-5</v>
      </c>
      <c r="K39" s="1">
        <f t="shared" si="4"/>
        <v>-8.1781969948313394E-5</v>
      </c>
      <c r="M39" s="6" t="s">
        <v>53</v>
      </c>
      <c r="N39" s="6">
        <v>59</v>
      </c>
      <c r="T39" s="2">
        <v>10</v>
      </c>
      <c r="U39" s="2">
        <v>-4.3170372379980181E-3</v>
      </c>
      <c r="V39" s="2">
        <v>2.8842759336784589E-2</v>
      </c>
      <c r="X39" s="2">
        <v>16.101694915254235</v>
      </c>
      <c r="Y39" s="2">
        <v>-2.0818815331010532E-2</v>
      </c>
    </row>
    <row r="40" spans="1:25" x14ac:dyDescent="0.25">
      <c r="A40" t="s">
        <v>70</v>
      </c>
      <c r="B40" t="s">
        <v>3</v>
      </c>
      <c r="C40">
        <v>534.6</v>
      </c>
      <c r="D40">
        <v>7510.2</v>
      </c>
      <c r="E40" s="19">
        <f t="shared" si="2"/>
        <v>1.2173424477946947E-3</v>
      </c>
      <c r="F40" s="21">
        <f t="shared" si="2"/>
        <v>3.2125992666457636E-3</v>
      </c>
      <c r="G40" s="1">
        <f t="shared" si="0"/>
        <v>4.0269334547366857E-3</v>
      </c>
      <c r="H40" s="1">
        <f t="shared" si="1"/>
        <v>2.220222986702383E-3</v>
      </c>
      <c r="I40" s="19">
        <f t="shared" si="3"/>
        <v>1.6216193048877538E-5</v>
      </c>
      <c r="J40" s="21">
        <f t="shared" si="3"/>
        <v>4.9293901106816503E-6</v>
      </c>
      <c r="K40" s="1">
        <f t="shared" si="4"/>
        <v>8.9406902221272295E-6</v>
      </c>
      <c r="M40" s="6" t="s">
        <v>54</v>
      </c>
      <c r="N40" s="6">
        <v>3.5882994186046513E-2</v>
      </c>
      <c r="T40" s="2">
        <v>11</v>
      </c>
      <c r="U40" s="2">
        <v>-1.3587809255626315E-2</v>
      </c>
      <c r="V40" s="2">
        <v>-2.886777502996889E-2</v>
      </c>
      <c r="X40" s="2">
        <v>17.796610169491522</v>
      </c>
      <c r="Y40" s="2">
        <v>-2.072769326572365E-2</v>
      </c>
    </row>
    <row r="41" spans="1:25" x14ac:dyDescent="0.25">
      <c r="A41" t="s">
        <v>70</v>
      </c>
      <c r="B41" t="s">
        <v>3</v>
      </c>
      <c r="C41">
        <v>537.6</v>
      </c>
      <c r="D41">
        <v>7538.75</v>
      </c>
      <c r="E41" s="19">
        <f t="shared" si="2"/>
        <v>5.6116722783389446E-3</v>
      </c>
      <c r="F41" s="21">
        <f t="shared" si="2"/>
        <v>3.8014966312481936E-3</v>
      </c>
      <c r="G41" s="1">
        <f t="shared" si="0"/>
        <v>8.421263285280936E-3</v>
      </c>
      <c r="H41" s="1">
        <f t="shared" si="1"/>
        <v>2.809120351304813E-3</v>
      </c>
      <c r="I41" s="19">
        <f t="shared" si="3"/>
        <v>7.0917675320020661E-5</v>
      </c>
      <c r="J41" s="21">
        <f t="shared" si="3"/>
        <v>7.8911571481148754E-6</v>
      </c>
      <c r="K41" s="1">
        <f t="shared" si="4"/>
        <v>2.3656342078378707E-5</v>
      </c>
      <c r="M41" s="6" t="s">
        <v>55</v>
      </c>
      <c r="N41" s="6">
        <v>-4.2455584285595205E-2</v>
      </c>
      <c r="T41" s="2">
        <v>12</v>
      </c>
      <c r="U41" s="2">
        <v>-1.3049637505500014E-2</v>
      </c>
      <c r="V41" s="2">
        <v>-7.769177825510518E-3</v>
      </c>
      <c r="X41" s="2">
        <v>19.491525423728813</v>
      </c>
      <c r="Y41" s="2">
        <v>-1.9405486460262855E-2</v>
      </c>
    </row>
    <row r="42" spans="1:25" ht="15.75" thickBot="1" x14ac:dyDescent="0.3">
      <c r="A42" t="s">
        <v>70</v>
      </c>
      <c r="B42" t="s">
        <v>3</v>
      </c>
      <c r="C42">
        <v>525.04999999999995</v>
      </c>
      <c r="D42">
        <v>7460.6</v>
      </c>
      <c r="E42" s="19">
        <f t="shared" si="2"/>
        <v>-2.3344494047619173E-2</v>
      </c>
      <c r="F42" s="21">
        <f t="shared" si="2"/>
        <v>-1.0366440059691544E-2</v>
      </c>
      <c r="G42" s="1">
        <f t="shared" si="0"/>
        <v>-2.0534903040677181E-2</v>
      </c>
      <c r="H42" s="1">
        <f t="shared" si="1"/>
        <v>-1.1358816339634925E-2</v>
      </c>
      <c r="I42" s="19">
        <f t="shared" si="3"/>
        <v>4.2168224289001289E-4</v>
      </c>
      <c r="J42" s="21">
        <f t="shared" si="3"/>
        <v>1.2902270863755737E-4</v>
      </c>
      <c r="K42" s="1">
        <f t="shared" si="4"/>
        <v>2.3325219219126286E-4</v>
      </c>
      <c r="M42" s="7" t="s">
        <v>56</v>
      </c>
      <c r="N42" s="7">
        <v>4.2695516575028446E-3</v>
      </c>
      <c r="T42" s="2">
        <v>13</v>
      </c>
      <c r="U42" s="2">
        <v>7.6801113275910609E-4</v>
      </c>
      <c r="V42" s="2">
        <v>-2.1495704398482755E-2</v>
      </c>
      <c r="X42" s="2">
        <v>21.1864406779661</v>
      </c>
      <c r="Y42" s="2">
        <v>-1.8797709923664165E-2</v>
      </c>
    </row>
    <row r="43" spans="1:25" x14ac:dyDescent="0.25">
      <c r="A43" t="s">
        <v>70</v>
      </c>
      <c r="B43" t="s">
        <v>3</v>
      </c>
      <c r="C43">
        <v>531</v>
      </c>
      <c r="D43">
        <v>7498.75</v>
      </c>
      <c r="E43" s="19">
        <f t="shared" si="2"/>
        <v>1.133225407104094E-2</v>
      </c>
      <c r="F43" s="21">
        <f t="shared" si="2"/>
        <v>5.1135297429160701E-3</v>
      </c>
      <c r="G43" s="1">
        <f t="shared" si="0"/>
        <v>1.4141845077982931E-2</v>
      </c>
      <c r="H43" s="1">
        <f t="shared" si="1"/>
        <v>4.1211534629726895E-3</v>
      </c>
      <c r="I43" s="19">
        <f t="shared" si="3"/>
        <v>1.9999178220967006E-4</v>
      </c>
      <c r="J43" s="21">
        <f t="shared" si="3"/>
        <v>1.6983905865371792E-5</v>
      </c>
      <c r="K43" s="1">
        <f t="shared" si="4"/>
        <v>5.828071381595264E-5</v>
      </c>
      <c r="T43" s="2">
        <v>14</v>
      </c>
      <c r="U43" s="2">
        <v>5.1166799347444839E-3</v>
      </c>
      <c r="V43" s="2">
        <v>3.0766314251302031E-2</v>
      </c>
      <c r="X43" s="2">
        <v>22.881355932203387</v>
      </c>
      <c r="Y43" s="2">
        <v>-1.6551856104094865E-2</v>
      </c>
    </row>
    <row r="44" spans="1:25" x14ac:dyDescent="0.25">
      <c r="A44" t="s">
        <v>70</v>
      </c>
      <c r="B44" t="s">
        <v>3</v>
      </c>
      <c r="C44">
        <v>524.54999999999995</v>
      </c>
      <c r="D44">
        <v>7512.55</v>
      </c>
      <c r="E44" s="19">
        <f t="shared" si="2"/>
        <v>-1.2146892655367317E-2</v>
      </c>
      <c r="F44" s="21">
        <f t="shared" si="2"/>
        <v>1.840306717786322E-3</v>
      </c>
      <c r="G44" s="1">
        <f t="shared" si="0"/>
        <v>-9.3373016484253266E-3</v>
      </c>
      <c r="H44" s="1">
        <f t="shared" si="1"/>
        <v>8.4793043784294137E-4</v>
      </c>
      <c r="I44" s="19">
        <f t="shared" si="3"/>
        <v>8.7185202073686315E-5</v>
      </c>
      <c r="J44" s="21">
        <f t="shared" si="3"/>
        <v>7.1898602742052226E-7</v>
      </c>
      <c r="K44" s="1">
        <f t="shared" si="4"/>
        <v>-7.9173822750209056E-6</v>
      </c>
      <c r="T44" s="2">
        <v>15</v>
      </c>
      <c r="U44" s="2">
        <v>-1.3823469699763388E-2</v>
      </c>
      <c r="V44" s="2">
        <v>8.0355191604317127E-3</v>
      </c>
      <c r="X44" s="2">
        <v>24.576271186440678</v>
      </c>
      <c r="Y44" s="2">
        <v>-1.6141141141140972E-2</v>
      </c>
    </row>
    <row r="45" spans="1:25" x14ac:dyDescent="0.25">
      <c r="A45" t="s">
        <v>70</v>
      </c>
      <c r="B45" t="s">
        <v>3</v>
      </c>
      <c r="C45">
        <v>528.25</v>
      </c>
      <c r="D45">
        <v>7604.35</v>
      </c>
      <c r="E45" s="19">
        <f t="shared" si="2"/>
        <v>7.0536650462301896E-3</v>
      </c>
      <c r="F45" s="21">
        <f t="shared" si="2"/>
        <v>1.2219552615290438E-2</v>
      </c>
      <c r="G45" s="1">
        <f t="shared" si="0"/>
        <v>9.863256053172181E-3</v>
      </c>
      <c r="H45" s="1">
        <f t="shared" si="1"/>
        <v>1.1227176335347058E-2</v>
      </c>
      <c r="I45" s="19">
        <f t="shared" si="3"/>
        <v>9.7283819970437669E-5</v>
      </c>
      <c r="J45" s="21">
        <f t="shared" si="3"/>
        <v>1.2604948846497698E-4</v>
      </c>
      <c r="K45" s="1">
        <f t="shared" si="4"/>
        <v>1.1073651494964333E-4</v>
      </c>
      <c r="T45" s="2">
        <v>16</v>
      </c>
      <c r="U45" s="2">
        <v>-1.2657172573139483E-2</v>
      </c>
      <c r="V45" s="2">
        <v>-6.7483138871233719E-3</v>
      </c>
      <c r="X45" s="2">
        <v>26.271186440677965</v>
      </c>
      <c r="Y45" s="2">
        <v>-1.489161168708761E-2</v>
      </c>
    </row>
    <row r="46" spans="1:25" x14ac:dyDescent="0.25">
      <c r="A46" t="s">
        <v>70</v>
      </c>
      <c r="B46" t="s">
        <v>3</v>
      </c>
      <c r="C46">
        <v>535.85</v>
      </c>
      <c r="D46">
        <v>7704.25</v>
      </c>
      <c r="E46" s="19">
        <f t="shared" si="2"/>
        <v>1.438712730714628E-2</v>
      </c>
      <c r="F46" s="21">
        <f t="shared" si="2"/>
        <v>1.3137217513659896E-2</v>
      </c>
      <c r="G46" s="1">
        <f t="shared" si="0"/>
        <v>1.7196718314088272E-2</v>
      </c>
      <c r="H46" s="1">
        <f t="shared" si="1"/>
        <v>1.2144841233716515E-2</v>
      </c>
      <c r="I46" s="19">
        <f t="shared" si="3"/>
        <v>2.9572712077409897E-4</v>
      </c>
      <c r="J46" s="21">
        <f t="shared" si="3"/>
        <v>1.4749716859218087E-4</v>
      </c>
      <c r="K46" s="1">
        <f t="shared" si="4"/>
        <v>2.0885141366554721E-4</v>
      </c>
      <c r="T46" s="2">
        <v>17</v>
      </c>
      <c r="U46" s="2">
        <v>-1.2090787333927674E-2</v>
      </c>
      <c r="V46" s="2">
        <v>-1.8942764883397141E-2</v>
      </c>
      <c r="X46" s="2">
        <v>27.966101694915253</v>
      </c>
      <c r="Y46" s="2">
        <v>-1.2146892655367317E-2</v>
      </c>
    </row>
    <row r="47" spans="1:25" x14ac:dyDescent="0.25">
      <c r="A47" t="s">
        <v>70</v>
      </c>
      <c r="B47" t="s">
        <v>3</v>
      </c>
      <c r="C47">
        <v>535.29999999999995</v>
      </c>
      <c r="D47">
        <v>7714.9</v>
      </c>
      <c r="E47" s="19">
        <f t="shared" si="2"/>
        <v>-1.0264066436504026E-3</v>
      </c>
      <c r="F47" s="21">
        <f t="shared" si="2"/>
        <v>1.3823538955770693E-3</v>
      </c>
      <c r="G47" s="1">
        <f t="shared" si="0"/>
        <v>1.7831843632915884E-3</v>
      </c>
      <c r="H47" s="1">
        <f t="shared" si="1"/>
        <v>3.8997761563368868E-4</v>
      </c>
      <c r="I47" s="19">
        <f t="shared" si="3"/>
        <v>3.1797464734876273E-6</v>
      </c>
      <c r="J47" s="21">
        <f t="shared" si="3"/>
        <v>1.5208254069533702E-7</v>
      </c>
      <c r="K47" s="1">
        <f t="shared" si="4"/>
        <v>6.954019862317309E-7</v>
      </c>
      <c r="T47" s="2">
        <v>18</v>
      </c>
      <c r="U47" s="2">
        <v>-2.8595268768501929E-2</v>
      </c>
      <c r="V47" s="2">
        <v>3.2772765983503788E-2</v>
      </c>
      <c r="X47" s="2">
        <v>29.66101694915254</v>
      </c>
      <c r="Y47" s="2">
        <v>-9.9497861260926575E-3</v>
      </c>
    </row>
    <row r="48" spans="1:25" x14ac:dyDescent="0.25">
      <c r="A48" t="s">
        <v>70</v>
      </c>
      <c r="B48" t="s">
        <v>3</v>
      </c>
      <c r="C48">
        <v>532.79999999999995</v>
      </c>
      <c r="D48">
        <v>7716.5</v>
      </c>
      <c r="E48" s="19">
        <f t="shared" si="2"/>
        <v>-4.6702783485895764E-3</v>
      </c>
      <c r="F48" s="21">
        <f t="shared" si="2"/>
        <v>2.0739089294746061E-4</v>
      </c>
      <c r="G48" s="1">
        <f t="shared" si="0"/>
        <v>-1.8606873416475854E-3</v>
      </c>
      <c r="H48" s="1">
        <f t="shared" si="1"/>
        <v>-7.849853869959201E-4</v>
      </c>
      <c r="I48" s="19">
        <f t="shared" si="3"/>
        <v>3.4621573833675583E-6</v>
      </c>
      <c r="J48" s="21">
        <f t="shared" si="3"/>
        <v>6.1620205779713442E-7</v>
      </c>
      <c r="K48" s="1">
        <f t="shared" si="4"/>
        <v>1.4606123729616397E-6</v>
      </c>
      <c r="T48" s="2">
        <v>19</v>
      </c>
      <c r="U48" s="2">
        <v>-3.0609375522708594E-3</v>
      </c>
      <c r="V48" s="2">
        <v>-1.9588595590005184E-2</v>
      </c>
      <c r="X48" s="2">
        <v>31.355932203389827</v>
      </c>
      <c r="Y48" s="2">
        <v>-9.4456635817191728E-3</v>
      </c>
    </row>
    <row r="49" spans="1:25" x14ac:dyDescent="0.25">
      <c r="A49" t="s">
        <v>70</v>
      </c>
      <c r="B49" t="s">
        <v>3</v>
      </c>
      <c r="C49">
        <v>524.20000000000005</v>
      </c>
      <c r="D49">
        <v>7615.1</v>
      </c>
      <c r="E49" s="19">
        <f t="shared" si="2"/>
        <v>-1.6141141141140972E-2</v>
      </c>
      <c r="F49" s="21">
        <f t="shared" si="2"/>
        <v>-1.3140672584721005E-2</v>
      </c>
      <c r="G49" s="1">
        <f t="shared" si="0"/>
        <v>-1.3331550134198981E-2</v>
      </c>
      <c r="H49" s="1">
        <f t="shared" si="1"/>
        <v>-1.4133048864664386E-2</v>
      </c>
      <c r="I49" s="19">
        <f t="shared" si="3"/>
        <v>1.7773022898066087E-4</v>
      </c>
      <c r="J49" s="21">
        <f t="shared" si="3"/>
        <v>1.9974307021099129E-4</v>
      </c>
      <c r="K49" s="1">
        <f t="shared" si="4"/>
        <v>1.8841544948835725E-4</v>
      </c>
      <c r="T49" s="2">
        <v>20</v>
      </c>
      <c r="U49" s="2">
        <v>1.6119253370212982E-2</v>
      </c>
      <c r="V49" s="2">
        <v>4.8796115560072635E-3</v>
      </c>
      <c r="X49" s="2">
        <v>33.050847457627114</v>
      </c>
      <c r="Y49" s="2">
        <v>-8.1932948750104134E-3</v>
      </c>
    </row>
    <row r="50" spans="1:25" x14ac:dyDescent="0.25">
      <c r="A50" t="s">
        <v>70</v>
      </c>
      <c r="B50" t="s">
        <v>3</v>
      </c>
      <c r="C50">
        <v>503.5</v>
      </c>
      <c r="D50">
        <v>7597</v>
      </c>
      <c r="E50" s="19">
        <f t="shared" si="2"/>
        <v>-3.9488744753910801E-2</v>
      </c>
      <c r="F50" s="21">
        <f t="shared" si="2"/>
        <v>-2.3768565087786586E-3</v>
      </c>
      <c r="G50" s="1">
        <f t="shared" si="0"/>
        <v>-3.6679153746968812E-2</v>
      </c>
      <c r="H50" s="1">
        <f t="shared" si="1"/>
        <v>-3.3692327887220393E-3</v>
      </c>
      <c r="I50" s="19">
        <f t="shared" si="3"/>
        <v>1.3453603195937762E-3</v>
      </c>
      <c r="J50" s="21">
        <f t="shared" si="3"/>
        <v>1.135172958459969E-5</v>
      </c>
      <c r="K50" s="1">
        <f t="shared" si="4"/>
        <v>1.2358060746686417E-4</v>
      </c>
      <c r="T50" s="2">
        <v>21</v>
      </c>
      <c r="U50" s="2">
        <v>-1.5644901362339883E-2</v>
      </c>
      <c r="V50" s="2">
        <v>-1.3352689892060877E-2</v>
      </c>
      <c r="X50" s="2">
        <v>34.745762711864401</v>
      </c>
      <c r="Y50" s="2">
        <v>-5.7879505393316748E-3</v>
      </c>
    </row>
    <row r="51" spans="1:25" x14ac:dyDescent="0.25">
      <c r="A51" t="s">
        <v>70</v>
      </c>
      <c r="B51" t="s">
        <v>3</v>
      </c>
      <c r="C51">
        <v>512.35</v>
      </c>
      <c r="D51">
        <v>7735.2</v>
      </c>
      <c r="E51" s="19">
        <f t="shared" si="2"/>
        <v>1.757696127110233E-2</v>
      </c>
      <c r="F51" s="21">
        <f t="shared" si="2"/>
        <v>1.8191391338686299E-2</v>
      </c>
      <c r="G51" s="1">
        <f t="shared" si="0"/>
        <v>2.0386552278044322E-2</v>
      </c>
      <c r="H51" s="1">
        <f t="shared" si="1"/>
        <v>1.7199015058742918E-2</v>
      </c>
      <c r="I51" s="19">
        <f t="shared" si="3"/>
        <v>4.1561151378543415E-4</v>
      </c>
      <c r="J51" s="21">
        <f t="shared" si="3"/>
        <v>2.9580611899086568E-4</v>
      </c>
      <c r="K51" s="1">
        <f t="shared" si="4"/>
        <v>3.5062861962593402E-4</v>
      </c>
      <c r="T51" s="2">
        <v>22</v>
      </c>
      <c r="U51" s="2">
        <v>2.8880667733529957E-3</v>
      </c>
      <c r="V51" s="2">
        <v>-1.2333730355072169E-2</v>
      </c>
      <c r="X51" s="2">
        <v>36.440677966101696</v>
      </c>
      <c r="Y51" s="2">
        <v>-5.729313421621242E-3</v>
      </c>
    </row>
    <row r="52" spans="1:25" x14ac:dyDescent="0.25">
      <c r="A52" t="s">
        <v>70</v>
      </c>
      <c r="B52" t="s">
        <v>3</v>
      </c>
      <c r="C52">
        <v>511.95</v>
      </c>
      <c r="D52">
        <v>7738.4</v>
      </c>
      <c r="E52" s="19">
        <f t="shared" si="2"/>
        <v>-7.8071630721193339E-4</v>
      </c>
      <c r="F52" s="21">
        <f t="shared" si="2"/>
        <v>4.1369324645772806E-4</v>
      </c>
      <c r="G52" s="1">
        <f t="shared" si="0"/>
        <v>2.0288746997300577E-3</v>
      </c>
      <c r="H52" s="1">
        <f t="shared" si="1"/>
        <v>-5.7868303348565259E-4</v>
      </c>
      <c r="I52" s="19">
        <f t="shared" si="3"/>
        <v>4.1163325472047316E-6</v>
      </c>
      <c r="J52" s="21">
        <f t="shared" si="3"/>
        <v>3.3487405324415695E-7</v>
      </c>
      <c r="K52" s="1">
        <f t="shared" si="4"/>
        <v>-1.1740753658020824E-6</v>
      </c>
      <c r="T52" s="2">
        <v>23</v>
      </c>
      <c r="U52" s="2">
        <v>5.2862496214915993E-3</v>
      </c>
      <c r="V52" s="2">
        <v>4.923729187986255E-3</v>
      </c>
      <c r="X52" s="2">
        <v>38.135593220338983</v>
      </c>
      <c r="Y52" s="2">
        <v>-4.6702783485895764E-3</v>
      </c>
    </row>
    <row r="53" spans="1:25" x14ac:dyDescent="0.25">
      <c r="A53" t="s">
        <v>70</v>
      </c>
      <c r="B53" t="s">
        <v>3</v>
      </c>
      <c r="C53">
        <v>514.54999999999995</v>
      </c>
      <c r="D53">
        <v>7713.05</v>
      </c>
      <c r="E53" s="19">
        <f t="shared" si="2"/>
        <v>5.0786209590779688E-3</v>
      </c>
      <c r="F53" s="21">
        <f t="shared" si="2"/>
        <v>-3.2758709810812902E-3</v>
      </c>
      <c r="G53" s="1">
        <f t="shared" si="0"/>
        <v>7.8882119660199593E-3</v>
      </c>
      <c r="H53" s="1">
        <f t="shared" si="1"/>
        <v>-4.2682472610246708E-3</v>
      </c>
      <c r="I53" s="19">
        <f t="shared" si="3"/>
        <v>6.2223888020860476E-5</v>
      </c>
      <c r="J53" s="21">
        <f t="shared" si="3"/>
        <v>1.8217934681244605E-5</v>
      </c>
      <c r="K53" s="1">
        <f t="shared" si="4"/>
        <v>-3.3668839118346724E-5</v>
      </c>
      <c r="T53" s="2">
        <v>24</v>
      </c>
      <c r="U53" s="2">
        <v>-1.5645488320498125E-3</v>
      </c>
      <c r="V53" s="2">
        <v>2.0412841486020629E-3</v>
      </c>
      <c r="X53" s="2">
        <v>39.83050847457627</v>
      </c>
      <c r="Y53" s="2">
        <v>-4.6511627906977524E-3</v>
      </c>
    </row>
    <row r="54" spans="1:25" x14ac:dyDescent="0.25">
      <c r="A54" t="s">
        <v>70</v>
      </c>
      <c r="B54" t="s">
        <v>3</v>
      </c>
      <c r="C54">
        <v>514.29999999999995</v>
      </c>
      <c r="D54">
        <v>7758.8</v>
      </c>
      <c r="E54" s="19">
        <f t="shared" si="2"/>
        <v>-4.8586143231950255E-4</v>
      </c>
      <c r="F54" s="21">
        <f t="shared" si="2"/>
        <v>5.9315056948937191E-3</v>
      </c>
      <c r="G54" s="1">
        <f t="shared" si="0"/>
        <v>2.3237295746224886E-3</v>
      </c>
      <c r="H54" s="1">
        <f t="shared" si="1"/>
        <v>4.9391294149503384E-3</v>
      </c>
      <c r="I54" s="19">
        <f t="shared" si="3"/>
        <v>5.3997191359752117E-6</v>
      </c>
      <c r="J54" s="21">
        <f t="shared" si="3"/>
        <v>2.4394999377627671E-5</v>
      </c>
      <c r="K54" s="1">
        <f t="shared" si="4"/>
        <v>1.147720109440797E-5</v>
      </c>
      <c r="T54" s="2">
        <v>25</v>
      </c>
      <c r="U54" s="2">
        <v>-1.0673655963334963E-3</v>
      </c>
      <c r="V54" s="2">
        <v>1.2217656266303997E-2</v>
      </c>
      <c r="X54" s="2">
        <v>41.525423728813557</v>
      </c>
      <c r="Y54" s="2">
        <v>-4.5594211517494525E-3</v>
      </c>
    </row>
    <row r="55" spans="1:25" x14ac:dyDescent="0.25">
      <c r="A55" t="s">
        <v>70</v>
      </c>
      <c r="B55" t="s">
        <v>3</v>
      </c>
      <c r="C55">
        <v>503</v>
      </c>
      <c r="D55">
        <v>7603.2</v>
      </c>
      <c r="E55" s="19">
        <f t="shared" si="2"/>
        <v>-2.1971611899669369E-2</v>
      </c>
      <c r="F55" s="21">
        <f t="shared" si="2"/>
        <v>-2.005464762592158E-2</v>
      </c>
      <c r="G55" s="1">
        <f t="shared" si="0"/>
        <v>-1.9162020892727376E-2</v>
      </c>
      <c r="H55" s="1">
        <f t="shared" si="1"/>
        <v>-2.1047023905864961E-2</v>
      </c>
      <c r="I55" s="19">
        <f t="shared" si="3"/>
        <v>3.6718304469332048E-4</v>
      </c>
      <c r="J55" s="21">
        <f t="shared" si="3"/>
        <v>4.4297721529405114E-4</v>
      </c>
      <c r="K55" s="1">
        <f t="shared" si="4"/>
        <v>4.0330351181391692E-4</v>
      </c>
      <c r="T55" s="2">
        <v>26</v>
      </c>
      <c r="U55" s="2">
        <v>-1.6599884308825211E-2</v>
      </c>
      <c r="V55" s="2">
        <v>1.7082726217376009E-3</v>
      </c>
      <c r="X55" s="2">
        <v>43.220338983050844</v>
      </c>
      <c r="Y55" s="2">
        <v>-3.8507109004739114E-3</v>
      </c>
    </row>
    <row r="56" spans="1:25" x14ac:dyDescent="0.25">
      <c r="A56" t="s">
        <v>70</v>
      </c>
      <c r="B56" t="s">
        <v>3</v>
      </c>
      <c r="C56">
        <v>504.95</v>
      </c>
      <c r="D56">
        <v>7614.35</v>
      </c>
      <c r="E56" s="19">
        <f t="shared" si="2"/>
        <v>3.8767395626242321E-3</v>
      </c>
      <c r="F56" s="21">
        <f t="shared" si="2"/>
        <v>1.4664877946128664E-3</v>
      </c>
      <c r="G56" s="1">
        <f t="shared" si="0"/>
        <v>6.6863305695662231E-3</v>
      </c>
      <c r="H56" s="1">
        <f t="shared" si="1"/>
        <v>4.7411151466948578E-4</v>
      </c>
      <c r="I56" s="19">
        <f t="shared" si="3"/>
        <v>4.470701648551577E-5</v>
      </c>
      <c r="J56" s="21">
        <f t="shared" si="3"/>
        <v>2.2478172834219403E-7</v>
      </c>
      <c r="K56" s="1">
        <f t="shared" si="4"/>
        <v>3.1700663139179275E-6</v>
      </c>
      <c r="T56" s="2">
        <v>27</v>
      </c>
      <c r="U56" s="2">
        <v>-1.3203659379623063E-2</v>
      </c>
      <c r="V56" s="2">
        <v>-3.3481967244718015E-3</v>
      </c>
      <c r="X56" s="2">
        <v>44.915254237288131</v>
      </c>
      <c r="Y56" s="2">
        <v>-2.2340608351949726E-3</v>
      </c>
    </row>
    <row r="57" spans="1:25" x14ac:dyDescent="0.25">
      <c r="A57" t="s">
        <v>70</v>
      </c>
      <c r="B57" t="s">
        <v>3</v>
      </c>
      <c r="C57">
        <v>506.4</v>
      </c>
      <c r="D57">
        <v>7546.45</v>
      </c>
      <c r="E57" s="19">
        <f t="shared" si="2"/>
        <v>2.8715714427170781E-3</v>
      </c>
      <c r="F57" s="21">
        <f t="shared" si="2"/>
        <v>-8.9173731178630537E-3</v>
      </c>
      <c r="G57" s="1">
        <f t="shared" si="0"/>
        <v>5.6811624496590687E-3</v>
      </c>
      <c r="H57" s="1">
        <f t="shared" si="1"/>
        <v>-9.9097493978064343E-3</v>
      </c>
      <c r="I57" s="19">
        <f t="shared" si="3"/>
        <v>3.2275606779416228E-5</v>
      </c>
      <c r="J57" s="21">
        <f t="shared" si="3"/>
        <v>9.8203133127324982E-5</v>
      </c>
      <c r="K57" s="1">
        <f t="shared" si="4"/>
        <v>-5.6298896164349484E-5</v>
      </c>
      <c r="T57" s="2">
        <v>28</v>
      </c>
      <c r="U57" s="2">
        <v>-8.7312273965509495E-3</v>
      </c>
      <c r="V57" s="2">
        <v>1.8557085943102083E-2</v>
      </c>
      <c r="X57" s="2">
        <v>46.610169491525419</v>
      </c>
      <c r="Y57" s="2">
        <v>-1.0264066436504026E-3</v>
      </c>
    </row>
    <row r="58" spans="1:25" x14ac:dyDescent="0.25">
      <c r="A58" t="s">
        <v>70</v>
      </c>
      <c r="B58" t="s">
        <v>3</v>
      </c>
      <c r="C58">
        <v>504.45</v>
      </c>
      <c r="D58">
        <v>7555.2</v>
      </c>
      <c r="E58" s="19">
        <f t="shared" si="2"/>
        <v>-3.8507109004739114E-3</v>
      </c>
      <c r="F58" s="21">
        <f t="shared" si="2"/>
        <v>1.1594855859377588E-3</v>
      </c>
      <c r="G58" s="1">
        <f t="shared" si="0"/>
        <v>-1.0411198935319204E-3</v>
      </c>
      <c r="H58" s="1">
        <f t="shared" si="1"/>
        <v>1.6710930599437819E-4</v>
      </c>
      <c r="I58" s="19">
        <f t="shared" si="3"/>
        <v>1.0839306327079174E-6</v>
      </c>
      <c r="J58" s="21">
        <f t="shared" si="3"/>
        <v>2.7925520149922725E-8</v>
      </c>
      <c r="K58" s="1">
        <f t="shared" si="4"/>
        <v>-1.7398082286506013E-7</v>
      </c>
      <c r="T58" s="2">
        <v>29</v>
      </c>
      <c r="U58" s="2">
        <v>2.8461858004741598E-3</v>
      </c>
      <c r="V58" s="2">
        <v>6.7877255675412532E-3</v>
      </c>
      <c r="X58" s="2">
        <v>48.305084745762713</v>
      </c>
      <c r="Y58" s="2">
        <v>-7.8071630721193339E-4</v>
      </c>
    </row>
    <row r="59" spans="1:25" x14ac:dyDescent="0.25">
      <c r="A59" t="s">
        <v>70</v>
      </c>
      <c r="B59" t="s">
        <v>3</v>
      </c>
      <c r="C59">
        <v>502.15</v>
      </c>
      <c r="D59">
        <v>7671.4</v>
      </c>
      <c r="E59" s="19">
        <f t="shared" si="2"/>
        <v>-4.5594211517494525E-3</v>
      </c>
      <c r="F59" s="21">
        <f t="shared" si="2"/>
        <v>1.5380135535789896E-2</v>
      </c>
      <c r="G59" s="1">
        <f t="shared" si="0"/>
        <v>-1.7498301448074616E-3</v>
      </c>
      <c r="H59" s="1">
        <f t="shared" si="1"/>
        <v>1.4387759255846516E-2</v>
      </c>
      <c r="I59" s="19">
        <f t="shared" si="3"/>
        <v>3.0619055356769019E-6</v>
      </c>
      <c r="J59" s="21">
        <f t="shared" si="3"/>
        <v>2.070076164041971E-4</v>
      </c>
      <c r="K59" s="1">
        <f t="shared" si="4"/>
        <v>-2.5176134862112804E-5</v>
      </c>
      <c r="T59" s="2">
        <v>30</v>
      </c>
      <c r="U59" s="2">
        <v>-8.1433007157480867E-3</v>
      </c>
      <c r="V59" s="2">
        <v>-1.0654409207916079E-2</v>
      </c>
      <c r="X59" s="2">
        <v>50</v>
      </c>
      <c r="Y59" s="2">
        <v>-4.8586143231950255E-4</v>
      </c>
    </row>
    <row r="60" spans="1:25" x14ac:dyDescent="0.25">
      <c r="A60" t="s">
        <v>70</v>
      </c>
      <c r="B60" t="s">
        <v>3</v>
      </c>
      <c r="C60">
        <v>501.95</v>
      </c>
      <c r="D60">
        <v>7708.95</v>
      </c>
      <c r="E60" s="19">
        <f t="shared" si="2"/>
        <v>-3.9828736433334392E-4</v>
      </c>
      <c r="F60" s="21">
        <f t="shared" si="2"/>
        <v>4.8948040774826219E-3</v>
      </c>
      <c r="G60" s="1">
        <f t="shared" si="0"/>
        <v>2.4113036426086469E-3</v>
      </c>
      <c r="H60" s="1">
        <f t="shared" si="1"/>
        <v>3.9024277975392412E-3</v>
      </c>
      <c r="I60" s="19">
        <f t="shared" si="3"/>
        <v>5.8143852568577289E-6</v>
      </c>
      <c r="J60" s="21">
        <f t="shared" si="3"/>
        <v>1.5228942715006973E-5</v>
      </c>
      <c r="K60" s="1">
        <f t="shared" si="4"/>
        <v>9.4099383632236114E-6</v>
      </c>
      <c r="T60" s="2">
        <v>31</v>
      </c>
      <c r="U60" s="2">
        <v>2.1854446531021619E-2</v>
      </c>
      <c r="V60" s="2">
        <v>-1.757553959724734E-2</v>
      </c>
      <c r="X60" s="2">
        <v>51.694915254237287</v>
      </c>
      <c r="Y60" s="2">
        <v>-3.9828736433334392E-4</v>
      </c>
    </row>
    <row r="61" spans="1:25" x14ac:dyDescent="0.25">
      <c r="A61" t="s">
        <v>70</v>
      </c>
      <c r="B61" t="s">
        <v>3</v>
      </c>
      <c r="C61">
        <v>511.9</v>
      </c>
      <c r="D61">
        <v>7850.45</v>
      </c>
      <c r="E61" s="19">
        <f t="shared" si="2"/>
        <v>1.982269150313774E-2</v>
      </c>
      <c r="F61" s="21">
        <f t="shared" si="2"/>
        <v>1.8355288333690063E-2</v>
      </c>
      <c r="G61" s="1">
        <f t="shared" si="0"/>
        <v>2.2632282510079732E-2</v>
      </c>
      <c r="H61" s="1">
        <f t="shared" si="1"/>
        <v>1.7362912053746682E-2</v>
      </c>
      <c r="I61" s="19">
        <f t="shared" si="3"/>
        <v>5.1222021161606091E-4</v>
      </c>
      <c r="J61" s="21">
        <f t="shared" si="3"/>
        <v>3.0147071498614182E-4</v>
      </c>
      <c r="K61" s="1">
        <f t="shared" si="4"/>
        <v>3.9296233079806359E-4</v>
      </c>
      <c r="T61" s="2">
        <v>32</v>
      </c>
      <c r="U61" s="2">
        <v>1.1756895186497744E-2</v>
      </c>
      <c r="V61" s="2">
        <v>6.1573102942807968E-3</v>
      </c>
      <c r="X61" s="2">
        <v>53.389830508474574</v>
      </c>
      <c r="Y61" s="2">
        <v>-1.7223561832590894E-4</v>
      </c>
    </row>
    <row r="62" spans="1:25" ht="15.75" x14ac:dyDescent="0.25">
      <c r="E62" s="20" t="s">
        <v>74</v>
      </c>
      <c r="F62" s="20" t="s">
        <v>67</v>
      </c>
      <c r="I62" s="26" t="s">
        <v>75</v>
      </c>
      <c r="J62" s="26" t="s">
        <v>69</v>
      </c>
      <c r="T62" s="2">
        <v>33</v>
      </c>
      <c r="U62" s="2">
        <v>7.3756425712747913E-3</v>
      </c>
      <c r="V62" s="2">
        <v>-4.5217612927359787E-3</v>
      </c>
      <c r="X62" s="2">
        <v>55.084745762711862</v>
      </c>
      <c r="Y62" s="2">
        <v>4.7673531655225023E-4</v>
      </c>
    </row>
    <row r="63" spans="1:25" ht="15.75" x14ac:dyDescent="0.25">
      <c r="E63" s="20">
        <f xml:space="preserve"> AVERAGE(E3:E61)</f>
        <v>-2.809591006941991E-3</v>
      </c>
      <c r="F63" s="20">
        <f xml:space="preserve"> AVERAGE(F3:F61)</f>
        <v>9.9237627994338065E-4</v>
      </c>
      <c r="I63" s="22">
        <f>SUM(I3:I61)/(59-1)</f>
        <v>2.6841760158590681E-4</v>
      </c>
      <c r="J63" s="22">
        <f>SUM(J3:J61)/(59-1)</f>
        <v>1.5636954041611432E-4</v>
      </c>
      <c r="T63" s="2">
        <v>34</v>
      </c>
      <c r="U63" s="2">
        <v>-2.5741996633825062E-3</v>
      </c>
      <c r="V63" s="2">
        <v>2.2684235709673574E-2</v>
      </c>
      <c r="X63" s="2">
        <v>56.779661016949149</v>
      </c>
      <c r="Y63" s="2">
        <v>1.2173424477946947E-3</v>
      </c>
    </row>
    <row r="64" spans="1:25" x14ac:dyDescent="0.25">
      <c r="T64" s="2">
        <v>35</v>
      </c>
      <c r="U64" s="2">
        <v>-3.5636600173674813E-3</v>
      </c>
      <c r="V64" s="2">
        <v>-6.3861261087251762E-3</v>
      </c>
      <c r="X64" s="2">
        <v>58.474576271186436</v>
      </c>
      <c r="Y64" s="2">
        <v>2.843601895734558E-3</v>
      </c>
    </row>
    <row r="65" spans="20:25" x14ac:dyDescent="0.25">
      <c r="T65" s="2">
        <v>36</v>
      </c>
      <c r="U65" s="2">
        <v>1.1302173019772858E-3</v>
      </c>
      <c r="V65" s="2">
        <v>-6.8595307235985274E-3</v>
      </c>
      <c r="X65" s="2">
        <v>60.169491525423723</v>
      </c>
      <c r="Y65" s="2">
        <v>2.8538812785388126E-3</v>
      </c>
    </row>
    <row r="66" spans="20:25" x14ac:dyDescent="0.25">
      <c r="T66" s="2">
        <v>37</v>
      </c>
      <c r="U66" s="2">
        <v>-8.1333251054470524E-3</v>
      </c>
      <c r="V66" s="2">
        <v>1.691851308957721E-2</v>
      </c>
      <c r="X66" s="2">
        <v>61.86440677966101</v>
      </c>
      <c r="Y66" s="2">
        <v>2.8715714427170781E-3</v>
      </c>
    </row>
    <row r="67" spans="20:25" x14ac:dyDescent="0.25">
      <c r="T67" s="2">
        <v>38</v>
      </c>
      <c r="U67" s="2">
        <v>-1.1338077074802768E-3</v>
      </c>
      <c r="V67" s="2">
        <v>2.3511501552749715E-3</v>
      </c>
      <c r="X67" s="2">
        <v>63.559322033898304</v>
      </c>
      <c r="Y67" s="2">
        <v>3.8767395626242321E-3</v>
      </c>
    </row>
    <row r="68" spans="20:25" x14ac:dyDescent="0.25">
      <c r="T68" s="2">
        <v>39</v>
      </c>
      <c r="U68" s="2">
        <v>-6.8931885450991678E-4</v>
      </c>
      <c r="V68" s="2">
        <v>6.300991132848861E-3</v>
      </c>
      <c r="X68" s="2">
        <v>65.254237288135585</v>
      </c>
      <c r="Y68" s="2">
        <v>4.1774972150018562E-3</v>
      </c>
    </row>
    <row r="69" spans="20:25" x14ac:dyDescent="0.25">
      <c r="T69" s="2">
        <v>40</v>
      </c>
      <c r="U69" s="2">
        <v>-1.1383015765454611E-2</v>
      </c>
      <c r="V69" s="2">
        <v>-1.1961478282164562E-2</v>
      </c>
      <c r="X69" s="2">
        <v>66.949152542372872</v>
      </c>
      <c r="Y69" s="2">
        <v>4.2789069337742791E-3</v>
      </c>
    </row>
    <row r="70" spans="20:25" x14ac:dyDescent="0.25">
      <c r="T70" s="2">
        <v>41</v>
      </c>
      <c r="U70" s="2">
        <v>3.0097950292644077E-4</v>
      </c>
      <c r="V70" s="2">
        <v>1.1031274568114501E-2</v>
      </c>
      <c r="X70" s="2">
        <v>68.644067796610159</v>
      </c>
      <c r="Y70" s="2">
        <v>5.0786209590779688E-3</v>
      </c>
    </row>
    <row r="71" spans="20:25" x14ac:dyDescent="0.25">
      <c r="T71" s="2">
        <v>42</v>
      </c>
      <c r="U71" s="2">
        <v>-2.1695887750252125E-3</v>
      </c>
      <c r="V71" s="2">
        <v>-9.9773038803421046E-3</v>
      </c>
      <c r="X71" s="2">
        <v>70.33898305084746</v>
      </c>
      <c r="Y71" s="2">
        <v>5.6116722783389446E-3</v>
      </c>
    </row>
    <row r="72" spans="20:25" x14ac:dyDescent="0.25">
      <c r="T72" s="2">
        <v>43</v>
      </c>
      <c r="U72" s="2">
        <v>5.6644743079255905E-3</v>
      </c>
      <c r="V72" s="2">
        <v>1.3891907383045991E-3</v>
      </c>
      <c r="X72" s="2">
        <v>72.033898305084747</v>
      </c>
      <c r="Y72" s="2">
        <v>7.0536650462301896E-3</v>
      </c>
    </row>
    <row r="73" spans="20:25" x14ac:dyDescent="0.25">
      <c r="T73" s="2">
        <v>44</v>
      </c>
      <c r="U73" s="2">
        <v>6.3571108225460513E-3</v>
      </c>
      <c r="V73" s="2">
        <v>8.0300164846002289E-3</v>
      </c>
      <c r="X73" s="2">
        <v>73.728813559322035</v>
      </c>
      <c r="Y73" s="2">
        <v>8.7851879841301557E-3</v>
      </c>
    </row>
    <row r="74" spans="20:25" x14ac:dyDescent="0.25">
      <c r="T74" s="2">
        <v>45</v>
      </c>
      <c r="U74" s="2">
        <v>-2.5152431061424042E-3</v>
      </c>
      <c r="V74" s="2">
        <v>1.4888364624920016E-3</v>
      </c>
      <c r="X74" s="2">
        <v>75.423728813559322</v>
      </c>
      <c r="Y74" s="2">
        <v>9.6339113680154135E-3</v>
      </c>
    </row>
    <row r="75" spans="20:25" x14ac:dyDescent="0.25">
      <c r="T75" s="2">
        <v>46</v>
      </c>
      <c r="U75" s="2">
        <v>-3.4020834771704284E-3</v>
      </c>
      <c r="V75" s="2">
        <v>-1.268194871419148E-3</v>
      </c>
      <c r="X75" s="2">
        <v>77.118644067796609</v>
      </c>
      <c r="Y75" s="2">
        <v>9.8258585465511323E-3</v>
      </c>
    </row>
    <row r="76" spans="20:25" x14ac:dyDescent="0.25">
      <c r="T76" s="2">
        <v>47</v>
      </c>
      <c r="U76" s="2">
        <v>-1.3476955231045355E-2</v>
      </c>
      <c r="V76" s="2">
        <v>-2.6641859100956164E-3</v>
      </c>
      <c r="X76" s="2">
        <v>78.813559322033896</v>
      </c>
      <c r="Y76" s="2">
        <v>1.0209978809477854E-2</v>
      </c>
    </row>
    <row r="77" spans="20:25" x14ac:dyDescent="0.25">
      <c r="T77" s="2">
        <v>48</v>
      </c>
      <c r="U77" s="2">
        <v>-5.352625681006494E-3</v>
      </c>
      <c r="V77" s="2">
        <v>-3.4136119072904307E-2</v>
      </c>
      <c r="X77" s="2">
        <v>80.508474576271183</v>
      </c>
      <c r="Y77" s="2">
        <v>1.1150290669970501E-2</v>
      </c>
    </row>
    <row r="78" spans="20:25" x14ac:dyDescent="0.25">
      <c r="T78" s="2">
        <v>49</v>
      </c>
      <c r="U78" s="2">
        <v>1.0171907867385012E-2</v>
      </c>
      <c r="V78" s="2">
        <v>7.4050534037173182E-3</v>
      </c>
      <c r="X78" s="2">
        <v>82.20338983050847</v>
      </c>
      <c r="Y78" s="2">
        <v>1.133225407104094E-2</v>
      </c>
    </row>
    <row r="79" spans="20:25" x14ac:dyDescent="0.25">
      <c r="T79" s="2">
        <v>50</v>
      </c>
      <c r="U79" s="2">
        <v>-3.2463702714596652E-3</v>
      </c>
      <c r="V79" s="2">
        <v>2.4656539642477319E-3</v>
      </c>
      <c r="X79" s="2">
        <v>83.898305084745758</v>
      </c>
      <c r="Y79" s="2">
        <v>1.1843329667540817E-2</v>
      </c>
    </row>
    <row r="80" spans="20:25" x14ac:dyDescent="0.25">
      <c r="T80" s="2">
        <v>51</v>
      </c>
      <c r="U80" s="2">
        <v>-6.0311851985334992E-3</v>
      </c>
      <c r="V80" s="2">
        <v>1.1109806157611469E-2</v>
      </c>
      <c r="X80" s="2">
        <v>85.593220338983045</v>
      </c>
      <c r="Y80" s="2">
        <v>1.2634129456559482E-2</v>
      </c>
    </row>
    <row r="81" spans="20:25" x14ac:dyDescent="0.25">
      <c r="T81" s="2">
        <v>52</v>
      </c>
      <c r="U81" s="2">
        <v>9.1837264221708787E-4</v>
      </c>
      <c r="V81" s="2">
        <v>-1.4042340745365903E-3</v>
      </c>
      <c r="X81" s="2">
        <v>87.288135593220332</v>
      </c>
      <c r="Y81" s="2">
        <v>1.438712730714628E-2</v>
      </c>
    </row>
    <row r="82" spans="20:25" x14ac:dyDescent="0.25">
      <c r="T82" s="2">
        <v>53</v>
      </c>
      <c r="U82" s="2">
        <v>-1.8695495880490569E-2</v>
      </c>
      <c r="V82" s="2">
        <v>-3.2761160191788E-3</v>
      </c>
      <c r="X82" s="2">
        <v>88.983050847457619</v>
      </c>
      <c r="Y82" s="2">
        <v>1.757696127110233E-2</v>
      </c>
    </row>
    <row r="83" spans="20:25" x14ac:dyDescent="0.25">
      <c r="T83" s="2">
        <v>54</v>
      </c>
      <c r="U83" s="2">
        <v>-2.4517403932314843E-3</v>
      </c>
      <c r="V83" s="2">
        <v>6.3284799558557163E-3</v>
      </c>
      <c r="X83" s="2">
        <v>90.677966101694906</v>
      </c>
      <c r="Y83" s="2">
        <v>1.7914205480778541E-2</v>
      </c>
    </row>
    <row r="84" spans="20:25" x14ac:dyDescent="0.25">
      <c r="T84" s="2">
        <v>55</v>
      </c>
      <c r="U84" s="2">
        <v>-1.0289286804236648E-2</v>
      </c>
      <c r="V84" s="2">
        <v>1.3160858246953726E-2</v>
      </c>
      <c r="X84" s="2">
        <v>92.372881355932194</v>
      </c>
      <c r="Y84" s="2">
        <v>1.982269150313774E-2</v>
      </c>
    </row>
    <row r="85" spans="20:25" x14ac:dyDescent="0.25">
      <c r="T85" s="2">
        <v>56</v>
      </c>
      <c r="U85" s="2">
        <v>-2.6834599895409197E-3</v>
      </c>
      <c r="V85" s="2">
        <v>-1.1672509109329917E-3</v>
      </c>
      <c r="X85" s="2">
        <v>94.067796610169481</v>
      </c>
      <c r="Y85" s="2">
        <v>2.0110036046291069E-2</v>
      </c>
    </row>
    <row r="86" spans="20:25" x14ac:dyDescent="0.25">
      <c r="T86" s="2">
        <v>57</v>
      </c>
      <c r="U86" s="2">
        <v>8.0500239155366499E-3</v>
      </c>
      <c r="V86" s="2">
        <v>-1.2609445067286102E-2</v>
      </c>
      <c r="X86" s="2">
        <v>95.762711864406782</v>
      </c>
      <c r="Y86" s="2">
        <v>2.0998864926220245E-2</v>
      </c>
    </row>
    <row r="87" spans="20:25" x14ac:dyDescent="0.25">
      <c r="T87" s="2">
        <v>58</v>
      </c>
      <c r="U87" s="2">
        <v>1.3588941085355966E-4</v>
      </c>
      <c r="V87" s="2">
        <v>-5.3417677518690352E-4</v>
      </c>
      <c r="X87" s="2">
        <v>97.457627118644069</v>
      </c>
      <c r="Y87" s="2">
        <v>2.4525722098786569E-2</v>
      </c>
    </row>
    <row r="88" spans="20:25" ht="15.75" thickBot="1" x14ac:dyDescent="0.3">
      <c r="T88" s="3">
        <v>59</v>
      </c>
      <c r="U88" s="3">
        <v>1.0295614291786645E-2</v>
      </c>
      <c r="V88" s="3">
        <v>9.5270772113510947E-3</v>
      </c>
      <c r="X88" s="3">
        <v>99.152542372881356</v>
      </c>
      <c r="Y88" s="3">
        <v>3.5882994186046513E-2</v>
      </c>
    </row>
  </sheetData>
  <sortState ref="Y30:Y88">
    <sortCondition ref="Y3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8"/>
  <sheetViews>
    <sheetView topLeftCell="A12" zoomScaleNormal="100" workbookViewId="0">
      <selection activeCell="P22" sqref="P22"/>
    </sheetView>
  </sheetViews>
  <sheetFormatPr defaultRowHeight="15" x14ac:dyDescent="0.25"/>
  <cols>
    <col min="4" max="4" width="17.85546875" customWidth="1"/>
    <col min="5" max="5" width="24.7109375" style="18" customWidth="1"/>
    <col min="6" max="6" width="28.85546875" style="18" customWidth="1"/>
    <col min="7" max="7" width="28" style="1" customWidth="1"/>
    <col min="8" max="8" width="31.85546875" style="1" customWidth="1"/>
    <col min="9" max="10" width="37" customWidth="1"/>
    <col min="11" max="11" width="27.7109375" style="1" customWidth="1"/>
    <col min="13" max="13" width="26.42578125" customWidth="1"/>
    <col min="14" max="14" width="19" customWidth="1"/>
    <col min="16" max="16" width="48.42578125" customWidth="1"/>
    <col min="17" max="17" width="18.5703125" customWidth="1"/>
    <col min="18" max="18" width="17.28515625" customWidth="1"/>
    <col min="20" max="20" width="17.140625" customWidth="1"/>
    <col min="25" max="25" width="20.7109375" customWidth="1"/>
    <col min="29" max="29" width="31.140625" customWidth="1"/>
    <col min="39" max="39" width="9.140625" customWidth="1"/>
    <col min="40" max="40" width="21" customWidth="1"/>
    <col min="41" max="41" width="20.28515625" customWidth="1"/>
  </cols>
  <sheetData>
    <row r="1" spans="1:28" s="27" customFormat="1" ht="15.75" x14ac:dyDescent="0.25">
      <c r="A1" s="27" t="s">
        <v>0</v>
      </c>
      <c r="B1" s="27" t="s">
        <v>1</v>
      </c>
      <c r="C1" s="29" t="s">
        <v>79</v>
      </c>
      <c r="D1" s="27" t="s">
        <v>4</v>
      </c>
      <c r="E1" s="28" t="s">
        <v>78</v>
      </c>
      <c r="F1" s="28" t="s">
        <v>6</v>
      </c>
      <c r="G1" s="28" t="s">
        <v>80</v>
      </c>
      <c r="H1" s="28" t="s">
        <v>8</v>
      </c>
      <c r="I1" s="27" t="s">
        <v>81</v>
      </c>
      <c r="J1" s="27" t="s">
        <v>61</v>
      </c>
      <c r="K1" s="28" t="s">
        <v>9</v>
      </c>
    </row>
    <row r="2" spans="1:28" x14ac:dyDescent="0.25">
      <c r="A2" t="s">
        <v>79</v>
      </c>
      <c r="B2" t="s">
        <v>3</v>
      </c>
      <c r="C2">
        <v>2261.1</v>
      </c>
      <c r="D2">
        <v>7437.8</v>
      </c>
    </row>
    <row r="3" spans="1:28" ht="15.75" thickBot="1" x14ac:dyDescent="0.3">
      <c r="A3" t="s">
        <v>79</v>
      </c>
      <c r="B3" t="s">
        <v>3</v>
      </c>
      <c r="C3">
        <v>2277.65</v>
      </c>
      <c r="D3">
        <v>7351</v>
      </c>
      <c r="E3" s="19">
        <f>(C3-C2)/C2</f>
        <v>7.3194462872054229E-3</v>
      </c>
      <c r="F3" s="21">
        <f>(D3-D2)/D2</f>
        <v>-1.1670117507865252E-2</v>
      </c>
      <c r="G3" s="1">
        <f t="shared" ref="G3:G61" si="0">(E3-$E$63)</f>
        <v>5.3296863212455373E-3</v>
      </c>
      <c r="H3" s="1">
        <f t="shared" ref="H3:H61" si="1">F3-$F$63</f>
        <v>-1.2662493787808633E-2</v>
      </c>
      <c r="I3" s="19">
        <f>G3^2</f>
        <v>2.8405556282871787E-5</v>
      </c>
      <c r="J3" s="21">
        <f>H3^2</f>
        <v>1.6033874892629221E-4</v>
      </c>
      <c r="K3" s="1">
        <f>G3*H3</f>
        <v>-6.7487119933740266E-5</v>
      </c>
    </row>
    <row r="4" spans="1:28" x14ac:dyDescent="0.25">
      <c r="A4" t="s">
        <v>79</v>
      </c>
      <c r="B4" t="s">
        <v>3</v>
      </c>
      <c r="C4">
        <v>2279.3000000000002</v>
      </c>
      <c r="D4">
        <v>7435.1</v>
      </c>
      <c r="E4" s="19">
        <f>(C4-C3)/C3</f>
        <v>7.2443088270809431E-4</v>
      </c>
      <c r="F4" s="21">
        <f t="shared" ref="E4:F61" si="2">(D4-D3)/D3</f>
        <v>1.1440620323765523E-2</v>
      </c>
      <c r="G4" s="1">
        <f t="shared" si="0"/>
        <v>-1.2653290832517912E-3</v>
      </c>
      <c r="H4" s="1">
        <f t="shared" si="1"/>
        <v>1.0448244043822143E-2</v>
      </c>
      <c r="I4" s="19">
        <f t="shared" ref="I4:J61" si="3">G4^2</f>
        <v>1.6010576889228185E-6</v>
      </c>
      <c r="J4" s="21">
        <f t="shared" si="3"/>
        <v>1.0916580359926488E-4</v>
      </c>
      <c r="K4" s="1">
        <f t="shared" ref="K4:K61" si="4">G4*H4</f>
        <v>-1.3220467057560461E-5</v>
      </c>
      <c r="M4" s="8" t="s">
        <v>58</v>
      </c>
      <c r="N4" s="8"/>
    </row>
    <row r="5" spans="1:28" x14ac:dyDescent="0.25">
      <c r="A5" t="s">
        <v>79</v>
      </c>
      <c r="B5" t="s">
        <v>3</v>
      </c>
      <c r="C5">
        <v>2280.1</v>
      </c>
      <c r="D5">
        <v>7309.3</v>
      </c>
      <c r="E5" s="19">
        <f t="shared" si="2"/>
        <v>3.5098495152008385E-4</v>
      </c>
      <c r="F5" s="21">
        <f t="shared" si="2"/>
        <v>-1.6919745531331142E-2</v>
      </c>
      <c r="G5" s="1">
        <f t="shared" si="0"/>
        <v>-1.6387750144398019E-3</v>
      </c>
      <c r="H5" s="1">
        <f t="shared" si="1"/>
        <v>-1.7912121811274523E-2</v>
      </c>
      <c r="I5" s="19">
        <f t="shared" si="3"/>
        <v>2.6855835479521729E-6</v>
      </c>
      <c r="J5" s="21">
        <f t="shared" si="3"/>
        <v>3.2084410778193651E-4</v>
      </c>
      <c r="K5" s="1">
        <f t="shared" si="4"/>
        <v>2.9353937679918895E-5</v>
      </c>
      <c r="M5" s="9"/>
      <c r="N5" s="9"/>
    </row>
    <row r="6" spans="1:28" x14ac:dyDescent="0.25">
      <c r="A6" t="s">
        <v>79</v>
      </c>
      <c r="B6" t="s">
        <v>3</v>
      </c>
      <c r="C6">
        <v>2254.5</v>
      </c>
      <c r="D6">
        <v>7276.8</v>
      </c>
      <c r="E6" s="19">
        <f t="shared" si="2"/>
        <v>-1.1227577737818477E-2</v>
      </c>
      <c r="F6" s="21">
        <f t="shared" si="2"/>
        <v>-4.4463902152052865E-3</v>
      </c>
      <c r="G6" s="1">
        <f t="shared" si="0"/>
        <v>-1.3217337703778363E-2</v>
      </c>
      <c r="H6" s="1">
        <f t="shared" si="1"/>
        <v>-5.4387664951486671E-3</v>
      </c>
      <c r="I6" s="19">
        <f t="shared" si="3"/>
        <v>1.7469801597572109E-4</v>
      </c>
      <c r="J6" s="21">
        <f t="shared" si="3"/>
        <v>2.9580180988751717E-5</v>
      </c>
      <c r="K6" s="1">
        <f t="shared" si="4"/>
        <v>7.1886013458374981E-5</v>
      </c>
      <c r="M6" s="9" t="s">
        <v>42</v>
      </c>
      <c r="N6" s="9">
        <v>9.9237627994338065E-4</v>
      </c>
      <c r="T6" s="11" t="s">
        <v>77</v>
      </c>
      <c r="U6" s="11"/>
      <c r="V6" s="11"/>
      <c r="W6" s="11"/>
      <c r="X6" s="11"/>
      <c r="Y6" s="11"/>
      <c r="Z6" s="11"/>
      <c r="AA6" s="11"/>
      <c r="AB6" s="11"/>
    </row>
    <row r="7" spans="1:28" ht="15.75" thickBot="1" x14ac:dyDescent="0.3">
      <c r="A7" t="s">
        <v>79</v>
      </c>
      <c r="B7" t="s">
        <v>3</v>
      </c>
      <c r="C7">
        <v>2295.75</v>
      </c>
      <c r="D7">
        <v>7422.45</v>
      </c>
      <c r="E7" s="19">
        <f t="shared" si="2"/>
        <v>1.8296739853626082E-2</v>
      </c>
      <c r="F7" s="21">
        <f t="shared" si="2"/>
        <v>2.0015666226912879E-2</v>
      </c>
      <c r="G7" s="1">
        <f t="shared" si="0"/>
        <v>1.6306979887666197E-2</v>
      </c>
      <c r="H7" s="1">
        <f t="shared" si="1"/>
        <v>1.9023289946969498E-2</v>
      </c>
      <c r="I7" s="19">
        <f t="shared" si="3"/>
        <v>2.6591759305674982E-4</v>
      </c>
      <c r="J7" s="21">
        <f t="shared" si="3"/>
        <v>3.6188556040647079E-4</v>
      </c>
      <c r="K7" s="1">
        <f t="shared" si="4"/>
        <v>3.1021240656247415E-4</v>
      </c>
      <c r="M7" s="9" t="s">
        <v>14</v>
      </c>
      <c r="N7" s="9">
        <v>1.6279837817046775E-3</v>
      </c>
      <c r="T7" s="11"/>
      <c r="U7" s="11"/>
      <c r="V7" s="11"/>
      <c r="W7" s="11"/>
      <c r="X7" s="11"/>
      <c r="Y7" s="11"/>
      <c r="Z7" s="11"/>
      <c r="AA7" s="11"/>
      <c r="AB7" s="11"/>
    </row>
    <row r="8" spans="1:28" x14ac:dyDescent="0.25">
      <c r="A8" t="s">
        <v>79</v>
      </c>
      <c r="B8" t="s">
        <v>3</v>
      </c>
      <c r="C8">
        <v>2304.65</v>
      </c>
      <c r="D8">
        <v>7436.15</v>
      </c>
      <c r="E8" s="19">
        <f t="shared" si="2"/>
        <v>3.8767287378852623E-3</v>
      </c>
      <c r="F8" s="21">
        <f t="shared" si="2"/>
        <v>1.8457517396546718E-3</v>
      </c>
      <c r="G8" s="1">
        <f t="shared" si="0"/>
        <v>1.8869687719253766E-3</v>
      </c>
      <c r="H8" s="1">
        <f t="shared" si="1"/>
        <v>8.5337545971129114E-4</v>
      </c>
      <c r="I8" s="19">
        <f t="shared" si="3"/>
        <v>3.560651146221564E-6</v>
      </c>
      <c r="J8" s="21">
        <f t="shared" si="3"/>
        <v>7.2824967523745749E-7</v>
      </c>
      <c r="K8" s="1">
        <f t="shared" si="4"/>
        <v>1.6102928432026688E-6</v>
      </c>
      <c r="M8" s="9" t="s">
        <v>43</v>
      </c>
      <c r="N8" s="9">
        <v>1.3042431376745678E-3</v>
      </c>
      <c r="T8" s="12" t="s">
        <v>10</v>
      </c>
      <c r="U8" s="12"/>
      <c r="V8" s="11"/>
      <c r="W8" s="11"/>
      <c r="X8" s="11"/>
      <c r="Y8" s="11"/>
      <c r="Z8" s="11"/>
      <c r="AA8" s="11"/>
      <c r="AB8" s="11"/>
    </row>
    <row r="9" spans="1:28" x14ac:dyDescent="0.25">
      <c r="A9" t="s">
        <v>79</v>
      </c>
      <c r="B9" t="s">
        <v>3</v>
      </c>
      <c r="C9">
        <v>2319.75</v>
      </c>
      <c r="D9">
        <v>7437.75</v>
      </c>
      <c r="E9" s="19">
        <f t="shared" si="2"/>
        <v>6.5519710151215622E-3</v>
      </c>
      <c r="F9" s="21">
        <f t="shared" si="2"/>
        <v>2.151651055990484E-4</v>
      </c>
      <c r="G9" s="1">
        <f t="shared" si="0"/>
        <v>4.5622110491616765E-3</v>
      </c>
      <c r="H9" s="1">
        <f t="shared" si="1"/>
        <v>-7.7721117434433225E-4</v>
      </c>
      <c r="I9" s="19">
        <f t="shared" si="3"/>
        <v>2.0813769657092886E-5</v>
      </c>
      <c r="J9" s="21">
        <f t="shared" si="3"/>
        <v>6.0405720952569603E-7</v>
      </c>
      <c r="K9" s="1">
        <f t="shared" si="4"/>
        <v>-3.5458014071256346E-6</v>
      </c>
      <c r="M9" s="9" t="s">
        <v>44</v>
      </c>
      <c r="N9" s="9" t="e">
        <v>#N/A</v>
      </c>
      <c r="T9" s="13" t="s">
        <v>11</v>
      </c>
      <c r="U9" s="13">
        <v>0.73029897778848085</v>
      </c>
      <c r="V9" s="11"/>
      <c r="W9" s="11"/>
      <c r="X9" s="11"/>
      <c r="Y9" s="11"/>
      <c r="Z9" s="11"/>
      <c r="AA9" s="11"/>
      <c r="AB9" s="11"/>
    </row>
    <row r="10" spans="1:28" x14ac:dyDescent="0.25">
      <c r="A10" t="s">
        <v>79</v>
      </c>
      <c r="B10" t="s">
        <v>3</v>
      </c>
      <c r="C10">
        <v>2331.1999999999998</v>
      </c>
      <c r="D10">
        <v>7424.65</v>
      </c>
      <c r="E10" s="19">
        <f t="shared" si="2"/>
        <v>4.9358767108523844E-3</v>
      </c>
      <c r="F10" s="21">
        <f t="shared" si="2"/>
        <v>-1.7612853349467735E-3</v>
      </c>
      <c r="G10" s="1">
        <f t="shared" si="0"/>
        <v>2.9461167448924987E-3</v>
      </c>
      <c r="H10" s="1">
        <f t="shared" si="1"/>
        <v>-2.7536616148901541E-3</v>
      </c>
      <c r="I10" s="19">
        <f t="shared" si="3"/>
        <v>8.6796038745359721E-6</v>
      </c>
      <c r="J10" s="21">
        <f t="shared" si="3"/>
        <v>7.5826522893194512E-6</v>
      </c>
      <c r="K10" s="1">
        <f t="shared" si="4"/>
        <v>-8.1126085933956019E-6</v>
      </c>
      <c r="M10" s="9" t="s">
        <v>45</v>
      </c>
      <c r="N10" s="9">
        <v>1.250478070243994E-2</v>
      </c>
      <c r="T10" s="13" t="s">
        <v>12</v>
      </c>
      <c r="U10" s="13">
        <v>0.53333659695890012</v>
      </c>
      <c r="V10" s="11"/>
      <c r="W10" s="11"/>
      <c r="X10" s="11"/>
      <c r="Y10" s="11"/>
      <c r="Z10" s="11"/>
      <c r="AA10" s="11"/>
      <c r="AB10" s="11"/>
    </row>
    <row r="11" spans="1:28" x14ac:dyDescent="0.25">
      <c r="A11" t="s">
        <v>79</v>
      </c>
      <c r="B11" t="s">
        <v>3</v>
      </c>
      <c r="C11">
        <v>2391.3000000000002</v>
      </c>
      <c r="D11">
        <v>7563.55</v>
      </c>
      <c r="E11" s="19">
        <f t="shared" si="2"/>
        <v>2.5780713795470301E-2</v>
      </c>
      <c r="F11" s="21">
        <f t="shared" si="2"/>
        <v>1.8707952563420574E-2</v>
      </c>
      <c r="G11" s="1">
        <f t="shared" si="0"/>
        <v>2.3790953829510415E-2</v>
      </c>
      <c r="H11" s="1">
        <f t="shared" si="1"/>
        <v>1.7715576283477193E-2</v>
      </c>
      <c r="I11" s="19">
        <f t="shared" si="3"/>
        <v>5.6600948411789629E-4</v>
      </c>
      <c r="J11" s="21">
        <f t="shared" si="3"/>
        <v>3.138416430556996E-4</v>
      </c>
      <c r="K11" s="1">
        <f t="shared" si="4"/>
        <v>4.2147045742337561E-4</v>
      </c>
      <c r="M11" s="9" t="s">
        <v>46</v>
      </c>
      <c r="N11" s="9">
        <v>1.5636954041611429E-4</v>
      </c>
      <c r="T11" s="13" t="s">
        <v>13</v>
      </c>
      <c r="U11" s="13">
        <v>0.52514951971256496</v>
      </c>
      <c r="V11" s="11"/>
      <c r="W11" s="11"/>
      <c r="X11" s="11"/>
      <c r="Y11" s="11"/>
      <c r="Z11" s="11"/>
      <c r="AA11" s="11"/>
      <c r="AB11" s="11"/>
    </row>
    <row r="12" spans="1:28" x14ac:dyDescent="0.25">
      <c r="A12" t="s">
        <v>79</v>
      </c>
      <c r="B12" t="s">
        <v>3</v>
      </c>
      <c r="C12">
        <v>2402.6999999999998</v>
      </c>
      <c r="D12">
        <v>7555.95</v>
      </c>
      <c r="E12" s="19">
        <f t="shared" si="2"/>
        <v>4.7672813950569298E-3</v>
      </c>
      <c r="F12" s="21">
        <f t="shared" si="2"/>
        <v>-1.0048191656035015E-3</v>
      </c>
      <c r="G12" s="1">
        <f t="shared" si="0"/>
        <v>2.7775214290970442E-3</v>
      </c>
      <c r="H12" s="1">
        <f t="shared" si="1"/>
        <v>-1.9971954455468822E-3</v>
      </c>
      <c r="I12" s="19">
        <f t="shared" si="3"/>
        <v>7.7146252890932858E-6</v>
      </c>
      <c r="J12" s="21">
        <f t="shared" si="3"/>
        <v>3.9887896477132094E-6</v>
      </c>
      <c r="K12" s="1">
        <f t="shared" si="4"/>
        <v>-5.547253148101484E-6</v>
      </c>
      <c r="M12" s="9" t="s">
        <v>47</v>
      </c>
      <c r="N12" s="9">
        <v>0.28635754135918301</v>
      </c>
      <c r="T12" s="13" t="s">
        <v>14</v>
      </c>
      <c r="U12" s="13">
        <v>1.0268059037575638E-2</v>
      </c>
      <c r="V12" s="11"/>
      <c r="W12" s="11"/>
      <c r="X12" s="11"/>
      <c r="Y12" s="11"/>
      <c r="Z12" s="11"/>
      <c r="AA12" s="11"/>
      <c r="AB12" s="11"/>
    </row>
    <row r="13" spans="1:28" ht="15.75" thickBot="1" x14ac:dyDescent="0.3">
      <c r="A13" t="s">
        <v>79</v>
      </c>
      <c r="B13" t="s">
        <v>3</v>
      </c>
      <c r="C13">
        <v>2398.1</v>
      </c>
      <c r="D13">
        <v>7455.55</v>
      </c>
      <c r="E13" s="19">
        <f t="shared" si="2"/>
        <v>-1.9145128397219417E-3</v>
      </c>
      <c r="F13" s="21">
        <f t="shared" si="2"/>
        <v>-1.3287541606283742E-2</v>
      </c>
      <c r="G13" s="1">
        <f t="shared" si="0"/>
        <v>-3.9042728056818271E-3</v>
      </c>
      <c r="H13" s="1">
        <f t="shared" si="1"/>
        <v>-1.4279917886227123E-2</v>
      </c>
      <c r="I13" s="19">
        <f t="shared" si="3"/>
        <v>1.5243346141186646E-5</v>
      </c>
      <c r="J13" s="21">
        <f t="shared" si="3"/>
        <v>2.039160548373893E-4</v>
      </c>
      <c r="K13" s="1">
        <f t="shared" si="4"/>
        <v>5.5752695070566076E-5</v>
      </c>
      <c r="M13" s="9" t="s">
        <v>48</v>
      </c>
      <c r="N13" s="9">
        <v>3.8706823735773443E-2</v>
      </c>
      <c r="T13" s="14" t="s">
        <v>15</v>
      </c>
      <c r="U13" s="14">
        <v>59</v>
      </c>
      <c r="V13" s="11"/>
      <c r="W13" s="11"/>
      <c r="X13" s="11"/>
      <c r="Y13" s="11"/>
      <c r="Z13" s="11"/>
      <c r="AA13" s="11"/>
      <c r="AB13" s="11"/>
    </row>
    <row r="14" spans="1:28" x14ac:dyDescent="0.25">
      <c r="A14" t="s">
        <v>79</v>
      </c>
      <c r="B14" t="s">
        <v>3</v>
      </c>
      <c r="C14">
        <v>2416.3000000000002</v>
      </c>
      <c r="D14">
        <v>7361.8</v>
      </c>
      <c r="E14" s="19">
        <f t="shared" si="2"/>
        <v>7.5893415620700861E-3</v>
      </c>
      <c r="F14" s="21">
        <f t="shared" si="2"/>
        <v>-1.2574525018274977E-2</v>
      </c>
      <c r="G14" s="1">
        <f t="shared" si="0"/>
        <v>5.5995815961102004E-3</v>
      </c>
      <c r="H14" s="1">
        <f t="shared" si="1"/>
        <v>-1.3566901298218357E-2</v>
      </c>
      <c r="I14" s="19">
        <f t="shared" si="3"/>
        <v>3.1355314051496059E-5</v>
      </c>
      <c r="J14" s="21">
        <f t="shared" si="3"/>
        <v>1.8406081083559894E-4</v>
      </c>
      <c r="K14" s="1">
        <f t="shared" si="4"/>
        <v>-7.5968970825747106E-5</v>
      </c>
      <c r="M14" s="9" t="s">
        <v>49</v>
      </c>
      <c r="N14" s="9">
        <v>6.6840156252047728E-2</v>
      </c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5.75" thickBot="1" x14ac:dyDescent="0.3">
      <c r="A15" t="s">
        <v>79</v>
      </c>
      <c r="B15" t="s">
        <v>3</v>
      </c>
      <c r="C15">
        <v>2420.0500000000002</v>
      </c>
      <c r="D15">
        <v>7404</v>
      </c>
      <c r="E15" s="19">
        <f t="shared" si="2"/>
        <v>1.551959607664611E-3</v>
      </c>
      <c r="F15" s="21">
        <f t="shared" si="2"/>
        <v>5.732293732511046E-3</v>
      </c>
      <c r="G15" s="1">
        <f t="shared" si="0"/>
        <v>-4.3780035829527465E-4</v>
      </c>
      <c r="H15" s="1">
        <f t="shared" si="1"/>
        <v>4.7399174525676654E-3</v>
      </c>
      <c r="I15" s="19">
        <f t="shared" si="3"/>
        <v>1.9166915372347087E-7</v>
      </c>
      <c r="J15" s="21">
        <f t="shared" si="3"/>
        <v>2.2466817457155546E-5</v>
      </c>
      <c r="K15" s="1">
        <f t="shared" si="4"/>
        <v>-2.0751375590241496E-6</v>
      </c>
      <c r="M15" s="9" t="s">
        <v>50</v>
      </c>
      <c r="N15" s="9">
        <v>-3.3170724946990512E-2</v>
      </c>
      <c r="T15" s="11" t="s">
        <v>16</v>
      </c>
      <c r="U15" s="11"/>
      <c r="V15" s="11"/>
      <c r="W15" s="11"/>
      <c r="X15" s="11"/>
      <c r="Y15" s="11"/>
      <c r="Z15" s="11"/>
      <c r="AA15" s="11"/>
      <c r="AB15" s="11"/>
    </row>
    <row r="16" spans="1:28" x14ac:dyDescent="0.25">
      <c r="A16" t="s">
        <v>79</v>
      </c>
      <c r="B16" t="s">
        <v>3</v>
      </c>
      <c r="C16">
        <v>2421.9499999999998</v>
      </c>
      <c r="D16">
        <v>7489.1</v>
      </c>
      <c r="E16" s="19">
        <f t="shared" si="2"/>
        <v>7.8510774570758287E-4</v>
      </c>
      <c r="F16" s="21">
        <f t="shared" si="2"/>
        <v>1.1493787142085408E-2</v>
      </c>
      <c r="G16" s="1">
        <f t="shared" si="0"/>
        <v>-1.2046522202523028E-3</v>
      </c>
      <c r="H16" s="1">
        <f t="shared" si="1"/>
        <v>1.0501410862142027E-2</v>
      </c>
      <c r="I16" s="19">
        <f t="shared" si="3"/>
        <v>1.4511869717588026E-6</v>
      </c>
      <c r="J16" s="21">
        <f t="shared" si="3"/>
        <v>1.1027963009551455E-4</v>
      </c>
      <c r="K16" s="1">
        <f t="shared" si="4"/>
        <v>-1.2650547910861043E-5</v>
      </c>
      <c r="M16" s="9" t="s">
        <v>51</v>
      </c>
      <c r="N16" s="9">
        <v>3.3669431305057215E-2</v>
      </c>
      <c r="T16" s="15"/>
      <c r="U16" s="15" t="s">
        <v>21</v>
      </c>
      <c r="V16" s="15" t="s">
        <v>22</v>
      </c>
      <c r="W16" s="15" t="s">
        <v>23</v>
      </c>
      <c r="X16" s="15" t="s">
        <v>24</v>
      </c>
      <c r="Y16" s="15" t="s">
        <v>25</v>
      </c>
      <c r="Z16" s="11"/>
      <c r="AA16" s="11"/>
      <c r="AB16" s="11"/>
    </row>
    <row r="17" spans="1:28" ht="18.75" x14ac:dyDescent="0.3">
      <c r="A17" t="s">
        <v>79</v>
      </c>
      <c r="B17" t="s">
        <v>3</v>
      </c>
      <c r="C17">
        <v>2362.9499999999998</v>
      </c>
      <c r="D17">
        <v>7387.25</v>
      </c>
      <c r="E17" s="19">
        <f t="shared" si="2"/>
        <v>-2.4360535931790502E-2</v>
      </c>
      <c r="F17" s="21">
        <f t="shared" si="2"/>
        <v>-1.3599764991788114E-2</v>
      </c>
      <c r="G17" s="1">
        <f t="shared" si="0"/>
        <v>-2.6350295897750387E-2</v>
      </c>
      <c r="H17" s="1">
        <f t="shared" si="1"/>
        <v>-1.4592141271731494E-2</v>
      </c>
      <c r="I17" s="19">
        <f t="shared" si="3"/>
        <v>6.9433809389900084E-4</v>
      </c>
      <c r="J17" s="21">
        <f t="shared" si="3"/>
        <v>2.1293058689416964E-4</v>
      </c>
      <c r="K17" s="1">
        <f t="shared" si="4"/>
        <v>3.845072402919005E-4</v>
      </c>
      <c r="M17" s="9" t="s">
        <v>52</v>
      </c>
      <c r="N17" s="9">
        <v>5.8550200516659462E-2</v>
      </c>
      <c r="P17" s="23" t="s">
        <v>62</v>
      </c>
      <c r="Q17" s="24">
        <f>INTERCEPT(E3:E61,F3:F61)</f>
        <v>1.1261634049768861E-3</v>
      </c>
      <c r="R17" s="24"/>
      <c r="T17" s="13" t="s">
        <v>17</v>
      </c>
      <c r="U17" s="13">
        <v>1</v>
      </c>
      <c r="V17" s="13">
        <v>6.8682992902421008E-3</v>
      </c>
      <c r="W17" s="13">
        <v>6.8682992902421008E-3</v>
      </c>
      <c r="X17" s="13">
        <v>65.143711352869715</v>
      </c>
      <c r="Y17" s="13">
        <v>5.2357432215704584E-11</v>
      </c>
      <c r="Z17" s="11"/>
      <c r="AA17" s="11"/>
      <c r="AB17" s="11"/>
    </row>
    <row r="18" spans="1:28" ht="18.75" x14ac:dyDescent="0.3">
      <c r="A18" t="s">
        <v>79</v>
      </c>
      <c r="B18" t="s">
        <v>3</v>
      </c>
      <c r="C18">
        <v>2281.4</v>
      </c>
      <c r="D18">
        <v>7298.2</v>
      </c>
      <c r="E18" s="19">
        <f t="shared" si="2"/>
        <v>-3.4511944814744171E-2</v>
      </c>
      <c r="F18" s="21">
        <f t="shared" si="2"/>
        <v>-1.2054553453585594E-2</v>
      </c>
      <c r="G18" s="1">
        <f t="shared" si="0"/>
        <v>-3.6501704780704053E-2</v>
      </c>
      <c r="H18" s="1">
        <f t="shared" si="1"/>
        <v>-1.3046929733528974E-2</v>
      </c>
      <c r="I18" s="19">
        <f t="shared" si="3"/>
        <v>1.332374451897673E-3</v>
      </c>
      <c r="J18" s="21">
        <f t="shared" si="3"/>
        <v>1.7022237547164242E-4</v>
      </c>
      <c r="K18" s="1">
        <f t="shared" si="4"/>
        <v>4.7623517742786443E-4</v>
      </c>
      <c r="M18" s="9" t="s">
        <v>53</v>
      </c>
      <c r="N18" s="9">
        <v>59</v>
      </c>
      <c r="P18" s="23" t="s">
        <v>63</v>
      </c>
      <c r="Q18" s="24">
        <f>SLOPE(E3:E61,F3:F61)</f>
        <v>0.87023095819286556</v>
      </c>
      <c r="R18" s="24"/>
      <c r="T18" s="13" t="s">
        <v>18</v>
      </c>
      <c r="U18" s="13">
        <v>57</v>
      </c>
      <c r="V18" s="13">
        <v>6.0096830747509086E-3</v>
      </c>
      <c r="W18" s="13">
        <v>1.0543303639913875E-4</v>
      </c>
      <c r="X18" s="13"/>
      <c r="Y18" s="13"/>
      <c r="Z18" s="11"/>
      <c r="AA18" s="11"/>
      <c r="AB18" s="11"/>
    </row>
    <row r="19" spans="1:28" ht="19.5" thickBot="1" x14ac:dyDescent="0.35">
      <c r="A19" t="s">
        <v>79</v>
      </c>
      <c r="B19" t="s">
        <v>3</v>
      </c>
      <c r="C19">
        <v>2268.8000000000002</v>
      </c>
      <c r="D19">
        <v>7215.7</v>
      </c>
      <c r="E19" s="19">
        <f t="shared" si="2"/>
        <v>-5.5229245200315198E-3</v>
      </c>
      <c r="F19" s="21">
        <f t="shared" si="2"/>
        <v>-1.1304157189443973E-2</v>
      </c>
      <c r="G19" s="1">
        <f t="shared" si="0"/>
        <v>-7.5126844859914055E-3</v>
      </c>
      <c r="H19" s="1">
        <f t="shared" si="1"/>
        <v>-1.2296533469387354E-2</v>
      </c>
      <c r="I19" s="19">
        <f t="shared" si="3"/>
        <v>5.644042818605595E-5</v>
      </c>
      <c r="J19" s="21">
        <f t="shared" si="3"/>
        <v>1.512047353637634E-4</v>
      </c>
      <c r="K19" s="1">
        <f t="shared" si="4"/>
        <v>9.2379976226940449E-5</v>
      </c>
      <c r="M19" s="9" t="s">
        <v>54</v>
      </c>
      <c r="N19" s="9">
        <v>3.3669431305057215E-2</v>
      </c>
      <c r="P19" s="23" t="s">
        <v>64</v>
      </c>
      <c r="Q19" s="24">
        <f>CORREL(E3:E61,F3:F61)</f>
        <v>0.73029897778848107</v>
      </c>
      <c r="R19" s="24"/>
      <c r="T19" s="14" t="s">
        <v>19</v>
      </c>
      <c r="U19" s="14">
        <v>58</v>
      </c>
      <c r="V19" s="14">
        <v>1.2877982364993009E-2</v>
      </c>
      <c r="W19" s="14"/>
      <c r="X19" s="14"/>
      <c r="Y19" s="14"/>
      <c r="Z19" s="11"/>
      <c r="AA19" s="11"/>
      <c r="AB19" s="11"/>
    </row>
    <row r="20" spans="1:28" ht="19.5" thickBot="1" x14ac:dyDescent="0.35">
      <c r="A20" t="s">
        <v>79</v>
      </c>
      <c r="B20" t="s">
        <v>3</v>
      </c>
      <c r="C20">
        <v>2197.9499999999998</v>
      </c>
      <c r="D20">
        <v>6976.35</v>
      </c>
      <c r="E20" s="19">
        <f t="shared" si="2"/>
        <v>-3.1227961918194796E-2</v>
      </c>
      <c r="F20" s="21">
        <f t="shared" si="2"/>
        <v>-3.3170724946990512E-2</v>
      </c>
      <c r="G20" s="1">
        <f t="shared" si="0"/>
        <v>-3.3217721884154686E-2</v>
      </c>
      <c r="H20" s="1">
        <f t="shared" si="1"/>
        <v>-3.416310122693389E-2</v>
      </c>
      <c r="I20" s="19">
        <f t="shared" si="3"/>
        <v>1.1034170471730491E-3</v>
      </c>
      <c r="J20" s="21">
        <f t="shared" si="3"/>
        <v>1.1671174854417318E-3</v>
      </c>
      <c r="K20" s="1">
        <f t="shared" si="4"/>
        <v>1.1348203952565136E-3</v>
      </c>
      <c r="M20" s="9" t="s">
        <v>55</v>
      </c>
      <c r="N20" s="9">
        <v>-3.3170724946990512E-2</v>
      </c>
      <c r="P20" s="23" t="s">
        <v>65</v>
      </c>
      <c r="Q20" s="24">
        <f>Q19^2</f>
        <v>0.53333659695890034</v>
      </c>
      <c r="R20" s="24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9.5" thickBot="1" x14ac:dyDescent="0.35">
      <c r="A21" t="s">
        <v>79</v>
      </c>
      <c r="B21" t="s">
        <v>3</v>
      </c>
      <c r="C21">
        <v>2226.6</v>
      </c>
      <c r="D21">
        <v>6980.95</v>
      </c>
      <c r="E21" s="19">
        <f t="shared" si="2"/>
        <v>1.3034873404763572E-2</v>
      </c>
      <c r="F21" s="21">
        <f t="shared" si="2"/>
        <v>6.5937058777146415E-4</v>
      </c>
      <c r="G21" s="1">
        <f t="shared" si="0"/>
        <v>1.1045113438803687E-2</v>
      </c>
      <c r="H21" s="1">
        <f t="shared" si="1"/>
        <v>-3.330056921719165E-4</v>
      </c>
      <c r="I21" s="19">
        <f t="shared" si="3"/>
        <v>1.219945308760418E-4</v>
      </c>
      <c r="J21" s="21">
        <f t="shared" si="3"/>
        <v>1.1089279101889721E-7</v>
      </c>
      <c r="K21" s="1">
        <f t="shared" si="4"/>
        <v>-3.6780856458061584E-6</v>
      </c>
      <c r="M21" s="10" t="s">
        <v>56</v>
      </c>
      <c r="N21" s="10">
        <v>3.2587635997431328E-3</v>
      </c>
      <c r="P21" s="23" t="s">
        <v>85</v>
      </c>
      <c r="Q21" s="25">
        <f>N32*Q20</f>
        <v>1.1841895328003628E-4</v>
      </c>
      <c r="R21" s="24">
        <f>Q18^2*N11</f>
        <v>1.1841895328003625E-4</v>
      </c>
      <c r="T21" s="15"/>
      <c r="U21" s="15" t="s">
        <v>26</v>
      </c>
      <c r="V21" s="15" t="s">
        <v>14</v>
      </c>
      <c r="W21" s="15" t="s">
        <v>27</v>
      </c>
      <c r="X21" s="15" t="s">
        <v>28</v>
      </c>
      <c r="Y21" s="15" t="s">
        <v>29</v>
      </c>
      <c r="Z21" s="15" t="s">
        <v>30</v>
      </c>
      <c r="AA21" s="15" t="s">
        <v>31</v>
      </c>
      <c r="AB21" s="15" t="s">
        <v>32</v>
      </c>
    </row>
    <row r="22" spans="1:28" ht="18.75" x14ac:dyDescent="0.3">
      <c r="A22" t="s">
        <v>79</v>
      </c>
      <c r="B22" t="s">
        <v>3</v>
      </c>
      <c r="C22">
        <v>2269.15</v>
      </c>
      <c r="D22">
        <v>7162.95</v>
      </c>
      <c r="E22" s="19">
        <f t="shared" si="2"/>
        <v>1.9109853588430873E-2</v>
      </c>
      <c r="F22" s="21">
        <f t="shared" si="2"/>
        <v>2.6070950228837049E-2</v>
      </c>
      <c r="G22" s="1">
        <f t="shared" si="0"/>
        <v>1.7120093622470987E-2</v>
      </c>
      <c r="H22" s="1">
        <f t="shared" si="1"/>
        <v>2.5078573948893668E-2</v>
      </c>
      <c r="I22" s="19">
        <f t="shared" si="3"/>
        <v>2.9309760564217175E-4</v>
      </c>
      <c r="J22" s="21">
        <f t="shared" si="3"/>
        <v>6.2893487131012815E-4</v>
      </c>
      <c r="K22" s="1">
        <f t="shared" si="4"/>
        <v>4.2934753392312154E-4</v>
      </c>
      <c r="P22" s="23" t="s">
        <v>86</v>
      </c>
      <c r="Q22" s="24">
        <f>(N32)-Q21</f>
        <v>1.0361522542673979E-4</v>
      </c>
      <c r="R22" s="24">
        <f>(1-Q20)*N32</f>
        <v>1.0361522542673979E-4</v>
      </c>
      <c r="T22" s="13" t="s">
        <v>20</v>
      </c>
      <c r="U22" s="13">
        <v>1.1261634049768863E-3</v>
      </c>
      <c r="V22" s="13">
        <v>1.3410626890568616E-3</v>
      </c>
      <c r="W22" s="13">
        <v>0.83975448289363053</v>
      </c>
      <c r="X22" s="13">
        <v>0.40455454859781714</v>
      </c>
      <c r="Y22" s="13">
        <v>-1.5592683086033943E-3</v>
      </c>
      <c r="Z22" s="13">
        <v>3.8115951185571668E-3</v>
      </c>
      <c r="AA22" s="13">
        <v>-1.5592683086033943E-3</v>
      </c>
      <c r="AB22" s="13">
        <v>3.8115951185571668E-3</v>
      </c>
    </row>
    <row r="23" spans="1:28" ht="15.75" thickBot="1" x14ac:dyDescent="0.3">
      <c r="A23" t="s">
        <v>79</v>
      </c>
      <c r="B23" t="s">
        <v>3</v>
      </c>
      <c r="C23">
        <v>2265.5500000000002</v>
      </c>
      <c r="D23">
        <v>7048.25</v>
      </c>
      <c r="E23" s="19">
        <f t="shared" si="2"/>
        <v>-1.5864971465085645E-3</v>
      </c>
      <c r="F23" s="21">
        <f t="shared" si="2"/>
        <v>-1.6012955556020888E-2</v>
      </c>
      <c r="G23" s="1">
        <f t="shared" si="0"/>
        <v>-3.5762571124684501E-3</v>
      </c>
      <c r="H23" s="1">
        <f t="shared" si="1"/>
        <v>-1.7005331835964269E-2</v>
      </c>
      <c r="I23" s="19">
        <f t="shared" si="3"/>
        <v>1.2789614934481176E-5</v>
      </c>
      <c r="J23" s="21">
        <f t="shared" si="3"/>
        <v>2.8918131085125989E-4</v>
      </c>
      <c r="K23" s="1">
        <f t="shared" si="4"/>
        <v>6.0815438928253383E-5</v>
      </c>
      <c r="T23" s="14" t="s">
        <v>33</v>
      </c>
      <c r="U23" s="14">
        <v>0.87023095819286533</v>
      </c>
      <c r="V23" s="14">
        <v>0.10781974004182411</v>
      </c>
      <c r="W23" s="14">
        <v>8.0711654271777693</v>
      </c>
      <c r="X23" s="14">
        <v>5.2357432215704772E-11</v>
      </c>
      <c r="Y23" s="14">
        <v>0.65432565292937706</v>
      </c>
      <c r="Z23" s="14">
        <v>1.0861362634563536</v>
      </c>
      <c r="AA23" s="14">
        <v>0.65432565292937706</v>
      </c>
      <c r="AB23" s="14">
        <v>1.0861362634563536</v>
      </c>
    </row>
    <row r="24" spans="1:28" ht="15.75" thickBot="1" x14ac:dyDescent="0.3">
      <c r="A24" t="s">
        <v>79</v>
      </c>
      <c r="B24" t="s">
        <v>3</v>
      </c>
      <c r="C24">
        <v>2275.5500000000002</v>
      </c>
      <c r="D24">
        <v>7108.45</v>
      </c>
      <c r="E24" s="19">
        <f t="shared" si="2"/>
        <v>4.4139392200569392E-3</v>
      </c>
      <c r="F24" s="21">
        <f t="shared" si="2"/>
        <v>8.5411272301634898E-3</v>
      </c>
      <c r="G24" s="1">
        <f t="shared" si="0"/>
        <v>2.4241792540970536E-3</v>
      </c>
      <c r="H24" s="1">
        <f t="shared" si="1"/>
        <v>7.5487509502201091E-3</v>
      </c>
      <c r="I24" s="19">
        <f t="shared" si="3"/>
        <v>5.8766450559945465E-6</v>
      </c>
      <c r="J24" s="21">
        <f t="shared" si="3"/>
        <v>5.6983640908448999E-5</v>
      </c>
      <c r="K24" s="1">
        <f t="shared" si="4"/>
        <v>1.8299525447869008E-5</v>
      </c>
    </row>
    <row r="25" spans="1:28" x14ac:dyDescent="0.25">
      <c r="A25" t="s">
        <v>79</v>
      </c>
      <c r="B25" t="s">
        <v>3</v>
      </c>
      <c r="C25">
        <v>2315.85</v>
      </c>
      <c r="D25">
        <v>7191.75</v>
      </c>
      <c r="E25" s="19">
        <f t="shared" si="2"/>
        <v>1.7710004174814758E-2</v>
      </c>
      <c r="F25" s="21">
        <f t="shared" si="2"/>
        <v>1.1718447762873788E-2</v>
      </c>
      <c r="G25" s="1">
        <f t="shared" si="0"/>
        <v>1.5720244208854872E-2</v>
      </c>
      <c r="H25" s="1">
        <f t="shared" si="1"/>
        <v>1.0726071482930408E-2</v>
      </c>
      <c r="I25" s="19">
        <f t="shared" si="3"/>
        <v>2.4712607798603513E-4</v>
      </c>
      <c r="J25" s="21">
        <f t="shared" si="3"/>
        <v>1.1504860945693292E-4</v>
      </c>
      <c r="K25" s="1">
        <f t="shared" si="4"/>
        <v>1.6861646311330014E-4</v>
      </c>
      <c r="M25" s="30" t="s">
        <v>84</v>
      </c>
      <c r="N25" s="30"/>
    </row>
    <row r="26" spans="1:28" x14ac:dyDescent="0.25">
      <c r="A26" t="s">
        <v>79</v>
      </c>
      <c r="B26" t="s">
        <v>3</v>
      </c>
      <c r="C26">
        <v>2319.65</v>
      </c>
      <c r="D26">
        <v>7210.75</v>
      </c>
      <c r="E26" s="19">
        <f t="shared" si="2"/>
        <v>1.6408662046333666E-3</v>
      </c>
      <c r="F26" s="21">
        <f t="shared" si="2"/>
        <v>2.6419160844022667E-3</v>
      </c>
      <c r="G26" s="1">
        <f t="shared" si="0"/>
        <v>-3.4889376132651905E-4</v>
      </c>
      <c r="H26" s="1">
        <f t="shared" si="1"/>
        <v>1.649539804458886E-3</v>
      </c>
      <c r="I26" s="19">
        <f t="shared" si="3"/>
        <v>1.2172685669256603E-7</v>
      </c>
      <c r="J26" s="21">
        <f t="shared" si="3"/>
        <v>2.7209815664942599E-6</v>
      </c>
      <c r="K26" s="1">
        <f t="shared" si="4"/>
        <v>-5.7551414683547148E-7</v>
      </c>
      <c r="M26" s="2"/>
      <c r="N26" s="2"/>
    </row>
    <row r="27" spans="1:28" x14ac:dyDescent="0.25">
      <c r="A27" t="s">
        <v>79</v>
      </c>
      <c r="B27" t="s">
        <v>3</v>
      </c>
      <c r="C27">
        <v>2315.9</v>
      </c>
      <c r="D27">
        <v>7234.55</v>
      </c>
      <c r="E27" s="19">
        <f t="shared" si="2"/>
        <v>-1.6166231974651347E-3</v>
      </c>
      <c r="F27" s="21">
        <f t="shared" si="2"/>
        <v>3.3006275352772153E-3</v>
      </c>
      <c r="G27" s="1">
        <f t="shared" si="0"/>
        <v>-3.6063831634250204E-3</v>
      </c>
      <c r="H27" s="1">
        <f t="shared" si="1"/>
        <v>2.3082512553338347E-3</v>
      </c>
      <c r="I27" s="19">
        <f t="shared" si="3"/>
        <v>1.3005999521435457E-5</v>
      </c>
      <c r="J27" s="21">
        <f t="shared" si="3"/>
        <v>5.328023857750224E-6</v>
      </c>
      <c r="K27" s="1">
        <f t="shared" si="4"/>
        <v>-8.3244384641906096E-6</v>
      </c>
      <c r="M27" s="2" t="s">
        <v>42</v>
      </c>
      <c r="N27" s="2">
        <v>1.9897599659598857E-3</v>
      </c>
      <c r="T27" t="s">
        <v>34</v>
      </c>
      <c r="Y27" t="s">
        <v>39</v>
      </c>
    </row>
    <row r="28" spans="1:28" ht="15.75" thickBot="1" x14ac:dyDescent="0.3">
      <c r="A28" t="s">
        <v>79</v>
      </c>
      <c r="B28" t="s">
        <v>3</v>
      </c>
      <c r="C28">
        <v>2264</v>
      </c>
      <c r="D28">
        <v>7109.55</v>
      </c>
      <c r="E28" s="19">
        <f t="shared" si="2"/>
        <v>-2.2410294054147455E-2</v>
      </c>
      <c r="F28" s="21">
        <f t="shared" si="2"/>
        <v>-1.7278199749811669E-2</v>
      </c>
      <c r="G28" s="1">
        <f t="shared" si="0"/>
        <v>-2.440005402010734E-2</v>
      </c>
      <c r="H28" s="1">
        <f t="shared" si="1"/>
        <v>-1.8270576029755049E-2</v>
      </c>
      <c r="I28" s="19">
        <f t="shared" si="3"/>
        <v>5.9536263618415635E-4</v>
      </c>
      <c r="J28" s="21">
        <f t="shared" si="3"/>
        <v>3.338139484590598E-4</v>
      </c>
      <c r="K28" s="1">
        <f t="shared" si="4"/>
        <v>4.4580304210450151E-4</v>
      </c>
      <c r="M28" s="2" t="s">
        <v>14</v>
      </c>
      <c r="N28" s="2">
        <v>1.9399204015942584E-3</v>
      </c>
    </row>
    <row r="29" spans="1:28" x14ac:dyDescent="0.25">
      <c r="A29" t="s">
        <v>79</v>
      </c>
      <c r="B29" t="s">
        <v>3</v>
      </c>
      <c r="C29">
        <v>2210.9499999999998</v>
      </c>
      <c r="D29">
        <v>7018.7</v>
      </c>
      <c r="E29" s="19">
        <f t="shared" si="2"/>
        <v>-2.3431978798586654E-2</v>
      </c>
      <c r="F29" s="21">
        <f t="shared" si="2"/>
        <v>-1.2778586549078404E-2</v>
      </c>
      <c r="G29" s="1">
        <f t="shared" si="0"/>
        <v>-2.542173876454654E-2</v>
      </c>
      <c r="H29" s="1">
        <f t="shared" si="1"/>
        <v>-1.3770962829021785E-2</v>
      </c>
      <c r="I29" s="19">
        <f t="shared" si="3"/>
        <v>6.4626480181284823E-4</v>
      </c>
      <c r="J29" s="21">
        <f t="shared" si="3"/>
        <v>1.8963941723829967E-4</v>
      </c>
      <c r="K29" s="1">
        <f t="shared" si="4"/>
        <v>3.500818195756726E-4</v>
      </c>
      <c r="M29" s="2" t="s">
        <v>43</v>
      </c>
      <c r="N29" s="2">
        <v>1.2530263772670509E-3</v>
      </c>
      <c r="T29" s="4" t="s">
        <v>35</v>
      </c>
      <c r="U29" s="4" t="s">
        <v>36</v>
      </c>
      <c r="V29" s="4" t="s">
        <v>37</v>
      </c>
      <c r="W29" s="4" t="s">
        <v>38</v>
      </c>
      <c r="Y29" s="4" t="s">
        <v>40</v>
      </c>
      <c r="Z29" s="4" t="s">
        <v>41</v>
      </c>
    </row>
    <row r="30" spans="1:28" x14ac:dyDescent="0.25">
      <c r="A30" t="s">
        <v>79</v>
      </c>
      <c r="B30" t="s">
        <v>3</v>
      </c>
      <c r="C30">
        <v>2212.85</v>
      </c>
      <c r="D30">
        <v>6970.6</v>
      </c>
      <c r="E30" s="19">
        <f t="shared" si="2"/>
        <v>8.5935909902986999E-4</v>
      </c>
      <c r="F30" s="21">
        <f t="shared" si="2"/>
        <v>-6.8531209483236859E-3</v>
      </c>
      <c r="G30" s="1">
        <f t="shared" si="0"/>
        <v>-1.1304008669300158E-3</v>
      </c>
      <c r="H30" s="1">
        <f t="shared" si="1"/>
        <v>-7.8454972282670666E-3</v>
      </c>
      <c r="I30" s="19">
        <f t="shared" si="3"/>
        <v>1.2778061199561311E-6</v>
      </c>
      <c r="J30" s="21">
        <f t="shared" si="3"/>
        <v>6.1551826758746229E-5</v>
      </c>
      <c r="K30" s="1">
        <f t="shared" si="4"/>
        <v>8.8685568683301285E-6</v>
      </c>
      <c r="M30" s="2" t="s">
        <v>44</v>
      </c>
      <c r="N30" s="2" t="e">
        <v>#N/A</v>
      </c>
      <c r="T30" s="2">
        <v>1</v>
      </c>
      <c r="U30" s="2">
        <v>-9.0295341361160252E-3</v>
      </c>
      <c r="V30" s="2">
        <v>1.6348980423321446E-2</v>
      </c>
      <c r="W30" s="2">
        <v>1.6061233120350036</v>
      </c>
      <c r="Y30" s="2">
        <v>0.84745762711864403</v>
      </c>
      <c r="Z30" s="2">
        <v>-3.4511944814744171E-2</v>
      </c>
    </row>
    <row r="31" spans="1:28" x14ac:dyDescent="0.25">
      <c r="A31" t="s">
        <v>79</v>
      </c>
      <c r="B31" t="s">
        <v>3</v>
      </c>
      <c r="C31">
        <v>2210.5</v>
      </c>
      <c r="D31">
        <v>7029.75</v>
      </c>
      <c r="E31" s="19">
        <f t="shared" si="2"/>
        <v>-1.0619788959938131E-3</v>
      </c>
      <c r="F31" s="21">
        <f t="shared" si="2"/>
        <v>8.4856396866840201E-3</v>
      </c>
      <c r="G31" s="1">
        <f t="shared" si="0"/>
        <v>-3.0517388619536985E-3</v>
      </c>
      <c r="H31" s="1">
        <f t="shared" si="1"/>
        <v>7.4932634067406394E-3</v>
      </c>
      <c r="I31" s="19">
        <f t="shared" si="3"/>
        <v>9.3131100815584559E-6</v>
      </c>
      <c r="J31" s="21">
        <f t="shared" si="3"/>
        <v>5.6148996482798334E-5</v>
      </c>
      <c r="K31" s="1">
        <f t="shared" si="4"/>
        <v>-2.2867483141205974E-5</v>
      </c>
      <c r="M31" s="2" t="s">
        <v>45</v>
      </c>
      <c r="N31" s="2">
        <v>1.49008113439093E-2</v>
      </c>
      <c r="T31" s="2">
        <v>2</v>
      </c>
      <c r="U31" s="2">
        <v>1.1082145391648127E-2</v>
      </c>
      <c r="V31" s="2">
        <v>-1.0357714508940033E-2</v>
      </c>
      <c r="W31" s="2">
        <v>-1.0175415409074218</v>
      </c>
      <c r="Y31" s="2">
        <v>2.5423728813559321</v>
      </c>
      <c r="Z31" s="2">
        <v>-3.1227961918194796E-2</v>
      </c>
    </row>
    <row r="32" spans="1:28" x14ac:dyDescent="0.25">
      <c r="A32" t="s">
        <v>79</v>
      </c>
      <c r="B32" t="s">
        <v>3</v>
      </c>
      <c r="C32">
        <v>2176.8000000000002</v>
      </c>
      <c r="D32">
        <v>6987.05</v>
      </c>
      <c r="E32" s="19">
        <f t="shared" si="2"/>
        <v>-1.5245419588328351E-2</v>
      </c>
      <c r="F32" s="21">
        <f t="shared" si="2"/>
        <v>-6.0741847149613885E-3</v>
      </c>
      <c r="G32" s="1">
        <f t="shared" si="0"/>
        <v>-1.7235179554288237E-2</v>
      </c>
      <c r="H32" s="1">
        <f t="shared" si="1"/>
        <v>-7.0665609949047692E-3</v>
      </c>
      <c r="I32" s="19">
        <f t="shared" si="3"/>
        <v>2.9705141426855528E-4</v>
      </c>
      <c r="J32" s="21">
        <f t="shared" si="3"/>
        <v>4.9936284294709482E-5</v>
      </c>
      <c r="K32" s="1">
        <f t="shared" si="4"/>
        <v>1.2179344757851341E-4</v>
      </c>
      <c r="M32" s="2" t="s">
        <v>46</v>
      </c>
      <c r="N32" s="2">
        <v>2.2203417870677607E-4</v>
      </c>
      <c r="T32" s="2">
        <v>3</v>
      </c>
      <c r="U32" s="2">
        <v>-1.3597922961132864E-2</v>
      </c>
      <c r="V32" s="2">
        <v>1.3948907912652948E-2</v>
      </c>
      <c r="W32" s="2">
        <v>1.3703402656218919</v>
      </c>
      <c r="Y32" s="2">
        <v>4.2372881355932197</v>
      </c>
      <c r="Z32" s="2">
        <v>-2.6346069912312059E-2</v>
      </c>
    </row>
    <row r="33" spans="1:26" x14ac:dyDescent="0.25">
      <c r="A33" t="s">
        <v>79</v>
      </c>
      <c r="B33" t="s">
        <v>3</v>
      </c>
      <c r="C33">
        <v>2276.65</v>
      </c>
      <c r="D33">
        <v>7222.3</v>
      </c>
      <c r="E33" s="19">
        <f t="shared" si="2"/>
        <v>4.5870084527747108E-2</v>
      </c>
      <c r="F33" s="21">
        <f t="shared" si="2"/>
        <v>3.3669431305057215E-2</v>
      </c>
      <c r="G33" s="1">
        <f t="shared" si="0"/>
        <v>4.3880324561787226E-2</v>
      </c>
      <c r="H33" s="1">
        <f t="shared" si="1"/>
        <v>3.2677055025113838E-2</v>
      </c>
      <c r="I33" s="19">
        <f t="shared" si="3"/>
        <v>1.9254828836477874E-3</v>
      </c>
      <c r="J33" s="21">
        <f t="shared" si="3"/>
        <v>1.0677899251143176E-3</v>
      </c>
      <c r="K33" s="1">
        <f t="shared" si="4"/>
        <v>1.4338797802253755E-3</v>
      </c>
      <c r="M33" s="2" t="s">
        <v>47</v>
      </c>
      <c r="N33" s="2">
        <v>1.162807067592873</v>
      </c>
      <c r="T33" s="2">
        <v>4</v>
      </c>
      <c r="U33" s="2">
        <v>-2.7432230125005912E-3</v>
      </c>
      <c r="V33" s="2">
        <v>-8.4843547253178851E-3</v>
      </c>
      <c r="W33" s="2">
        <v>-0.83350273589348156</v>
      </c>
      <c r="Y33" s="2">
        <v>5.9322033898305087</v>
      </c>
      <c r="Z33" s="2">
        <v>-2.4360535931790502E-2</v>
      </c>
    </row>
    <row r="34" spans="1:26" x14ac:dyDescent="0.25">
      <c r="A34" t="s">
        <v>79</v>
      </c>
      <c r="B34" t="s">
        <v>3</v>
      </c>
      <c r="C34">
        <v>2318.85</v>
      </c>
      <c r="D34">
        <v>7368.85</v>
      </c>
      <c r="E34" s="19">
        <f t="shared" si="2"/>
        <v>1.8536006852173069E-2</v>
      </c>
      <c r="F34" s="21">
        <f t="shared" si="2"/>
        <v>2.0291319939631444E-2</v>
      </c>
      <c r="G34" s="1">
        <f t="shared" si="0"/>
        <v>1.6546246886213183E-2</v>
      </c>
      <c r="H34" s="1">
        <f t="shared" si="1"/>
        <v>1.9298943659688064E-2</v>
      </c>
      <c r="I34" s="19">
        <f t="shared" si="3"/>
        <v>2.7377828601951945E-4</v>
      </c>
      <c r="J34" s="21">
        <f t="shared" si="3"/>
        <v>3.724492263798141E-4</v>
      </c>
      <c r="K34" s="1">
        <f t="shared" si="4"/>
        <v>3.1932508643631727E-4</v>
      </c>
      <c r="M34" s="2" t="s">
        <v>48</v>
      </c>
      <c r="N34" s="2">
        <v>2.8937596150272141E-2</v>
      </c>
      <c r="T34" s="2">
        <v>5</v>
      </c>
      <c r="U34" s="2">
        <v>1.8544415804491853E-2</v>
      </c>
      <c r="V34" s="2">
        <v>-2.4767595086577082E-4</v>
      </c>
      <c r="W34" s="2">
        <v>-2.4331677463415441E-2</v>
      </c>
      <c r="Y34" s="2">
        <v>7.6271186440677958</v>
      </c>
      <c r="Z34" s="2">
        <v>-2.3431978798586654E-2</v>
      </c>
    </row>
    <row r="35" spans="1:26" x14ac:dyDescent="0.25">
      <c r="A35" t="s">
        <v>79</v>
      </c>
      <c r="B35" t="s">
        <v>3</v>
      </c>
      <c r="C35">
        <v>2373.15</v>
      </c>
      <c r="D35">
        <v>7475.6</v>
      </c>
      <c r="E35" s="19">
        <f t="shared" si="2"/>
        <v>2.3416779869331859E-2</v>
      </c>
      <c r="F35" s="21">
        <f t="shared" si="2"/>
        <v>1.4486656669629588E-2</v>
      </c>
      <c r="G35" s="1">
        <f t="shared" si="0"/>
        <v>2.1427019903371973E-2</v>
      </c>
      <c r="H35" s="1">
        <f t="shared" si="1"/>
        <v>1.3494280389686208E-2</v>
      </c>
      <c r="I35" s="19">
        <f t="shared" si="3"/>
        <v>4.5911718193949867E-4</v>
      </c>
      <c r="J35" s="21">
        <f t="shared" si="3"/>
        <v>1.8209560323546975E-4</v>
      </c>
      <c r="K35" s="1">
        <f t="shared" si="4"/>
        <v>2.8914221449148847E-4</v>
      </c>
      <c r="M35" s="2" t="s">
        <v>49</v>
      </c>
      <c r="N35" s="2">
        <v>8.0382029342491279E-2</v>
      </c>
      <c r="T35" s="2">
        <v>6</v>
      </c>
      <c r="U35" s="2">
        <v>2.7323937099627193E-3</v>
      </c>
      <c r="V35" s="2">
        <v>1.144335027922543E-3</v>
      </c>
      <c r="W35" s="2">
        <v>0.11241943641346828</v>
      </c>
      <c r="Y35" s="2">
        <v>9.322033898305083</v>
      </c>
      <c r="Z35" s="2">
        <v>-2.2410294054147455E-2</v>
      </c>
    </row>
    <row r="36" spans="1:26" x14ac:dyDescent="0.25">
      <c r="A36" t="s">
        <v>79</v>
      </c>
      <c r="B36" t="s">
        <v>3</v>
      </c>
      <c r="C36">
        <v>2357.5500000000002</v>
      </c>
      <c r="D36">
        <v>7485.35</v>
      </c>
      <c r="E36" s="19">
        <f t="shared" si="2"/>
        <v>-6.5735414954806518E-3</v>
      </c>
      <c r="F36" s="21">
        <f t="shared" si="2"/>
        <v>1.3042431376745678E-3</v>
      </c>
      <c r="G36" s="1">
        <f t="shared" si="0"/>
        <v>-8.5633014614405374E-3</v>
      </c>
      <c r="H36" s="1">
        <f t="shared" si="1"/>
        <v>3.1186685773118713E-4</v>
      </c>
      <c r="I36" s="19">
        <f t="shared" si="3"/>
        <v>7.3330131919509649E-5</v>
      </c>
      <c r="J36" s="21">
        <f t="shared" si="3"/>
        <v>9.7260936951124514E-8</v>
      </c>
      <c r="K36" s="1">
        <f t="shared" si="4"/>
        <v>-2.6706099185843427E-6</v>
      </c>
      <c r="M36" s="2" t="s">
        <v>50</v>
      </c>
      <c r="N36" s="2">
        <v>-3.4511944814744171E-2</v>
      </c>
      <c r="T36" s="2">
        <v>7</v>
      </c>
      <c r="U36" s="2">
        <v>1.3134067409920152E-3</v>
      </c>
      <c r="V36" s="2">
        <v>5.2385642741295466E-3</v>
      </c>
      <c r="W36" s="2">
        <v>0.51463638614865104</v>
      </c>
      <c r="Y36" s="2">
        <v>11.016949152542372</v>
      </c>
      <c r="Z36" s="2">
        <v>-1.5683179536992067E-2</v>
      </c>
    </row>
    <row r="37" spans="1:26" x14ac:dyDescent="0.25">
      <c r="A37" t="s">
        <v>79</v>
      </c>
      <c r="B37" t="s">
        <v>3</v>
      </c>
      <c r="C37">
        <v>2354.3000000000002</v>
      </c>
      <c r="D37">
        <v>7485.3</v>
      </c>
      <c r="E37" s="19">
        <f t="shared" si="2"/>
        <v>-1.3785497656465398E-3</v>
      </c>
      <c r="F37" s="21">
        <f t="shared" si="2"/>
        <v>-6.6797143754376076E-6</v>
      </c>
      <c r="G37" s="1">
        <f t="shared" si="0"/>
        <v>-3.3683097316064255E-3</v>
      </c>
      <c r="H37" s="1">
        <f t="shared" si="1"/>
        <v>-9.9905599431881825E-4</v>
      </c>
      <c r="I37" s="19">
        <f t="shared" si="3"/>
        <v>1.1345510448034549E-5</v>
      </c>
      <c r="J37" s="21">
        <f t="shared" si="3"/>
        <v>9.9811287978436251E-7</v>
      </c>
      <c r="K37" s="1">
        <f t="shared" si="4"/>
        <v>3.3651300280838091E-6</v>
      </c>
      <c r="M37" s="2" t="s">
        <v>51</v>
      </c>
      <c r="N37" s="2">
        <v>4.5870084527747108E-2</v>
      </c>
      <c r="T37" s="2">
        <v>8</v>
      </c>
      <c r="U37" s="2">
        <v>-4.0656161970488609E-4</v>
      </c>
      <c r="V37" s="2">
        <v>5.3424383305572705E-3</v>
      </c>
      <c r="W37" s="2">
        <v>0.52484097011807218</v>
      </c>
      <c r="Y37" s="2">
        <v>12.711864406779661</v>
      </c>
      <c r="Z37" s="2">
        <v>-1.5245419588328351E-2</v>
      </c>
    </row>
    <row r="38" spans="1:26" x14ac:dyDescent="0.25">
      <c r="A38" t="s">
        <v>79</v>
      </c>
      <c r="B38" t="s">
        <v>3</v>
      </c>
      <c r="C38">
        <v>2357.25</v>
      </c>
      <c r="D38">
        <v>7531.8</v>
      </c>
      <c r="E38" s="19">
        <f t="shared" si="2"/>
        <v>1.2530263772670509E-3</v>
      </c>
      <c r="F38" s="21">
        <f t="shared" si="2"/>
        <v>6.2121758646948013E-3</v>
      </c>
      <c r="G38" s="1">
        <f t="shared" si="0"/>
        <v>-7.3673358869283476E-4</v>
      </c>
      <c r="H38" s="1">
        <f t="shared" si="1"/>
        <v>5.2197995847514207E-3</v>
      </c>
      <c r="I38" s="19">
        <f t="shared" si="3"/>
        <v>5.4277638070822298E-7</v>
      </c>
      <c r="J38" s="21">
        <f t="shared" si="3"/>
        <v>2.7246307704971105E-5</v>
      </c>
      <c r="K38" s="1">
        <f t="shared" si="4"/>
        <v>-3.8456016803312825E-6</v>
      </c>
      <c r="M38" s="2" t="s">
        <v>52</v>
      </c>
      <c r="N38" s="2">
        <v>0.11739583799163325</v>
      </c>
      <c r="T38" s="2">
        <v>9</v>
      </c>
      <c r="U38" s="2">
        <v>1.7406402890069041E-2</v>
      </c>
      <c r="V38" s="2">
        <v>8.3743109054012603E-3</v>
      </c>
      <c r="W38" s="2">
        <v>0.82269203455694118</v>
      </c>
      <c r="Y38" s="2">
        <v>14.406779661016948</v>
      </c>
      <c r="Z38" s="2">
        <v>-1.1227577737818477E-2</v>
      </c>
    </row>
    <row r="39" spans="1:26" x14ac:dyDescent="0.25">
      <c r="A39" t="s">
        <v>79</v>
      </c>
      <c r="B39" t="s">
        <v>3</v>
      </c>
      <c r="C39">
        <v>2348.3000000000002</v>
      </c>
      <c r="D39">
        <v>7486.15</v>
      </c>
      <c r="E39" s="19">
        <f t="shared" si="2"/>
        <v>-3.7967971152825615E-3</v>
      </c>
      <c r="F39" s="21">
        <f t="shared" si="2"/>
        <v>-6.0609681616612954E-3</v>
      </c>
      <c r="G39" s="1">
        <f t="shared" si="0"/>
        <v>-5.7865570812424471E-3</v>
      </c>
      <c r="H39" s="1">
        <f t="shared" si="1"/>
        <v>-7.053344441604676E-3</v>
      </c>
      <c r="I39" s="19">
        <f t="shared" si="3"/>
        <v>3.3484242854477108E-5</v>
      </c>
      <c r="J39" s="21">
        <f t="shared" si="3"/>
        <v>4.9749667811915577E-5</v>
      </c>
      <c r="K39" s="1">
        <f t="shared" si="4"/>
        <v>4.0814580225009592E-5</v>
      </c>
      <c r="M39" s="2" t="s">
        <v>53</v>
      </c>
      <c r="N39" s="2">
        <v>59</v>
      </c>
      <c r="T39" s="2">
        <v>10</v>
      </c>
      <c r="U39" s="2">
        <v>2.5173865968319581E-4</v>
      </c>
      <c r="V39" s="2">
        <v>4.5155427353737341E-3</v>
      </c>
      <c r="W39" s="2">
        <v>0.44360677338805243</v>
      </c>
      <c r="Y39" s="2">
        <v>16.101694915254235</v>
      </c>
      <c r="Z39" s="2">
        <v>-1.0658174097664504E-2</v>
      </c>
    </row>
    <row r="40" spans="1:26" x14ac:dyDescent="0.25">
      <c r="A40" t="s">
        <v>79</v>
      </c>
      <c r="B40" t="s">
        <v>3</v>
      </c>
      <c r="C40">
        <v>2365.25</v>
      </c>
      <c r="D40">
        <v>7510.2</v>
      </c>
      <c r="E40" s="19">
        <f t="shared" si="2"/>
        <v>7.2179874803048232E-3</v>
      </c>
      <c r="F40" s="21">
        <f t="shared" si="2"/>
        <v>3.2125992666457636E-3</v>
      </c>
      <c r="G40" s="1">
        <f t="shared" si="0"/>
        <v>5.2282275143449375E-3</v>
      </c>
      <c r="H40" s="1">
        <f t="shared" si="1"/>
        <v>2.220222986702383E-3</v>
      </c>
      <c r="I40" s="19">
        <f t="shared" si="3"/>
        <v>2.7334362941753443E-5</v>
      </c>
      <c r="J40" s="21">
        <f t="shared" si="3"/>
        <v>4.9293901106816503E-6</v>
      </c>
      <c r="K40" s="1">
        <f t="shared" si="4"/>
        <v>1.1607830907058492E-5</v>
      </c>
      <c r="M40" s="2" t="s">
        <v>54</v>
      </c>
      <c r="N40" s="2">
        <v>4.5870084527747108E-2</v>
      </c>
      <c r="T40" s="2">
        <v>11</v>
      </c>
      <c r="U40" s="2">
        <v>-1.0437066659086979E-2</v>
      </c>
      <c r="V40" s="2">
        <v>8.522553819365038E-3</v>
      </c>
      <c r="W40" s="2">
        <v>0.83725541366660017</v>
      </c>
      <c r="Y40" s="2">
        <v>17.796610169491522</v>
      </c>
      <c r="Z40" s="2">
        <v>-6.5735414954806518E-3</v>
      </c>
    </row>
    <row r="41" spans="1:26" x14ac:dyDescent="0.25">
      <c r="A41" t="s">
        <v>79</v>
      </c>
      <c r="B41" t="s">
        <v>3</v>
      </c>
      <c r="C41">
        <v>2355</v>
      </c>
      <c r="D41">
        <v>7538.75</v>
      </c>
      <c r="E41" s="19">
        <f t="shared" si="2"/>
        <v>-4.3335799598351122E-3</v>
      </c>
      <c r="F41" s="21">
        <f t="shared" si="2"/>
        <v>3.8014966312481936E-3</v>
      </c>
      <c r="G41" s="1">
        <f t="shared" si="0"/>
        <v>-6.3233399257949978E-3</v>
      </c>
      <c r="H41" s="1">
        <f t="shared" si="1"/>
        <v>2.809120351304813E-3</v>
      </c>
      <c r="I41" s="19">
        <f t="shared" si="3"/>
        <v>3.9984627817153091E-5</v>
      </c>
      <c r="J41" s="21">
        <f t="shared" si="3"/>
        <v>7.8911571481148754E-6</v>
      </c>
      <c r="K41" s="1">
        <f t="shared" si="4"/>
        <v>-1.7763022873768993E-5</v>
      </c>
      <c r="M41" s="2" t="s">
        <v>55</v>
      </c>
      <c r="N41" s="2">
        <v>-3.4511944814744171E-2</v>
      </c>
      <c r="T41" s="2">
        <v>12</v>
      </c>
      <c r="U41" s="2">
        <v>-9.8165775504967037E-3</v>
      </c>
      <c r="V41" s="2">
        <v>1.7405919112566788E-2</v>
      </c>
      <c r="W41" s="2">
        <v>1.7099569349419779</v>
      </c>
      <c r="Y41" s="2">
        <v>19.491525423728813</v>
      </c>
      <c r="Z41" s="2">
        <v>-5.5229245200315198E-3</v>
      </c>
    </row>
    <row r="42" spans="1:26" ht="15.75" thickBot="1" x14ac:dyDescent="0.3">
      <c r="A42" t="s">
        <v>79</v>
      </c>
      <c r="B42" t="s">
        <v>3</v>
      </c>
      <c r="C42">
        <v>2329.9</v>
      </c>
      <c r="D42">
        <v>7460.6</v>
      </c>
      <c r="E42" s="19">
        <f t="shared" si="2"/>
        <v>-1.0658174097664504E-2</v>
      </c>
      <c r="F42" s="21">
        <f t="shared" si="2"/>
        <v>-1.0366440059691544E-2</v>
      </c>
      <c r="G42" s="1">
        <f t="shared" si="0"/>
        <v>-1.264793406362439E-2</v>
      </c>
      <c r="H42" s="1">
        <f t="shared" si="1"/>
        <v>-1.1358816339634925E-2</v>
      </c>
      <c r="I42" s="19">
        <f t="shared" si="3"/>
        <v>1.5997023607779018E-4</v>
      </c>
      <c r="J42" s="21">
        <f t="shared" si="3"/>
        <v>1.2902270863755737E-4</v>
      </c>
      <c r="K42" s="1">
        <f t="shared" si="4"/>
        <v>1.4366556010452189E-4</v>
      </c>
      <c r="M42" s="3" t="s">
        <v>56</v>
      </c>
      <c r="N42" s="3">
        <v>3.8831725857212734E-3</v>
      </c>
      <c r="T42" s="2">
        <v>13</v>
      </c>
      <c r="U42" s="2">
        <v>6.1145828724629304E-3</v>
      </c>
      <c r="V42" s="2">
        <v>-4.5626232647983196E-3</v>
      </c>
      <c r="W42" s="2">
        <v>-0.44823196308758317</v>
      </c>
      <c r="Y42" s="2">
        <v>21.1864406779661</v>
      </c>
      <c r="Z42" s="2">
        <v>-4.4723800314274984E-3</v>
      </c>
    </row>
    <row r="43" spans="1:26" x14ac:dyDescent="0.25">
      <c r="A43" t="s">
        <v>79</v>
      </c>
      <c r="B43" t="s">
        <v>3</v>
      </c>
      <c r="C43">
        <v>2327.0500000000002</v>
      </c>
      <c r="D43">
        <v>7498.75</v>
      </c>
      <c r="E43" s="19">
        <f t="shared" si="2"/>
        <v>-1.223228464740937E-3</v>
      </c>
      <c r="F43" s="21">
        <f t="shared" si="2"/>
        <v>5.1135297429160701E-3</v>
      </c>
      <c r="G43" s="1">
        <f t="shared" si="0"/>
        <v>-3.2129884307008226E-3</v>
      </c>
      <c r="H43" s="1">
        <f t="shared" si="1"/>
        <v>4.1211534629726895E-3</v>
      </c>
      <c r="I43" s="19">
        <f t="shared" si="3"/>
        <v>1.0323294655817335E-5</v>
      </c>
      <c r="J43" s="21">
        <f t="shared" si="3"/>
        <v>1.6983905865371792E-5</v>
      </c>
      <c r="K43" s="1">
        <f t="shared" si="4"/>
        <v>-1.3241218397673882E-5</v>
      </c>
      <c r="T43" s="2">
        <v>14</v>
      </c>
      <c r="U43" s="2">
        <v>1.1128412802898707E-2</v>
      </c>
      <c r="V43" s="2">
        <v>-1.0343305057191124E-2</v>
      </c>
      <c r="W43" s="2">
        <v>-1.0161259568301082</v>
      </c>
      <c r="Y43" s="2">
        <v>22.881355932203387</v>
      </c>
      <c r="Z43" s="2">
        <v>-4.3335799598351122E-3</v>
      </c>
    </row>
    <row r="44" spans="1:26" x14ac:dyDescent="0.25">
      <c r="A44" t="s">
        <v>79</v>
      </c>
      <c r="B44" t="s">
        <v>3</v>
      </c>
      <c r="C44">
        <v>2352.0500000000002</v>
      </c>
      <c r="D44">
        <v>7512.55</v>
      </c>
      <c r="E44" s="19">
        <f t="shared" si="2"/>
        <v>1.0743215659311144E-2</v>
      </c>
      <c r="F44" s="21">
        <f t="shared" si="2"/>
        <v>1.840306717786322E-3</v>
      </c>
      <c r="G44" s="1">
        <f t="shared" si="0"/>
        <v>8.7534556933512586E-3</v>
      </c>
      <c r="H44" s="1">
        <f t="shared" si="1"/>
        <v>8.4793043784294137E-4</v>
      </c>
      <c r="I44" s="19">
        <f t="shared" si="3"/>
        <v>7.6622986575463562E-5</v>
      </c>
      <c r="J44" s="21">
        <f t="shared" si="3"/>
        <v>7.1898602742052226E-7</v>
      </c>
      <c r="K44" s="1">
        <f t="shared" si="4"/>
        <v>7.4223215187021204E-6</v>
      </c>
      <c r="T44" s="2">
        <v>15</v>
      </c>
      <c r="U44" s="2">
        <v>-1.0708773115024668E-2</v>
      </c>
      <c r="V44" s="2">
        <v>-1.3651762816765833E-2</v>
      </c>
      <c r="W44" s="2">
        <v>-1.3411487409393874</v>
      </c>
      <c r="Y44" s="2">
        <v>24.576271186440678</v>
      </c>
      <c r="Z44" s="2">
        <v>-3.7967971152825615E-3</v>
      </c>
    </row>
    <row r="45" spans="1:26" x14ac:dyDescent="0.25">
      <c r="A45" t="s">
        <v>79</v>
      </c>
      <c r="B45" t="s">
        <v>3</v>
      </c>
      <c r="C45">
        <v>2425.85</v>
      </c>
      <c r="D45">
        <v>7604.35</v>
      </c>
      <c r="E45" s="19">
        <f t="shared" si="2"/>
        <v>3.1376883994812914E-2</v>
      </c>
      <c r="F45" s="21">
        <f t="shared" si="2"/>
        <v>1.2219552615290438E-2</v>
      </c>
      <c r="G45" s="1">
        <f t="shared" si="0"/>
        <v>2.9387124028853028E-2</v>
      </c>
      <c r="H45" s="1">
        <f t="shared" si="1"/>
        <v>1.1227176335347058E-2</v>
      </c>
      <c r="I45" s="19">
        <f t="shared" si="3"/>
        <v>8.6360305868719107E-4</v>
      </c>
      <c r="J45" s="21">
        <f t="shared" si="3"/>
        <v>1.2604948846497698E-4</v>
      </c>
      <c r="K45" s="1">
        <f t="shared" si="4"/>
        <v>3.2993442346064761E-4</v>
      </c>
      <c r="T45" s="2">
        <v>16</v>
      </c>
      <c r="U45" s="2">
        <v>-9.364082197524019E-3</v>
      </c>
      <c r="V45" s="2">
        <v>-2.514786261722015E-2</v>
      </c>
      <c r="W45" s="2">
        <v>-2.4705252163464984</v>
      </c>
      <c r="Y45" s="2">
        <v>26.271186440677965</v>
      </c>
      <c r="Z45" s="2">
        <v>-3.4395548811330299E-3</v>
      </c>
    </row>
    <row r="46" spans="1:26" x14ac:dyDescent="0.25">
      <c r="A46" t="s">
        <v>79</v>
      </c>
      <c r="B46" t="s">
        <v>3</v>
      </c>
      <c r="C46">
        <v>2446.25</v>
      </c>
      <c r="D46">
        <v>7704.25</v>
      </c>
      <c r="E46" s="19">
        <f t="shared" si="2"/>
        <v>8.4094235010409094E-3</v>
      </c>
      <c r="F46" s="21">
        <f t="shared" si="2"/>
        <v>1.3137217513659896E-2</v>
      </c>
      <c r="G46" s="1">
        <f t="shared" si="0"/>
        <v>6.4196635350810237E-3</v>
      </c>
      <c r="H46" s="1">
        <f t="shared" si="1"/>
        <v>1.2144841233716515E-2</v>
      </c>
      <c r="I46" s="19">
        <f t="shared" si="3"/>
        <v>4.1212079903648989E-5</v>
      </c>
      <c r="J46" s="21">
        <f t="shared" si="3"/>
        <v>1.4749716859218087E-4</v>
      </c>
      <c r="K46" s="1">
        <f t="shared" si="4"/>
        <v>7.796579440743834E-5</v>
      </c>
      <c r="T46" s="2">
        <v>17</v>
      </c>
      <c r="U46" s="2">
        <v>-8.7110641375557091E-3</v>
      </c>
      <c r="V46" s="2">
        <v>3.1881396175241893E-3</v>
      </c>
      <c r="W46" s="2">
        <v>0.31320273369607932</v>
      </c>
      <c r="Y46" s="2">
        <v>27.966101694915253</v>
      </c>
      <c r="Z46" s="2">
        <v>-1.9145128397219417E-3</v>
      </c>
    </row>
    <row r="47" spans="1:26" x14ac:dyDescent="0.25">
      <c r="A47" t="s">
        <v>79</v>
      </c>
      <c r="B47" t="s">
        <v>3</v>
      </c>
      <c r="C47">
        <v>2473.1</v>
      </c>
      <c r="D47">
        <v>7714.9</v>
      </c>
      <c r="E47" s="19">
        <f t="shared" si="2"/>
        <v>1.0975983648441455E-2</v>
      </c>
      <c r="F47" s="21">
        <f t="shared" si="2"/>
        <v>1.3823538955770693E-3</v>
      </c>
      <c r="G47" s="1">
        <f t="shared" si="0"/>
        <v>8.9862236824815693E-3</v>
      </c>
      <c r="H47" s="1">
        <f t="shared" si="1"/>
        <v>3.8997761563368868E-4</v>
      </c>
      <c r="I47" s="19">
        <f t="shared" si="3"/>
        <v>8.0752216071592613E-5</v>
      </c>
      <c r="J47" s="21">
        <f t="shared" si="3"/>
        <v>1.5208254069533702E-7</v>
      </c>
      <c r="K47" s="1">
        <f t="shared" si="4"/>
        <v>3.5044260852451478E-6</v>
      </c>
      <c r="T47" s="2">
        <v>18</v>
      </c>
      <c r="U47" s="2">
        <v>-2.7740028349594652E-2</v>
      </c>
      <c r="V47" s="2">
        <v>-3.4879335686001448E-3</v>
      </c>
      <c r="W47" s="2">
        <v>-0.34265448182731545</v>
      </c>
      <c r="Y47" s="2">
        <v>29.66101694915254</v>
      </c>
      <c r="Z47" s="2">
        <v>-1.6172070833670252E-3</v>
      </c>
    </row>
    <row r="48" spans="1:26" x14ac:dyDescent="0.25">
      <c r="A48" t="s">
        <v>79</v>
      </c>
      <c r="B48" t="s">
        <v>3</v>
      </c>
      <c r="C48">
        <v>2473.8000000000002</v>
      </c>
      <c r="D48">
        <v>7716.5</v>
      </c>
      <c r="E48" s="19">
        <f t="shared" si="2"/>
        <v>2.8304557033693458E-4</v>
      </c>
      <c r="F48" s="21">
        <f t="shared" si="2"/>
        <v>2.0739089294746061E-4</v>
      </c>
      <c r="G48" s="1">
        <f t="shared" si="0"/>
        <v>-1.7067143956229511E-3</v>
      </c>
      <c r="H48" s="1">
        <f t="shared" si="1"/>
        <v>-7.849853869959201E-4</v>
      </c>
      <c r="I48" s="19">
        <f t="shared" si="3"/>
        <v>2.9128740282266151E-6</v>
      </c>
      <c r="J48" s="21">
        <f t="shared" si="3"/>
        <v>6.1620205779713442E-7</v>
      </c>
      <c r="K48" s="1">
        <f t="shared" si="4"/>
        <v>1.3397458603395901E-6</v>
      </c>
      <c r="T48" s="2">
        <v>19</v>
      </c>
      <c r="U48" s="2">
        <v>1.6999681033774403E-3</v>
      </c>
      <c r="V48" s="2">
        <v>1.1334905301386132E-2</v>
      </c>
      <c r="W48" s="2">
        <v>1.1135407329925013</v>
      </c>
      <c r="Y48" s="2">
        <v>31.355932203389827</v>
      </c>
      <c r="Z48" s="2">
        <v>-1.6166231974651347E-3</v>
      </c>
    </row>
    <row r="49" spans="1:26" x14ac:dyDescent="0.25">
      <c r="A49" t="s">
        <v>79</v>
      </c>
      <c r="B49" t="s">
        <v>3</v>
      </c>
      <c r="C49">
        <v>2473.4</v>
      </c>
      <c r="D49">
        <v>7615.1</v>
      </c>
      <c r="E49" s="19">
        <f t="shared" si="2"/>
        <v>-1.6169455897812715E-4</v>
      </c>
      <c r="F49" s="21">
        <f t="shared" si="2"/>
        <v>-1.3140672584721005E-2</v>
      </c>
      <c r="G49" s="1">
        <f t="shared" si="0"/>
        <v>-2.1514545249380129E-3</v>
      </c>
      <c r="H49" s="1">
        <f t="shared" si="1"/>
        <v>-1.4133048864664386E-2</v>
      </c>
      <c r="I49" s="19">
        <f t="shared" si="3"/>
        <v>4.6287565728762506E-6</v>
      </c>
      <c r="J49" s="21">
        <f t="shared" si="3"/>
        <v>1.9974307021099129E-4</v>
      </c>
      <c r="K49" s="1">
        <f t="shared" si="4"/>
        <v>3.0406611931052237E-5</v>
      </c>
      <c r="T49" s="2">
        <v>20</v>
      </c>
      <c r="U49" s="2">
        <v>2.3813911403616252E-2</v>
      </c>
      <c r="V49" s="2">
        <v>-4.7040578151853786E-3</v>
      </c>
      <c r="W49" s="2">
        <v>-0.46212648877799289</v>
      </c>
      <c r="Y49" s="2">
        <v>33.050847457627114</v>
      </c>
      <c r="Z49" s="2">
        <v>-1.5864971465085645E-3</v>
      </c>
    </row>
    <row r="50" spans="1:26" x14ac:dyDescent="0.25">
      <c r="A50" t="s">
        <v>79</v>
      </c>
      <c r="B50" t="s">
        <v>3</v>
      </c>
      <c r="C50">
        <v>2469.4</v>
      </c>
      <c r="D50">
        <v>7597</v>
      </c>
      <c r="E50" s="19">
        <f t="shared" si="2"/>
        <v>-1.6172070833670252E-3</v>
      </c>
      <c r="F50" s="21">
        <f t="shared" si="2"/>
        <v>-2.3768565087786586E-3</v>
      </c>
      <c r="G50" s="1">
        <f t="shared" si="0"/>
        <v>-3.6069670493269106E-3</v>
      </c>
      <c r="H50" s="1">
        <f t="shared" si="1"/>
        <v>-3.3692327887220393E-3</v>
      </c>
      <c r="I50" s="19">
        <f t="shared" si="3"/>
        <v>1.301021129493008E-5</v>
      </c>
      <c r="J50" s="21">
        <f t="shared" si="3"/>
        <v>1.135172958459969E-5</v>
      </c>
      <c r="K50" s="1">
        <f t="shared" si="4"/>
        <v>1.2152711650432212E-5</v>
      </c>
      <c r="T50" s="2">
        <v>21</v>
      </c>
      <c r="U50" s="2">
        <v>-1.2808806252038937E-2</v>
      </c>
      <c r="V50" s="2">
        <v>1.1222309105530372E-2</v>
      </c>
      <c r="W50" s="2">
        <v>1.1024792863256236</v>
      </c>
      <c r="Y50" s="2">
        <v>34.745762711864401</v>
      </c>
      <c r="Z50" s="2">
        <v>-1.3785497656465398E-3</v>
      </c>
    </row>
    <row r="51" spans="1:26" x14ac:dyDescent="0.25">
      <c r="A51" t="s">
        <v>79</v>
      </c>
      <c r="B51" t="s">
        <v>3</v>
      </c>
      <c r="C51">
        <v>2489.5</v>
      </c>
      <c r="D51">
        <v>7735.2</v>
      </c>
      <c r="E51" s="19">
        <f t="shared" si="2"/>
        <v>8.1396290596905761E-3</v>
      </c>
      <c r="F51" s="21">
        <f t="shared" si="2"/>
        <v>1.8191391338686299E-2</v>
      </c>
      <c r="G51" s="1">
        <f t="shared" si="0"/>
        <v>6.1498690937306904E-3</v>
      </c>
      <c r="H51" s="1">
        <f t="shared" si="1"/>
        <v>1.7199015058742918E-2</v>
      </c>
      <c r="I51" s="19">
        <f t="shared" si="3"/>
        <v>3.7820889870023941E-5</v>
      </c>
      <c r="J51" s="21">
        <f t="shared" si="3"/>
        <v>2.9580611899086568E-4</v>
      </c>
      <c r="K51" s="1">
        <f t="shared" si="4"/>
        <v>1.0577169115237181E-4</v>
      </c>
      <c r="T51" s="2">
        <v>22</v>
      </c>
      <c r="U51" s="2">
        <v>8.558916738529234E-3</v>
      </c>
      <c r="V51" s="2">
        <v>-4.1449775184722948E-3</v>
      </c>
      <c r="W51" s="2">
        <v>-0.4072024583736612</v>
      </c>
      <c r="Y51" s="2">
        <v>36.440677966101696</v>
      </c>
      <c r="Z51" s="2">
        <v>-1.223228464740937E-3</v>
      </c>
    </row>
    <row r="52" spans="1:26" x14ac:dyDescent="0.25">
      <c r="A52" t="s">
        <v>79</v>
      </c>
      <c r="B52" t="s">
        <v>3</v>
      </c>
      <c r="C52">
        <v>2520.3000000000002</v>
      </c>
      <c r="D52">
        <v>7738.4</v>
      </c>
      <c r="E52" s="19">
        <f t="shared" si="2"/>
        <v>1.2371962241414012E-2</v>
      </c>
      <c r="F52" s="21">
        <f t="shared" si="2"/>
        <v>4.1369324645772806E-4</v>
      </c>
      <c r="G52" s="1">
        <f t="shared" si="0"/>
        <v>1.0382202275454127E-2</v>
      </c>
      <c r="H52" s="1">
        <f t="shared" si="1"/>
        <v>-5.7868303348565259E-4</v>
      </c>
      <c r="I52" s="19">
        <f t="shared" si="3"/>
        <v>1.0779012408844484E-4</v>
      </c>
      <c r="J52" s="21">
        <f t="shared" si="3"/>
        <v>3.3487405324415695E-7</v>
      </c>
      <c r="K52" s="1">
        <f t="shared" si="4"/>
        <v>-6.0080043070214388E-6</v>
      </c>
      <c r="T52" s="2">
        <v>23</v>
      </c>
      <c r="U52" s="2">
        <v>1.1323919430195582E-2</v>
      </c>
      <c r="V52" s="2">
        <v>6.3860847446191756E-3</v>
      </c>
      <c r="W52" s="2">
        <v>0.62736876033766698</v>
      </c>
      <c r="Y52" s="2">
        <v>38.135593220338983</v>
      </c>
      <c r="Z52" s="2">
        <v>-1.0619788959938131E-3</v>
      </c>
    </row>
    <row r="53" spans="1:26" x14ac:dyDescent="0.25">
      <c r="A53" t="s">
        <v>79</v>
      </c>
      <c r="B53" t="s">
        <v>3</v>
      </c>
      <c r="C53">
        <v>2453.9</v>
      </c>
      <c r="D53">
        <v>7713.05</v>
      </c>
      <c r="E53" s="19">
        <f t="shared" si="2"/>
        <v>-2.6346069912312059E-2</v>
      </c>
      <c r="F53" s="21">
        <f t="shared" si="2"/>
        <v>-3.2758709810812902E-3</v>
      </c>
      <c r="G53" s="1">
        <f t="shared" si="0"/>
        <v>-2.8335829878271945E-2</v>
      </c>
      <c r="H53" s="1">
        <f t="shared" si="1"/>
        <v>-4.2682472610246708E-3</v>
      </c>
      <c r="I53" s="19">
        <f t="shared" si="3"/>
        <v>8.0291925489036904E-4</v>
      </c>
      <c r="J53" s="21">
        <f t="shared" si="3"/>
        <v>1.8217934681244605E-5</v>
      </c>
      <c r="K53" s="1">
        <f t="shared" si="4"/>
        <v>1.2094432826679526E-4</v>
      </c>
      <c r="T53" s="2">
        <v>24</v>
      </c>
      <c r="U53" s="2">
        <v>3.4252405705714134E-3</v>
      </c>
      <c r="V53" s="2">
        <v>-1.7843743659380468E-3</v>
      </c>
      <c r="W53" s="2">
        <v>-0.17529688043681296</v>
      </c>
      <c r="Y53" s="2">
        <v>39.83050847457627</v>
      </c>
      <c r="Z53" s="2">
        <v>-1.6169455897812715E-4</v>
      </c>
    </row>
    <row r="54" spans="1:26" x14ac:dyDescent="0.25">
      <c r="A54" t="s">
        <v>79</v>
      </c>
      <c r="B54" t="s">
        <v>3</v>
      </c>
      <c r="C54">
        <v>2471.25</v>
      </c>
      <c r="D54">
        <v>7758.8</v>
      </c>
      <c r="E54" s="19">
        <f t="shared" si="2"/>
        <v>7.0703777660050971E-3</v>
      </c>
      <c r="F54" s="21">
        <f t="shared" si="2"/>
        <v>5.9315056948937191E-3</v>
      </c>
      <c r="G54" s="1">
        <f t="shared" si="0"/>
        <v>5.0806178000452114E-3</v>
      </c>
      <c r="H54" s="1">
        <f t="shared" si="1"/>
        <v>4.9391294149503384E-3</v>
      </c>
      <c r="I54" s="19">
        <f t="shared" si="3"/>
        <v>2.5812677230136244E-5</v>
      </c>
      <c r="J54" s="21">
        <f t="shared" si="3"/>
        <v>2.4394999377627671E-5</v>
      </c>
      <c r="K54" s="1">
        <f t="shared" si="4"/>
        <v>2.509382882232358E-5</v>
      </c>
      <c r="T54" s="2">
        <v>25</v>
      </c>
      <c r="U54" s="2">
        <v>3.9984716676389328E-3</v>
      </c>
      <c r="V54" s="2">
        <v>-5.6150948651040675E-3</v>
      </c>
      <c r="W54" s="2">
        <v>-0.55162673932051165</v>
      </c>
      <c r="Y54" s="2">
        <v>41.525423728813557</v>
      </c>
      <c r="Z54" s="2">
        <v>2.8304557033693458E-4</v>
      </c>
    </row>
    <row r="55" spans="1:26" x14ac:dyDescent="0.25">
      <c r="A55" t="s">
        <v>79</v>
      </c>
      <c r="B55" t="s">
        <v>3</v>
      </c>
      <c r="C55">
        <v>2462.75</v>
      </c>
      <c r="D55">
        <v>7603.2</v>
      </c>
      <c r="E55" s="19">
        <f t="shared" si="2"/>
        <v>-3.4395548811330299E-3</v>
      </c>
      <c r="F55" s="21">
        <f t="shared" si="2"/>
        <v>-2.005464762592158E-2</v>
      </c>
      <c r="G55" s="1">
        <f t="shared" si="0"/>
        <v>-5.429314847092916E-3</v>
      </c>
      <c r="H55" s="1">
        <f t="shared" si="1"/>
        <v>-2.1047023905864961E-2</v>
      </c>
      <c r="I55" s="19">
        <f t="shared" si="3"/>
        <v>2.9477459708863572E-5</v>
      </c>
      <c r="J55" s="21">
        <f t="shared" si="3"/>
        <v>4.4297721529405114E-4</v>
      </c>
      <c r="K55" s="1">
        <f t="shared" si="4"/>
        <v>1.1427091937923217E-4</v>
      </c>
      <c r="T55" s="2">
        <v>26</v>
      </c>
      <c r="U55" s="2">
        <v>-1.3909860919149447E-2</v>
      </c>
      <c r="V55" s="2">
        <v>-8.5004331349980075E-3</v>
      </c>
      <c r="W55" s="2">
        <v>-0.8350822783443892</v>
      </c>
      <c r="Y55" s="2">
        <v>43.220338983050844</v>
      </c>
      <c r="Z55" s="2">
        <v>3.5098495152008385E-4</v>
      </c>
    </row>
    <row r="56" spans="1:26" x14ac:dyDescent="0.25">
      <c r="A56" t="s">
        <v>79</v>
      </c>
      <c r="B56" t="s">
        <v>3</v>
      </c>
      <c r="C56">
        <v>2481.9</v>
      </c>
      <c r="D56">
        <v>7614.35</v>
      </c>
      <c r="E56" s="19">
        <f t="shared" si="2"/>
        <v>7.7758603187494026E-3</v>
      </c>
      <c r="F56" s="21">
        <f t="shared" si="2"/>
        <v>1.4664877946128664E-3</v>
      </c>
      <c r="G56" s="1">
        <f t="shared" si="0"/>
        <v>5.786100352789517E-3</v>
      </c>
      <c r="H56" s="1">
        <f t="shared" si="1"/>
        <v>4.7411151466948578E-4</v>
      </c>
      <c r="I56" s="19">
        <f t="shared" si="3"/>
        <v>3.3478957292550975E-5</v>
      </c>
      <c r="J56" s="21">
        <f t="shared" si="3"/>
        <v>2.2478172834219403E-7</v>
      </c>
      <c r="K56" s="1">
        <f t="shared" si="4"/>
        <v>2.7432568022906838E-6</v>
      </c>
      <c r="T56" s="2">
        <v>27</v>
      </c>
      <c r="U56" s="2">
        <v>-9.9941582119780735E-3</v>
      </c>
      <c r="V56" s="2">
        <v>-1.3437820586608581E-2</v>
      </c>
      <c r="W56" s="2">
        <v>-1.320131063115628</v>
      </c>
      <c r="Y56" s="2">
        <v>44.915254237288131</v>
      </c>
      <c r="Z56" s="2">
        <v>7.2443088270809431E-4</v>
      </c>
    </row>
    <row r="57" spans="1:26" x14ac:dyDescent="0.25">
      <c r="A57" t="s">
        <v>79</v>
      </c>
      <c r="B57" t="s">
        <v>3</v>
      </c>
      <c r="C57">
        <v>2470.8000000000002</v>
      </c>
      <c r="D57">
        <v>7546.45</v>
      </c>
      <c r="E57" s="19">
        <f t="shared" si="2"/>
        <v>-4.4723800314274984E-3</v>
      </c>
      <c r="F57" s="21">
        <f t="shared" si="2"/>
        <v>-8.9173731178630537E-3</v>
      </c>
      <c r="G57" s="1">
        <f t="shared" si="0"/>
        <v>-6.462139997387384E-3</v>
      </c>
      <c r="H57" s="1">
        <f t="shared" si="1"/>
        <v>-9.9097493978064343E-3</v>
      </c>
      <c r="I57" s="19">
        <f t="shared" si="3"/>
        <v>4.1759253345833818E-5</v>
      </c>
      <c r="J57" s="21">
        <f t="shared" si="3"/>
        <v>9.8203133127324982E-5</v>
      </c>
      <c r="K57" s="1">
        <f t="shared" si="4"/>
        <v>6.4038187947650498E-5</v>
      </c>
      <c r="T57" s="2">
        <v>28</v>
      </c>
      <c r="U57" s="2">
        <v>-4.8376346044944323E-3</v>
      </c>
      <c r="V57" s="2">
        <v>5.6969937035243022E-3</v>
      </c>
      <c r="W57" s="2">
        <v>0.55967247857821412</v>
      </c>
      <c r="Y57" s="2">
        <v>46.610169491525419</v>
      </c>
      <c r="Z57" s="2">
        <v>7.8510774570758287E-4</v>
      </c>
    </row>
    <row r="58" spans="1:26" x14ac:dyDescent="0.25">
      <c r="A58" t="s">
        <v>79</v>
      </c>
      <c r="B58" t="s">
        <v>3</v>
      </c>
      <c r="C58">
        <v>2432.0500000000002</v>
      </c>
      <c r="D58">
        <v>7555.2</v>
      </c>
      <c r="E58" s="19">
        <f t="shared" si="2"/>
        <v>-1.5683179536992067E-2</v>
      </c>
      <c r="F58" s="21">
        <f t="shared" si="2"/>
        <v>1.1594855859377588E-3</v>
      </c>
      <c r="G58" s="1">
        <f t="shared" si="0"/>
        <v>-1.7672939502951953E-2</v>
      </c>
      <c r="H58" s="1">
        <f t="shared" si="1"/>
        <v>1.6710930599437819E-4</v>
      </c>
      <c r="I58" s="19">
        <f t="shared" si="3"/>
        <v>3.1233279067499961E-4</v>
      </c>
      <c r="J58" s="21">
        <f t="shared" si="3"/>
        <v>2.7925520149922725E-8</v>
      </c>
      <c r="K58" s="1">
        <f t="shared" si="4"/>
        <v>-2.9533126552189318E-6</v>
      </c>
      <c r="T58" s="2">
        <v>29</v>
      </c>
      <c r="U58" s="2">
        <v>8.5106297603993273E-3</v>
      </c>
      <c r="V58" s="2">
        <v>-9.572608656393141E-3</v>
      </c>
      <c r="W58" s="2">
        <v>-0.94041276715270339</v>
      </c>
      <c r="Y58" s="2">
        <v>48.305084745762713</v>
      </c>
      <c r="Z58" s="2">
        <v>8.5935909902986999E-4</v>
      </c>
    </row>
    <row r="59" spans="1:26" x14ac:dyDescent="0.25">
      <c r="A59" t="s">
        <v>79</v>
      </c>
      <c r="B59" t="s">
        <v>3</v>
      </c>
      <c r="C59">
        <v>2506.65</v>
      </c>
      <c r="D59">
        <v>7671.4</v>
      </c>
      <c r="E59" s="19">
        <f t="shared" si="2"/>
        <v>3.0673711477971217E-2</v>
      </c>
      <c r="F59" s="21">
        <f t="shared" si="2"/>
        <v>1.5380135535789896E-2</v>
      </c>
      <c r="G59" s="1">
        <f t="shared" si="0"/>
        <v>2.8683951512011332E-2</v>
      </c>
      <c r="H59" s="1">
        <f t="shared" si="1"/>
        <v>1.4387759255846516E-2</v>
      </c>
      <c r="I59" s="19">
        <f t="shared" si="3"/>
        <v>8.2276907434341716E-4</v>
      </c>
      <c r="J59" s="21">
        <f t="shared" si="3"/>
        <v>2.070076164041971E-4</v>
      </c>
      <c r="K59" s="1">
        <f t="shared" si="4"/>
        <v>4.1269778886119372E-4</v>
      </c>
      <c r="T59" s="2">
        <v>30</v>
      </c>
      <c r="U59" s="2">
        <v>-4.1597801797644196E-3</v>
      </c>
      <c r="V59" s="2">
        <v>-1.1085639408563931E-2</v>
      </c>
      <c r="W59" s="2">
        <v>-1.0890528596823184</v>
      </c>
      <c r="Y59" s="2">
        <v>50</v>
      </c>
      <c r="Z59" s="2">
        <v>1.2530263772670509E-3</v>
      </c>
    </row>
    <row r="60" spans="1:26" x14ac:dyDescent="0.25">
      <c r="A60" t="s">
        <v>79</v>
      </c>
      <c r="B60" t="s">
        <v>3</v>
      </c>
      <c r="C60">
        <v>2518.15</v>
      </c>
      <c r="D60">
        <v>7708.95</v>
      </c>
      <c r="E60" s="19">
        <f t="shared" si="2"/>
        <v>4.5877964614126424E-3</v>
      </c>
      <c r="F60" s="21">
        <f t="shared" si="2"/>
        <v>4.8948040774826219E-3</v>
      </c>
      <c r="G60" s="1">
        <f t="shared" si="0"/>
        <v>2.5980364954527567E-3</v>
      </c>
      <c r="H60" s="1">
        <f t="shared" si="1"/>
        <v>3.9024277975392412E-3</v>
      </c>
      <c r="I60" s="19">
        <f t="shared" si="3"/>
        <v>6.7497936317044422E-6</v>
      </c>
      <c r="J60" s="21">
        <f t="shared" si="3"/>
        <v>1.5228942715006973E-5</v>
      </c>
      <c r="K60" s="1">
        <f t="shared" si="4"/>
        <v>1.013864983887627E-5</v>
      </c>
      <c r="T60" s="2">
        <v>31</v>
      </c>
      <c r="U60" s="2">
        <v>3.042634487138568E-2</v>
      </c>
      <c r="V60" s="2">
        <v>1.5443739656361428E-2</v>
      </c>
      <c r="W60" s="2">
        <v>1.517192488144302</v>
      </c>
      <c r="Y60" s="2">
        <v>51.694915254237287</v>
      </c>
      <c r="Z60" s="2">
        <v>1.551959607664611E-3</v>
      </c>
    </row>
    <row r="61" spans="1:26" x14ac:dyDescent="0.25">
      <c r="A61" t="s">
        <v>79</v>
      </c>
      <c r="B61" t="s">
        <v>3</v>
      </c>
      <c r="C61">
        <v>2526.1999999999998</v>
      </c>
      <c r="D61">
        <v>7850.45</v>
      </c>
      <c r="E61" s="19">
        <f t="shared" si="2"/>
        <v>3.196791295196762E-3</v>
      </c>
      <c r="F61" s="21">
        <f t="shared" si="2"/>
        <v>1.8355288333690063E-2</v>
      </c>
      <c r="G61" s="1">
        <f t="shared" si="0"/>
        <v>1.2070313292368764E-3</v>
      </c>
      <c r="H61" s="1">
        <f t="shared" si="1"/>
        <v>1.7362912053746682E-2</v>
      </c>
      <c r="I61" s="19">
        <f t="shared" si="3"/>
        <v>1.4569246297593407E-6</v>
      </c>
      <c r="J61" s="21">
        <f t="shared" si="3"/>
        <v>3.0147071498614182E-4</v>
      </c>
      <c r="K61" s="1">
        <f t="shared" si="4"/>
        <v>2.0957578815656842E-5</v>
      </c>
      <c r="T61" s="2">
        <v>32</v>
      </c>
      <c r="U61" s="2">
        <v>1.8784298199040352E-2</v>
      </c>
      <c r="V61" s="2">
        <v>-2.482913468672826E-4</v>
      </c>
      <c r="W61" s="2">
        <v>-2.4392133946851635E-2</v>
      </c>
      <c r="Y61" s="2">
        <v>53.389830508474574</v>
      </c>
      <c r="Z61" s="2">
        <v>1.6408662046333666E-3</v>
      </c>
    </row>
    <row r="62" spans="1:26" ht="15.75" x14ac:dyDescent="0.25">
      <c r="E62" s="20" t="s">
        <v>82</v>
      </c>
      <c r="F62" s="20" t="s">
        <v>67</v>
      </c>
      <c r="I62" s="26" t="s">
        <v>83</v>
      </c>
      <c r="J62" s="26" t="s">
        <v>69</v>
      </c>
      <c r="T62" s="2">
        <v>33</v>
      </c>
      <c r="U62" s="2">
        <v>1.3732900519599706E-2</v>
      </c>
      <c r="V62" s="2">
        <v>9.6838793497321524E-3</v>
      </c>
      <c r="W62" s="2">
        <v>0.95134399649488011</v>
      </c>
      <c r="Y62" s="2">
        <v>55.084745762711862</v>
      </c>
      <c r="Z62" s="2">
        <v>3.196791295196762E-3</v>
      </c>
    </row>
    <row r="63" spans="1:26" ht="15.75" x14ac:dyDescent="0.25">
      <c r="E63" s="20">
        <f xml:space="preserve"> AVERAGE(E3:E61)</f>
        <v>1.9897599659598857E-3</v>
      </c>
      <c r="F63" s="20">
        <f xml:space="preserve"> AVERAGE(F3:F61)</f>
        <v>9.9237627994338065E-4</v>
      </c>
      <c r="I63" s="22">
        <f>SUM(I3:I61)/(59-1)</f>
        <v>2.2203417870677602E-4</v>
      </c>
      <c r="J63" s="22">
        <f>SUM(J3:J61)/(59-1)</f>
        <v>1.5636954041611432E-4</v>
      </c>
      <c r="T63" s="2">
        <v>34</v>
      </c>
      <c r="U63" s="2">
        <v>2.2611561603918945E-3</v>
      </c>
      <c r="V63" s="2">
        <v>-8.8346976558725462E-3</v>
      </c>
      <c r="W63" s="2">
        <v>-0.86792041414623866</v>
      </c>
      <c r="Y63" s="2">
        <v>56.779661016949149</v>
      </c>
      <c r="Z63" s="2">
        <v>3.8767287378852623E-3</v>
      </c>
    </row>
    <row r="64" spans="1:26" x14ac:dyDescent="0.25">
      <c r="T64" s="2">
        <v>35</v>
      </c>
      <c r="U64" s="2">
        <v>1.1203505107354947E-3</v>
      </c>
      <c r="V64" s="2">
        <v>-2.4989002763820345E-3</v>
      </c>
      <c r="W64" s="2">
        <v>-0.24549188294474153</v>
      </c>
      <c r="Y64" s="2">
        <v>58.474576271186436</v>
      </c>
      <c r="Z64" s="2">
        <v>4.4139392200569392E-3</v>
      </c>
    </row>
    <row r="65" spans="20:26" x14ac:dyDescent="0.25">
      <c r="T65" s="2">
        <v>36</v>
      </c>
      <c r="U65" s="2">
        <v>6.5321911601728356E-3</v>
      </c>
      <c r="V65" s="2">
        <v>-5.2791647829057847E-3</v>
      </c>
      <c r="W65" s="2">
        <v>-0.518624978827677</v>
      </c>
      <c r="Y65" s="2">
        <v>60.169491525423723</v>
      </c>
      <c r="Z65" s="2">
        <v>4.5877964614126424E-3</v>
      </c>
    </row>
    <row r="66" spans="20:26" x14ac:dyDescent="0.25">
      <c r="T66" s="2">
        <v>37</v>
      </c>
      <c r="U66" s="2">
        <v>-4.1482787259220716E-3</v>
      </c>
      <c r="V66" s="2">
        <v>3.5148161063951015E-4</v>
      </c>
      <c r="W66" s="2">
        <v>3.4529542147744501E-2</v>
      </c>
      <c r="Y66" s="2">
        <v>61.86440677966101</v>
      </c>
      <c r="Z66" s="2">
        <v>4.7672813950569298E-3</v>
      </c>
    </row>
    <row r="67" spans="20:26" x14ac:dyDescent="0.25">
      <c r="T67" s="2">
        <v>38</v>
      </c>
      <c r="U67" s="2">
        <v>3.9218667430797258E-3</v>
      </c>
      <c r="V67" s="2">
        <v>3.2961207372250974E-3</v>
      </c>
      <c r="W67" s="2">
        <v>0.32381079542963398</v>
      </c>
      <c r="Y67" s="2">
        <v>63.559322033898304</v>
      </c>
      <c r="Z67" s="2">
        <v>4.9358767108523844E-3</v>
      </c>
    </row>
    <row r="68" spans="20:26" x14ac:dyDescent="0.25">
      <c r="T68" s="2">
        <v>39</v>
      </c>
      <c r="U68" s="2">
        <v>4.4343434609549516E-3</v>
      </c>
      <c r="V68" s="2">
        <v>-8.7679234207900629E-3</v>
      </c>
      <c r="W68" s="2">
        <v>-0.86136051543498349</v>
      </c>
      <c r="Y68" s="2">
        <v>65.254237288135585</v>
      </c>
      <c r="Z68" s="2">
        <v>6.5519710151215622E-3</v>
      </c>
    </row>
    <row r="69" spans="20:26" x14ac:dyDescent="0.25">
      <c r="T69" s="2">
        <v>40</v>
      </c>
      <c r="U69" s="2">
        <v>-7.8950336612173908E-3</v>
      </c>
      <c r="V69" s="2">
        <v>-2.7631404364471136E-3</v>
      </c>
      <c r="W69" s="2">
        <v>-0.27145082778823676</v>
      </c>
      <c r="Y69" s="2">
        <v>66.949152542372872</v>
      </c>
      <c r="Z69" s="2">
        <v>7.0703777660050971E-3</v>
      </c>
    </row>
    <row r="70" spans="20:26" x14ac:dyDescent="0.25">
      <c r="T70" s="2">
        <v>41</v>
      </c>
      <c r="U70" s="2">
        <v>5.5761152929024544E-3</v>
      </c>
      <c r="V70" s="2">
        <v>-6.7993437576433918E-3</v>
      </c>
      <c r="W70" s="2">
        <v>-0.66796731251281993</v>
      </c>
      <c r="Y70" s="2">
        <v>68.644067796610159</v>
      </c>
      <c r="Z70" s="2">
        <v>7.2179874803048232E-3</v>
      </c>
    </row>
    <row r="71" spans="20:26" x14ac:dyDescent="0.25">
      <c r="T71" s="2">
        <v>42</v>
      </c>
      <c r="U71" s="2">
        <v>2.7276552833648444E-3</v>
      </c>
      <c r="V71" s="2">
        <v>8.0155603759462998E-3</v>
      </c>
      <c r="W71" s="2">
        <v>0.78744839405807687</v>
      </c>
      <c r="Y71" s="2">
        <v>70.33898305084746</v>
      </c>
      <c r="Z71" s="2">
        <v>7.3194462872054229E-3</v>
      </c>
    </row>
    <row r="72" spans="20:26" x14ac:dyDescent="0.25">
      <c r="T72" s="2">
        <v>43</v>
      </c>
      <c r="U72" s="2">
        <v>1.1759996386069218E-2</v>
      </c>
      <c r="V72" s="2">
        <v>1.9616887608743694E-2</v>
      </c>
      <c r="W72" s="2">
        <v>1.9271624090410941</v>
      </c>
      <c r="Y72" s="2">
        <v>72.033898305084747</v>
      </c>
      <c r="Z72" s="2">
        <v>7.5893415620700861E-3</v>
      </c>
    </row>
    <row r="73" spans="20:26" x14ac:dyDescent="0.25">
      <c r="T73" s="2">
        <v>44</v>
      </c>
      <c r="U73" s="2">
        <v>1.255857678987723E-2</v>
      </c>
      <c r="V73" s="2">
        <v>-4.1491532888363204E-3</v>
      </c>
      <c r="W73" s="2">
        <v>-0.40761268592019362</v>
      </c>
      <c r="Y73" s="2">
        <v>73.728813559322035</v>
      </c>
      <c r="Z73" s="2">
        <v>7.7758603187494026E-3</v>
      </c>
    </row>
    <row r="74" spans="20:26" x14ac:dyDescent="0.25">
      <c r="T74" s="2">
        <v>45</v>
      </c>
      <c r="U74" s="2">
        <v>2.3291305600865596E-3</v>
      </c>
      <c r="V74" s="2">
        <v>8.6468530883548958E-3</v>
      </c>
      <c r="W74" s="2">
        <v>0.84946656986253877</v>
      </c>
      <c r="Y74" s="2">
        <v>75.423728813559322</v>
      </c>
      <c r="Z74" s="2">
        <v>8.1396290596905761E-3</v>
      </c>
    </row>
    <row r="75" spans="20:26" x14ac:dyDescent="0.25">
      <c r="T75" s="2">
        <v>46</v>
      </c>
      <c r="U75" s="2">
        <v>1.3066413804670289E-3</v>
      </c>
      <c r="V75" s="2">
        <v>-1.0235958101300943E-3</v>
      </c>
      <c r="W75" s="2">
        <v>-0.10055801953289646</v>
      </c>
      <c r="Y75" s="2">
        <v>77.118644067796609</v>
      </c>
      <c r="Z75" s="2">
        <v>8.4094235010409094E-3</v>
      </c>
    </row>
    <row r="76" spans="20:26" x14ac:dyDescent="0.25">
      <c r="T76" s="2">
        <v>47</v>
      </c>
      <c r="U76" s="2">
        <v>-1.030925668972359E-2</v>
      </c>
      <c r="V76" s="2">
        <v>1.0147562130745464E-2</v>
      </c>
      <c r="W76" s="2">
        <v>0.99689617801883368</v>
      </c>
      <c r="Y76" s="2">
        <v>78.813559322033896</v>
      </c>
      <c r="Z76" s="2">
        <v>1.0743215659311144E-2</v>
      </c>
    </row>
    <row r="77" spans="20:26" x14ac:dyDescent="0.25">
      <c r="T77" s="2">
        <v>48</v>
      </c>
      <c r="U77" s="2">
        <v>-9.4225071214451453E-4</v>
      </c>
      <c r="V77" s="2">
        <v>-6.7495637122251062E-4</v>
      </c>
      <c r="W77" s="2">
        <v>-6.630769224487143E-2</v>
      </c>
      <c r="Y77" s="2">
        <v>80.508474576271183</v>
      </c>
      <c r="Z77" s="2">
        <v>1.0975983648441455E-2</v>
      </c>
    </row>
    <row r="78" spans="20:26" x14ac:dyDescent="0.25">
      <c r="T78" s="2">
        <v>49</v>
      </c>
      <c r="U78" s="2">
        <v>1.6956875320503256E-2</v>
      </c>
      <c r="V78" s="2">
        <v>-8.8172462608126796E-3</v>
      </c>
      <c r="W78" s="2">
        <v>-0.86620598965569351</v>
      </c>
      <c r="Y78" s="2">
        <v>82.20338983050847</v>
      </c>
      <c r="Z78" s="2">
        <v>1.2371962241414012E-2</v>
      </c>
    </row>
    <row r="79" spans="20:26" x14ac:dyDescent="0.25">
      <c r="T79" s="2">
        <v>50</v>
      </c>
      <c r="U79" s="2">
        <v>1.4861720752397123E-3</v>
      </c>
      <c r="V79" s="2">
        <v>1.0885790166174299E-2</v>
      </c>
      <c r="W79" s="2">
        <v>1.0694196765245083</v>
      </c>
      <c r="Y79" s="2">
        <v>83.898305084745758</v>
      </c>
      <c r="Z79" s="2">
        <v>1.3034873404763572E-2</v>
      </c>
    </row>
    <row r="80" spans="20:26" x14ac:dyDescent="0.25">
      <c r="T80" s="2">
        <v>51</v>
      </c>
      <c r="U80" s="2">
        <v>-1.7246009378056868E-3</v>
      </c>
      <c r="V80" s="2">
        <v>-2.4621468974506372E-2</v>
      </c>
      <c r="W80" s="2">
        <v>-2.4188123217819171</v>
      </c>
      <c r="Y80" s="2">
        <v>85.593220338983045</v>
      </c>
      <c r="Z80" s="2">
        <v>1.7710004174814758E-2</v>
      </c>
    </row>
    <row r="81" spans="20:26" x14ac:dyDescent="0.25">
      <c r="T81" s="2">
        <v>52</v>
      </c>
      <c r="U81" s="2">
        <v>6.2879432893706852E-3</v>
      </c>
      <c r="V81" s="2">
        <v>7.8243447663441188E-4</v>
      </c>
      <c r="W81" s="2">
        <v>7.6866337870819285E-2</v>
      </c>
      <c r="Y81" s="2">
        <v>87.288135593220332</v>
      </c>
      <c r="Z81" s="2">
        <v>1.8296739853626082E-2</v>
      </c>
    </row>
    <row r="82" spans="20:26" x14ac:dyDescent="0.25">
      <c r="T82" s="2">
        <v>53</v>
      </c>
      <c r="U82" s="2">
        <v>-1.6326011814749124E-2</v>
      </c>
      <c r="V82" s="2">
        <v>1.2886456933616093E-2</v>
      </c>
      <c r="W82" s="2">
        <v>1.2659651155427269</v>
      </c>
      <c r="Y82" s="2">
        <v>88.983050847457619</v>
      </c>
      <c r="Z82" s="2">
        <v>1.8536006852173069E-2</v>
      </c>
    </row>
    <row r="83" spans="20:26" x14ac:dyDescent="0.25">
      <c r="T83" s="2">
        <v>54</v>
      </c>
      <c r="U83" s="2">
        <v>2.4023464836609833E-3</v>
      </c>
      <c r="V83" s="2">
        <v>5.3735138350884193E-3</v>
      </c>
      <c r="W83" s="2">
        <v>0.527893826685784</v>
      </c>
      <c r="Y83" s="2">
        <v>90.677966101694906</v>
      </c>
      <c r="Z83" s="2">
        <v>1.9109853588430873E-2</v>
      </c>
    </row>
    <row r="84" spans="20:26" x14ac:dyDescent="0.25">
      <c r="T84" s="2">
        <v>55</v>
      </c>
      <c r="U84" s="2">
        <v>-6.6340107479443775E-3</v>
      </c>
      <c r="V84" s="2">
        <v>2.1616307165168791E-3</v>
      </c>
      <c r="W84" s="2">
        <v>0.21235853220890644</v>
      </c>
      <c r="Y84" s="2">
        <v>92.372881355932194</v>
      </c>
      <c r="Z84" s="2">
        <v>2.3416779869331859E-2</v>
      </c>
    </row>
    <row r="85" spans="20:26" x14ac:dyDescent="0.25">
      <c r="T85" s="2">
        <v>56</v>
      </c>
      <c r="U85" s="2">
        <v>2.1351836574383179E-3</v>
      </c>
      <c r="V85" s="2">
        <v>-1.7818363194430385E-2</v>
      </c>
      <c r="W85" s="2">
        <v>-1.7504754283060686</v>
      </c>
      <c r="Y85" s="2">
        <v>94.067796610169481</v>
      </c>
      <c r="Z85" s="2">
        <v>2.5780713795470301E-2</v>
      </c>
    </row>
    <row r="86" spans="20:26" x14ac:dyDescent="0.25">
      <c r="T86" s="2">
        <v>57</v>
      </c>
      <c r="U86" s="2">
        <v>1.4510433489423467E-2</v>
      </c>
      <c r="V86" s="2">
        <v>1.6163277988547751E-2</v>
      </c>
      <c r="W86" s="2">
        <v>1.5878799108033141</v>
      </c>
      <c r="Y86" s="2">
        <v>95.762711864406782</v>
      </c>
      <c r="Z86" s="2">
        <v>3.0673711477971217E-2</v>
      </c>
    </row>
    <row r="87" spans="20:26" x14ac:dyDescent="0.25">
      <c r="T87" s="2">
        <v>58</v>
      </c>
      <c r="U87" s="2">
        <v>5.3857734474909331E-3</v>
      </c>
      <c r="V87" s="2">
        <v>-7.9797698607829079E-4</v>
      </c>
      <c r="W87" s="2">
        <v>-7.8393233499719092E-2</v>
      </c>
      <c r="Y87" s="2">
        <v>97.457627118644069</v>
      </c>
      <c r="Z87" s="2">
        <v>3.1376883994812914E-2</v>
      </c>
    </row>
    <row r="88" spans="20:26" ht="15.75" thickBot="1" x14ac:dyDescent="0.3">
      <c r="T88" s="3">
        <v>59</v>
      </c>
      <c r="U88" s="3">
        <v>1.7099503559510312E-2</v>
      </c>
      <c r="V88" s="3">
        <v>-1.390271226431355E-2</v>
      </c>
      <c r="W88" s="3">
        <v>-1.365802006611768</v>
      </c>
      <c r="Y88" s="3">
        <v>99.152542372881356</v>
      </c>
      <c r="Z88" s="3">
        <v>4.5870084527747108E-2</v>
      </c>
    </row>
  </sheetData>
  <sortState ref="Z30:Z88">
    <sortCondition ref="Z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15-01-2016-TO-13-04-2016-SBIN</vt:lpstr>
      <vt:lpstr>15-01-2016-TO-13-04-2016-CIPLA</vt:lpstr>
      <vt:lpstr>15-01-2016-TO-13-04-2016-TCS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Bazinga</dc:creator>
  <cp:lastModifiedBy>aakash khandelwal</cp:lastModifiedBy>
  <dcterms:modified xsi:type="dcterms:W3CDTF">2016-04-21T19:50:44Z</dcterms:modified>
</cp:coreProperties>
</file>