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08"/>
  <workbookPr/>
  <mc:AlternateContent xmlns:mc="http://schemas.openxmlformats.org/markup-compatibility/2006">
    <mc:Choice Requires="x15">
      <x15ac:absPath xmlns:x15ac="http://schemas.microsoft.com/office/spreadsheetml/2010/11/ac" url="/Users/aakash/Desktop/CS 513/"/>
    </mc:Choice>
  </mc:AlternateContent>
  <xr:revisionPtr revIDLastSave="0" documentId="8_{F145081B-FE66-A94B-B30B-651EC42B2B41}" xr6:coauthVersionLast="45" xr6:coauthVersionMax="45" xr10:uidLastSave="{00000000-0000-0000-0000-000000000000}"/>
  <bookViews>
    <workbookView xWindow="0" yWindow="0" windowWidth="28800" windowHeight="180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9" i="1" l="1"/>
  <c r="G26" i="1"/>
  <c r="G21" i="1" l="1"/>
  <c r="G20" i="1"/>
  <c r="G18" i="1"/>
  <c r="I18" i="1" s="1"/>
  <c r="G22" i="1"/>
  <c r="G23" i="1"/>
  <c r="G24" i="1"/>
  <c r="G25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I38" i="1" l="1"/>
  <c r="I46" i="1"/>
  <c r="I42" i="1"/>
  <c r="I34" i="1"/>
  <c r="I26" i="1"/>
  <c r="I50" i="1"/>
  <c r="I30" i="1"/>
  <c r="I22" i="1"/>
  <c r="D50" i="1"/>
  <c r="C50" i="1"/>
  <c r="D46" i="1"/>
  <c r="C46" i="1"/>
  <c r="D42" i="1"/>
  <c r="C42" i="1"/>
  <c r="D38" i="1"/>
  <c r="C38" i="1"/>
  <c r="H38" i="1" s="1"/>
  <c r="J38" i="1" s="1"/>
  <c r="D34" i="1"/>
  <c r="C34" i="1"/>
  <c r="D30" i="1"/>
  <c r="C30" i="1"/>
  <c r="H30" i="1" s="1"/>
  <c r="J30" i="1" s="1"/>
  <c r="D26" i="1"/>
  <c r="C26" i="1"/>
  <c r="H26" i="1" s="1"/>
  <c r="J26" i="1" s="1"/>
  <c r="D22" i="1"/>
  <c r="C22" i="1"/>
  <c r="H22" i="1" s="1"/>
  <c r="J22" i="1" s="1"/>
  <c r="D18" i="1"/>
  <c r="C18" i="1"/>
  <c r="H18" i="1" s="1"/>
  <c r="J18" i="1" s="1"/>
  <c r="H34" i="1" l="1"/>
  <c r="J34" i="1" s="1"/>
  <c r="H42" i="1"/>
  <c r="J42" i="1" s="1"/>
  <c r="H50" i="1"/>
  <c r="J50" i="1" s="1"/>
  <c r="H46" i="1"/>
  <c r="J46" i="1" s="1"/>
</calcChain>
</file>

<file path=xl/sharedStrings.xml><?xml version="1.0" encoding="utf-8"?>
<sst xmlns="http://schemas.openxmlformats.org/spreadsheetml/2006/main" count="77" uniqueCount="36">
  <si>
    <t>Occupation</t>
  </si>
  <si>
    <t>Gender</t>
  </si>
  <si>
    <t>Age</t>
  </si>
  <si>
    <t>Salary</t>
  </si>
  <si>
    <t>Service</t>
  </si>
  <si>
    <t>Female</t>
  </si>
  <si>
    <t>Male</t>
  </si>
  <si>
    <t>Management</t>
  </si>
  <si>
    <t>Sales</t>
  </si>
  <si>
    <t>Staff</t>
  </si>
  <si>
    <t>Split</t>
  </si>
  <si>
    <t>Feature</t>
  </si>
  <si>
    <t>PL</t>
  </si>
  <si>
    <t>PR</t>
  </si>
  <si>
    <t>Level</t>
  </si>
  <si>
    <t>P( j / tL )</t>
  </si>
  <si>
    <t>P( j / tR )</t>
  </si>
  <si>
    <t>O = Management</t>
  </si>
  <si>
    <t xml:space="preserve">L1 </t>
  </si>
  <si>
    <t>L2</t>
  </si>
  <si>
    <t>L3</t>
  </si>
  <si>
    <t>L4</t>
  </si>
  <si>
    <t>O = Sales</t>
  </si>
  <si>
    <t>O = Service</t>
  </si>
  <si>
    <t>O = Staff</t>
  </si>
  <si>
    <t>G = Female</t>
  </si>
  <si>
    <t>G = Male</t>
  </si>
  <si>
    <t>Age &lt;=30</t>
  </si>
  <si>
    <t>Age &lt;= 40</t>
  </si>
  <si>
    <t>Age &lt;= 50</t>
  </si>
  <si>
    <t>2PL PR</t>
  </si>
  <si>
    <t>Q( s| t )</t>
  </si>
  <si>
    <t>Ø( s | t )</t>
  </si>
  <si>
    <t xml:space="preserve">Name </t>
  </si>
  <si>
    <t>CWID</t>
  </si>
  <si>
    <t>Aakash Rami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</si>
</sst>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2" borderId="1" xfId="0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1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NumberFormat="1" applyBorder="1" applyAlignment="1">
      <alignment horizontal="center"/>
    </xf>
    <xf numFmtId="0" fontId="0" fillId="0" borderId="1" xfId="0" applyNumberFormat="1" applyBorder="1" applyAlignment="1">
      <alignment horizontal="center" vertical="center"/>
    </xf>
    <xf numFmtId="0" fontId="0" fillId="0" borderId="1" xfId="0" applyNumberFormat="1" applyBorder="1"/>
    <xf numFmtId="0" fontId="0" fillId="2" borderId="1" xfId="0" applyFill="1" applyBorder="1" applyAlignment="1">
      <alignment horizontal="right"/>
    </xf>
    <xf numFmtId="0" fontId="0" fillId="0" borderId="5" xfId="0" applyBorder="1" applyAlignment="1">
      <alignment horizontal="center"/>
    </xf>
    <xf numFmtId="0" fontId="0" fillId="0" borderId="5" xfId="0" applyNumberFormat="1" applyBorder="1" applyAlignment="1">
      <alignment horizontal="center"/>
    </xf>
    <xf numFmtId="0" fontId="0" fillId="0" borderId="5" xfId="0" applyNumberFormat="1" applyBorder="1"/>
    <xf numFmtId="0" fontId="0" fillId="0" borderId="6" xfId="0" applyBorder="1" applyAlignment="1">
      <alignment horizontal="center"/>
    </xf>
    <xf numFmtId="0" fontId="0" fillId="0" borderId="6" xfId="0" applyNumberFormat="1" applyBorder="1" applyAlignment="1">
      <alignment horizontal="center"/>
    </xf>
    <xf numFmtId="0" fontId="0" fillId="0" borderId="6" xfId="0" applyNumberFormat="1" applyBorder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7" xfId="0" applyNumberFormat="1" applyBorder="1"/>
    <xf numFmtId="0" fontId="0" fillId="0" borderId="8" xfId="0" applyNumberFormat="1" applyBorder="1"/>
    <xf numFmtId="0" fontId="0" fillId="0" borderId="8" xfId="0" applyNumberFormat="1" applyBorder="1" applyAlignment="1">
      <alignment horizontal="center"/>
    </xf>
    <xf numFmtId="0" fontId="0" fillId="0" borderId="9" xfId="0" applyNumberFormat="1" applyBorder="1"/>
  </cellXfs>
  <cellStyles count="1">
    <cellStyle name="Normal" xfId="0" builtinId="0"/>
  </cellStyles>
  <dxfs count="2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indexed="64"/>
          <bgColor theme="3" tint="0.3999755851924192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1" displayName="Table1" ref="A4:D15" totalsRowShown="0" headerRowDxfId="21" headerRowBorderDxfId="20" tableBorderDxfId="19" totalsRowBorderDxfId="18">
  <autoFilter ref="A4:D15" xr:uid="{00000000-0009-0000-0100-000002000000}"/>
  <tableColumns count="4">
    <tableColumn id="1" xr3:uid="{00000000-0010-0000-0000-000001000000}" name="Occupation" dataDxfId="17"/>
    <tableColumn id="2" xr3:uid="{00000000-0010-0000-0000-000002000000}" name="Gender" dataDxfId="16"/>
    <tableColumn id="3" xr3:uid="{00000000-0010-0000-0000-000003000000}" name="Age" dataDxfId="15"/>
    <tableColumn id="4" xr3:uid="{00000000-0010-0000-0000-000004000000}" name="Salary" dataDxfId="14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9F04F05-2E3F-DA43-AD6F-57ABD3455653}" name="Table4" displayName="Table4" ref="A17:J53" totalsRowShown="0" headerRowDxfId="0" headerRowBorderDxfId="12" tableBorderDxfId="13" totalsRowBorderDxfId="11">
  <autoFilter ref="A17:J53" xr:uid="{DE455643-B639-DA47-8648-8A724B018D1F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tableColumns count="10">
    <tableColumn id="1" xr3:uid="{84ABBCA0-B4C5-7E4F-8241-AF63BCBD8EF4}" name="Split" dataDxfId="10"/>
    <tableColumn id="2" xr3:uid="{552C295D-5EED-774A-927F-3B24ED82C14C}" name="Feature" dataDxfId="9"/>
    <tableColumn id="3" xr3:uid="{32D6F0C0-E0DF-EE43-A1C5-D19A4B5B02FD}" name="PL" dataDxfId="8"/>
    <tableColumn id="4" xr3:uid="{1533905E-00BB-EF47-A645-31D59BFD6828}" name="PR" dataDxfId="7"/>
    <tableColumn id="5" xr3:uid="{6EA36858-109E-534D-8FDA-DD0E6B3F4250}" name="Level" dataDxfId="6"/>
    <tableColumn id="6" xr3:uid="{A84D8C4C-3BEF-6640-8BB2-F8CE4AC1402F}" name="P( j / tL )" dataDxfId="5">
      <calculatedColumnFormula>1/3</calculatedColumnFormula>
    </tableColumn>
    <tableColumn id="7" xr3:uid="{A49DCE93-5F69-BF49-B493-02F7D9EAFF5B}" name="P( j / tR )" dataDxfId="4"/>
    <tableColumn id="8" xr3:uid="{E939E1C8-E80D-F84E-856C-44945CE785C0}" name="2PL PR" dataDxfId="3"/>
    <tableColumn id="9" xr3:uid="{65A6F3C8-9333-5D4F-9FDC-A59F63710720}" name="Q( s| t )" dataDxfId="2"/>
    <tableColumn id="10" xr3:uid="{19F6E0EB-4421-FA4B-9F4B-B87362D7A82A}" name="Ø( s | t )" dataDxfId="1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3"/>
  <sheetViews>
    <sheetView tabSelected="1" workbookViewId="0">
      <selection activeCell="G31" sqref="G31"/>
    </sheetView>
  </sheetViews>
  <sheetFormatPr baseColWidth="10" defaultColWidth="8.83203125" defaultRowHeight="15" x14ac:dyDescent="0.2"/>
  <cols>
    <col min="1" max="1" width="11.33203125" customWidth="1"/>
    <col min="2" max="2" width="14.1640625" customWidth="1"/>
    <col min="3" max="3" width="12.5" customWidth="1"/>
    <col min="6" max="6" width="10.6640625" customWidth="1"/>
    <col min="7" max="7" width="11" customWidth="1"/>
    <col min="8" max="8" width="9" customWidth="1"/>
    <col min="9" max="9" width="10.1640625" customWidth="1"/>
    <col min="10" max="10" width="10.6640625" customWidth="1"/>
  </cols>
  <sheetData>
    <row r="1" spans="1:4" x14ac:dyDescent="0.2">
      <c r="A1" s="1" t="s">
        <v>33</v>
      </c>
      <c r="B1" s="16" t="s">
        <v>35</v>
      </c>
    </row>
    <row r="2" spans="1:4" x14ac:dyDescent="0.2">
      <c r="A2" s="1" t="s">
        <v>34</v>
      </c>
      <c r="B2" s="1">
        <v>10453138</v>
      </c>
    </row>
    <row r="4" spans="1:4" x14ac:dyDescent="0.2">
      <c r="A4" s="2" t="s">
        <v>0</v>
      </c>
      <c r="B4" s="3" t="s">
        <v>1</v>
      </c>
      <c r="C4" s="3" t="s">
        <v>2</v>
      </c>
      <c r="D4" s="4" t="s">
        <v>3</v>
      </c>
    </row>
    <row r="5" spans="1:4" x14ac:dyDescent="0.2">
      <c r="A5" s="5" t="s">
        <v>4</v>
      </c>
      <c r="B5" s="6" t="s">
        <v>5</v>
      </c>
      <c r="C5" s="6">
        <v>45</v>
      </c>
      <c r="D5" s="7">
        <v>48000</v>
      </c>
    </row>
    <row r="6" spans="1:4" x14ac:dyDescent="0.2">
      <c r="A6" s="5"/>
      <c r="B6" s="6" t="s">
        <v>6</v>
      </c>
      <c r="C6" s="6">
        <v>25</v>
      </c>
      <c r="D6" s="7">
        <v>25000</v>
      </c>
    </row>
    <row r="7" spans="1:4" x14ac:dyDescent="0.2">
      <c r="A7" s="5"/>
      <c r="B7" s="6" t="s">
        <v>6</v>
      </c>
      <c r="C7" s="6">
        <v>33</v>
      </c>
      <c r="D7" s="7">
        <v>35000</v>
      </c>
    </row>
    <row r="8" spans="1:4" x14ac:dyDescent="0.2">
      <c r="A8" s="5" t="s">
        <v>7</v>
      </c>
      <c r="B8" s="6" t="s">
        <v>6</v>
      </c>
      <c r="C8" s="6">
        <v>25</v>
      </c>
      <c r="D8" s="7">
        <v>45000</v>
      </c>
    </row>
    <row r="9" spans="1:4" x14ac:dyDescent="0.2">
      <c r="A9" s="5"/>
      <c r="B9" s="6" t="s">
        <v>5</v>
      </c>
      <c r="C9" s="6">
        <v>35</v>
      </c>
      <c r="D9" s="7">
        <v>65000</v>
      </c>
    </row>
    <row r="10" spans="1:4" x14ac:dyDescent="0.2">
      <c r="A10" s="5"/>
      <c r="B10" s="6" t="s">
        <v>6</v>
      </c>
      <c r="C10" s="6">
        <v>26</v>
      </c>
      <c r="D10" s="7">
        <v>45000</v>
      </c>
    </row>
    <row r="11" spans="1:4" x14ac:dyDescent="0.2">
      <c r="A11" s="5"/>
      <c r="B11" s="6" t="s">
        <v>5</v>
      </c>
      <c r="C11" s="6">
        <v>45</v>
      </c>
      <c r="D11" s="7">
        <v>70000</v>
      </c>
    </row>
    <row r="12" spans="1:4" x14ac:dyDescent="0.2">
      <c r="A12" s="5" t="s">
        <v>8</v>
      </c>
      <c r="B12" s="6" t="s">
        <v>5</v>
      </c>
      <c r="C12" s="6">
        <v>40</v>
      </c>
      <c r="D12" s="7">
        <v>50000</v>
      </c>
    </row>
    <row r="13" spans="1:4" x14ac:dyDescent="0.2">
      <c r="A13" s="5"/>
      <c r="B13" s="6" t="s">
        <v>6</v>
      </c>
      <c r="C13" s="6">
        <v>30</v>
      </c>
      <c r="D13" s="7">
        <v>40000</v>
      </c>
    </row>
    <row r="14" spans="1:4" x14ac:dyDescent="0.2">
      <c r="A14" s="5" t="s">
        <v>9</v>
      </c>
      <c r="B14" s="6" t="s">
        <v>5</v>
      </c>
      <c r="C14" s="6">
        <v>50</v>
      </c>
      <c r="D14" s="7">
        <v>40000</v>
      </c>
    </row>
    <row r="15" spans="1:4" x14ac:dyDescent="0.2">
      <c r="A15" s="8"/>
      <c r="B15" s="9" t="s">
        <v>6</v>
      </c>
      <c r="C15" s="9">
        <v>25</v>
      </c>
      <c r="D15" s="10">
        <v>25000</v>
      </c>
    </row>
    <row r="17" spans="1:10" ht="16" x14ac:dyDescent="0.2">
      <c r="A17" s="23" t="s">
        <v>10</v>
      </c>
      <c r="B17" s="24" t="s">
        <v>11</v>
      </c>
      <c r="C17" s="24" t="s">
        <v>12</v>
      </c>
      <c r="D17" s="24" t="s">
        <v>13</v>
      </c>
      <c r="E17" s="24" t="s">
        <v>14</v>
      </c>
      <c r="F17" s="24" t="s">
        <v>15</v>
      </c>
      <c r="G17" s="24" t="s">
        <v>16</v>
      </c>
      <c r="H17" s="24" t="s">
        <v>30</v>
      </c>
      <c r="I17" s="24" t="s">
        <v>31</v>
      </c>
      <c r="J17" s="25" t="s">
        <v>32</v>
      </c>
    </row>
    <row r="18" spans="1:10" x14ac:dyDescent="0.2">
      <c r="A18" s="17">
        <v>1</v>
      </c>
      <c r="B18" s="12" t="s">
        <v>17</v>
      </c>
      <c r="C18" s="11">
        <f>4/11</f>
        <v>0.36363636363636365</v>
      </c>
      <c r="D18" s="11">
        <f>7/11</f>
        <v>0.63636363636363635</v>
      </c>
      <c r="E18" s="11" t="s">
        <v>18</v>
      </c>
      <c r="F18" s="11">
        <v>0</v>
      </c>
      <c r="G18" s="11">
        <f>2/7</f>
        <v>0.2857142857142857</v>
      </c>
      <c r="H18" s="11">
        <f>2*C18*D18</f>
        <v>0.46280991735537191</v>
      </c>
      <c r="I18" s="11">
        <f>SUM(ABS(F18-G18),ABS(F19-G19),ABS(F20-G20),ABS(F21-G21))</f>
        <v>1.4285714285714284</v>
      </c>
      <c r="J18" s="20">
        <f>H18*I18</f>
        <v>0.66115702479338834</v>
      </c>
    </row>
    <row r="19" spans="1:10" x14ac:dyDescent="0.2">
      <c r="A19" s="17"/>
      <c r="B19" s="12"/>
      <c r="C19" s="11"/>
      <c r="D19" s="11"/>
      <c r="E19" s="11" t="s">
        <v>19</v>
      </c>
      <c r="F19" s="11">
        <v>0</v>
      </c>
      <c r="G19" s="11">
        <f>3/7</f>
        <v>0.42857142857142855</v>
      </c>
      <c r="H19" s="11"/>
      <c r="I19" s="11"/>
      <c r="J19" s="20"/>
    </row>
    <row r="20" spans="1:10" x14ac:dyDescent="0.2">
      <c r="A20" s="17"/>
      <c r="B20" s="12"/>
      <c r="C20" s="11"/>
      <c r="D20" s="11"/>
      <c r="E20" s="11" t="s">
        <v>20</v>
      </c>
      <c r="F20" s="11">
        <f>2/4</f>
        <v>0.5</v>
      </c>
      <c r="G20" s="11">
        <f>2/7</f>
        <v>0.2857142857142857</v>
      </c>
      <c r="H20" s="11"/>
      <c r="I20" s="11"/>
      <c r="J20" s="20"/>
    </row>
    <row r="21" spans="1:10" x14ac:dyDescent="0.2">
      <c r="A21" s="17"/>
      <c r="B21" s="12"/>
      <c r="C21" s="11"/>
      <c r="D21" s="11"/>
      <c r="E21" s="11" t="s">
        <v>21</v>
      </c>
      <c r="F21" s="11">
        <f>2/4</f>
        <v>0.5</v>
      </c>
      <c r="G21" s="11">
        <f>0/7</f>
        <v>0</v>
      </c>
      <c r="H21" s="11"/>
      <c r="I21" s="11"/>
      <c r="J21" s="20"/>
    </row>
    <row r="22" spans="1:10" x14ac:dyDescent="0.2">
      <c r="A22" s="17"/>
      <c r="B22" s="12" t="s">
        <v>22</v>
      </c>
      <c r="C22" s="11">
        <f>2/11</f>
        <v>0.18181818181818182</v>
      </c>
      <c r="D22" s="11">
        <f>9/11</f>
        <v>0.81818181818181823</v>
      </c>
      <c r="E22" s="11" t="s">
        <v>18</v>
      </c>
      <c r="F22" s="11">
        <f>0/2</f>
        <v>0</v>
      </c>
      <c r="G22" s="11">
        <f>2/9</f>
        <v>0.22222222222222221</v>
      </c>
      <c r="H22" s="11">
        <f>2*C22*D22</f>
        <v>0.2975206611570248</v>
      </c>
      <c r="I22" s="11">
        <f>SUM(ABS(F22-G22),ABS(F23-G23),ABS(F24-G24),ABS(F25-G25))</f>
        <v>0.88888888888888895</v>
      </c>
      <c r="J22" s="20">
        <f>H22*I22</f>
        <v>0.26446280991735538</v>
      </c>
    </row>
    <row r="23" spans="1:10" x14ac:dyDescent="0.2">
      <c r="A23" s="17"/>
      <c r="B23" s="12"/>
      <c r="C23" s="11"/>
      <c r="D23" s="11"/>
      <c r="E23" s="11" t="s">
        <v>19</v>
      </c>
      <c r="F23" s="11">
        <f>1/2</f>
        <v>0.5</v>
      </c>
      <c r="G23" s="11">
        <f>2/9</f>
        <v>0.22222222222222221</v>
      </c>
      <c r="H23" s="11"/>
      <c r="I23" s="11"/>
      <c r="J23" s="20"/>
    </row>
    <row r="24" spans="1:10" x14ac:dyDescent="0.2">
      <c r="A24" s="17"/>
      <c r="B24" s="12"/>
      <c r="C24" s="11"/>
      <c r="D24" s="11"/>
      <c r="E24" s="11" t="s">
        <v>20</v>
      </c>
      <c r="F24" s="11">
        <f>1/2</f>
        <v>0.5</v>
      </c>
      <c r="G24" s="11">
        <f>3/9</f>
        <v>0.33333333333333331</v>
      </c>
      <c r="H24" s="11"/>
      <c r="I24" s="11"/>
      <c r="J24" s="20"/>
    </row>
    <row r="25" spans="1:10" x14ac:dyDescent="0.2">
      <c r="A25" s="17"/>
      <c r="B25" s="12"/>
      <c r="C25" s="11"/>
      <c r="D25" s="11"/>
      <c r="E25" s="11" t="s">
        <v>21</v>
      </c>
      <c r="F25" s="11">
        <f>0/2</f>
        <v>0</v>
      </c>
      <c r="G25" s="11">
        <f>2/9</f>
        <v>0.22222222222222221</v>
      </c>
      <c r="H25" s="11"/>
      <c r="I25" s="11"/>
      <c r="J25" s="20"/>
    </row>
    <row r="26" spans="1:10" x14ac:dyDescent="0.2">
      <c r="A26" s="17"/>
      <c r="B26" s="12" t="s">
        <v>23</v>
      </c>
      <c r="C26" s="11">
        <f>3/11</f>
        <v>0.27272727272727271</v>
      </c>
      <c r="D26" s="11">
        <f>8/11</f>
        <v>0.72727272727272729</v>
      </c>
      <c r="E26" s="11" t="s">
        <v>18</v>
      </c>
      <c r="F26" s="11">
        <f>1/3</f>
        <v>0.33333333333333331</v>
      </c>
      <c r="G26" s="11">
        <f>1/8</f>
        <v>0.125</v>
      </c>
      <c r="H26" s="11">
        <f>2*C26*D26</f>
        <v>0.39669421487603301</v>
      </c>
      <c r="I26" s="11">
        <f>SUM(ABS(F26-G26),ABS(F27-G27),ABS(F28-G28),ABS(F29-G29))</f>
        <v>0.58333333333333326</v>
      </c>
      <c r="J26" s="20">
        <f>H26*I26</f>
        <v>0.2314049586776859</v>
      </c>
    </row>
    <row r="27" spans="1:10" x14ac:dyDescent="0.2">
      <c r="A27" s="17"/>
      <c r="B27" s="12"/>
      <c r="C27" s="11"/>
      <c r="D27" s="11"/>
      <c r="E27" s="11" t="s">
        <v>19</v>
      </c>
      <c r="F27" s="11">
        <f>1/3</f>
        <v>0.33333333333333331</v>
      </c>
      <c r="G27" s="11">
        <f>2/8</f>
        <v>0.25</v>
      </c>
      <c r="H27" s="11"/>
      <c r="I27" s="11"/>
      <c r="J27" s="20"/>
    </row>
    <row r="28" spans="1:10" x14ac:dyDescent="0.2">
      <c r="A28" s="17"/>
      <c r="B28" s="12"/>
      <c r="C28" s="11"/>
      <c r="D28" s="11"/>
      <c r="E28" s="11" t="s">
        <v>20</v>
      </c>
      <c r="F28" s="11">
        <f>1/3</f>
        <v>0.33333333333333331</v>
      </c>
      <c r="G28" s="11">
        <f>3/8</f>
        <v>0.375</v>
      </c>
      <c r="H28" s="11"/>
      <c r="I28" s="11"/>
      <c r="J28" s="20"/>
    </row>
    <row r="29" spans="1:10" x14ac:dyDescent="0.2">
      <c r="A29" s="17"/>
      <c r="B29" s="12"/>
      <c r="C29" s="11"/>
      <c r="D29" s="11"/>
      <c r="E29" s="11" t="s">
        <v>21</v>
      </c>
      <c r="F29" s="11">
        <f>0/3</f>
        <v>0</v>
      </c>
      <c r="G29" s="11">
        <f>2/8</f>
        <v>0.25</v>
      </c>
      <c r="H29" s="11"/>
      <c r="I29" s="11"/>
      <c r="J29" s="20"/>
    </row>
    <row r="30" spans="1:10" x14ac:dyDescent="0.2">
      <c r="A30" s="17"/>
      <c r="B30" s="12" t="s">
        <v>24</v>
      </c>
      <c r="C30" s="11">
        <f>2/11</f>
        <v>0.18181818181818182</v>
      </c>
      <c r="D30" s="11">
        <f>9/11</f>
        <v>0.81818181818181823</v>
      </c>
      <c r="E30" s="11" t="s">
        <v>18</v>
      </c>
      <c r="F30" s="11">
        <f>1/2</f>
        <v>0.5</v>
      </c>
      <c r="G30" s="11">
        <f>1/9</f>
        <v>0.1111111111111111</v>
      </c>
      <c r="H30" s="11">
        <f>2*C30*D30</f>
        <v>0.2975206611570248</v>
      </c>
      <c r="I30" s="11">
        <f>SUM(ABS(F30-G30),ABS(F31-G31),ABS(F32-G32),ABS(F33-G33))</f>
        <v>1.3333333333333335</v>
      </c>
      <c r="J30" s="20">
        <f>H30*I30</f>
        <v>0.39669421487603312</v>
      </c>
    </row>
    <row r="31" spans="1:10" x14ac:dyDescent="0.2">
      <c r="A31" s="17"/>
      <c r="B31" s="12"/>
      <c r="C31" s="11"/>
      <c r="D31" s="11"/>
      <c r="E31" s="11" t="s">
        <v>19</v>
      </c>
      <c r="F31" s="11">
        <f>1/2</f>
        <v>0.5</v>
      </c>
      <c r="G31" s="11">
        <f>2/9</f>
        <v>0.22222222222222221</v>
      </c>
      <c r="H31" s="11"/>
      <c r="I31" s="11"/>
      <c r="J31" s="20"/>
    </row>
    <row r="32" spans="1:10" x14ac:dyDescent="0.2">
      <c r="A32" s="17"/>
      <c r="B32" s="12"/>
      <c r="C32" s="11"/>
      <c r="D32" s="11"/>
      <c r="E32" s="11" t="s">
        <v>20</v>
      </c>
      <c r="F32" s="11">
        <f>0/2</f>
        <v>0</v>
      </c>
      <c r="G32" s="11">
        <f>4/9</f>
        <v>0.44444444444444442</v>
      </c>
      <c r="H32" s="11"/>
      <c r="I32" s="11"/>
      <c r="J32" s="20"/>
    </row>
    <row r="33" spans="1:10" x14ac:dyDescent="0.2">
      <c r="A33" s="17"/>
      <c r="B33" s="12"/>
      <c r="C33" s="11"/>
      <c r="D33" s="11"/>
      <c r="E33" s="11" t="s">
        <v>21</v>
      </c>
      <c r="F33" s="11">
        <f>0/2</f>
        <v>0</v>
      </c>
      <c r="G33" s="11">
        <f>2/9</f>
        <v>0.22222222222222221</v>
      </c>
      <c r="H33" s="11"/>
      <c r="I33" s="11"/>
      <c r="J33" s="20"/>
    </row>
    <row r="34" spans="1:10" x14ac:dyDescent="0.2">
      <c r="A34" s="18"/>
      <c r="B34" s="14" t="s">
        <v>25</v>
      </c>
      <c r="C34" s="13">
        <f>5/11</f>
        <v>0.45454545454545453</v>
      </c>
      <c r="D34" s="13">
        <f>6/11</f>
        <v>0.54545454545454541</v>
      </c>
      <c r="E34" s="13" t="s">
        <v>18</v>
      </c>
      <c r="F34" s="13">
        <f>0/5</f>
        <v>0</v>
      </c>
      <c r="G34" s="13">
        <f>2/6</f>
        <v>0.33333333333333331</v>
      </c>
      <c r="H34" s="13">
        <f>2*C34*D34</f>
        <v>0.49586776859504128</v>
      </c>
      <c r="I34" s="13">
        <f>SUM(ABS(F34-G34),ABS(F35-G35),ABS(F36-G36),ABS(F37-G37))</f>
        <v>0.93333333333333335</v>
      </c>
      <c r="J34" s="21">
        <f>H34*I34</f>
        <v>0.46280991735537186</v>
      </c>
    </row>
    <row r="35" spans="1:10" x14ac:dyDescent="0.2">
      <c r="A35" s="18"/>
      <c r="B35" s="14"/>
      <c r="C35" s="13"/>
      <c r="D35" s="13"/>
      <c r="E35" s="13" t="s">
        <v>19</v>
      </c>
      <c r="F35" s="13">
        <f>1/5</f>
        <v>0.2</v>
      </c>
      <c r="G35" s="13">
        <f>2/6</f>
        <v>0.33333333333333331</v>
      </c>
      <c r="H35" s="13"/>
      <c r="I35" s="13"/>
      <c r="J35" s="21"/>
    </row>
    <row r="36" spans="1:10" x14ac:dyDescent="0.2">
      <c r="A36" s="18"/>
      <c r="B36" s="14"/>
      <c r="C36" s="13"/>
      <c r="D36" s="13"/>
      <c r="E36" s="13" t="s">
        <v>20</v>
      </c>
      <c r="F36" s="13">
        <f>2/5</f>
        <v>0.4</v>
      </c>
      <c r="G36" s="13">
        <f>2/6</f>
        <v>0.33333333333333331</v>
      </c>
      <c r="H36" s="13"/>
      <c r="I36" s="13"/>
      <c r="J36" s="21"/>
    </row>
    <row r="37" spans="1:10" x14ac:dyDescent="0.2">
      <c r="A37" s="18"/>
      <c r="B37" s="14"/>
      <c r="C37" s="13"/>
      <c r="D37" s="13"/>
      <c r="E37" s="13" t="s">
        <v>21</v>
      </c>
      <c r="F37" s="13">
        <f>2/5</f>
        <v>0.4</v>
      </c>
      <c r="G37" s="13">
        <f>0/6</f>
        <v>0</v>
      </c>
      <c r="H37" s="13"/>
      <c r="I37" s="13"/>
      <c r="J37" s="21"/>
    </row>
    <row r="38" spans="1:10" x14ac:dyDescent="0.2">
      <c r="A38" s="18"/>
      <c r="B38" s="14" t="s">
        <v>26</v>
      </c>
      <c r="C38" s="13">
        <f>6/11</f>
        <v>0.54545454545454541</v>
      </c>
      <c r="D38" s="13">
        <f>5/11</f>
        <v>0.45454545454545453</v>
      </c>
      <c r="E38" s="13" t="s">
        <v>18</v>
      </c>
      <c r="F38" s="13">
        <f>2/6</f>
        <v>0.33333333333333331</v>
      </c>
      <c r="G38" s="13">
        <f>0/5</f>
        <v>0</v>
      </c>
      <c r="H38" s="13">
        <f>2*C38*D38</f>
        <v>0.49586776859504128</v>
      </c>
      <c r="I38" s="13">
        <f>SUM(ABS(F38-G38),ABS(F39-G39),ABS(F40-G40),ABS(F41-G41))</f>
        <v>0.93333333333333335</v>
      </c>
      <c r="J38" s="21">
        <f>H38*I38</f>
        <v>0.46280991735537186</v>
      </c>
    </row>
    <row r="39" spans="1:10" x14ac:dyDescent="0.2">
      <c r="A39" s="18"/>
      <c r="B39" s="14"/>
      <c r="C39" s="13"/>
      <c r="D39" s="13"/>
      <c r="E39" s="13" t="s">
        <v>19</v>
      </c>
      <c r="F39" s="13">
        <f>2/6</f>
        <v>0.33333333333333331</v>
      </c>
      <c r="G39" s="13">
        <f>1/5</f>
        <v>0.2</v>
      </c>
      <c r="H39" s="13"/>
      <c r="I39" s="13"/>
      <c r="J39" s="21"/>
    </row>
    <row r="40" spans="1:10" x14ac:dyDescent="0.2">
      <c r="A40" s="18"/>
      <c r="B40" s="14"/>
      <c r="C40" s="13"/>
      <c r="D40" s="13"/>
      <c r="E40" s="13" t="s">
        <v>20</v>
      </c>
      <c r="F40" s="13">
        <f>2/6</f>
        <v>0.33333333333333331</v>
      </c>
      <c r="G40" s="13">
        <f>2/5</f>
        <v>0.4</v>
      </c>
      <c r="H40" s="13"/>
      <c r="I40" s="13"/>
      <c r="J40" s="21"/>
    </row>
    <row r="41" spans="1:10" x14ac:dyDescent="0.2">
      <c r="A41" s="18"/>
      <c r="B41" s="14"/>
      <c r="C41" s="13"/>
      <c r="D41" s="13"/>
      <c r="E41" s="13" t="s">
        <v>21</v>
      </c>
      <c r="F41" s="13">
        <f>0/6</f>
        <v>0</v>
      </c>
      <c r="G41" s="13">
        <f>2/5</f>
        <v>0.4</v>
      </c>
      <c r="H41" s="13"/>
      <c r="I41" s="13"/>
      <c r="J41" s="21"/>
    </row>
    <row r="42" spans="1:10" x14ac:dyDescent="0.2">
      <c r="A42" s="19"/>
      <c r="B42" s="14" t="s">
        <v>27</v>
      </c>
      <c r="C42" s="15">
        <f>5/11</f>
        <v>0.45454545454545453</v>
      </c>
      <c r="D42" s="15">
        <f>6/11</f>
        <v>0.54545454545454541</v>
      </c>
      <c r="E42" s="13" t="s">
        <v>18</v>
      </c>
      <c r="F42" s="13">
        <f>2/5</f>
        <v>0.4</v>
      </c>
      <c r="G42" s="13">
        <f>0/6</f>
        <v>0</v>
      </c>
      <c r="H42" s="13">
        <f>2*C42*D42</f>
        <v>0.49586776859504128</v>
      </c>
      <c r="I42" s="13">
        <f>SUM(ABS(F42-G42),ABS(F43-G43),ABS(F44-G44),ABS(F45-G45))</f>
        <v>0.93333333333333335</v>
      </c>
      <c r="J42" s="21">
        <f>H42*I42</f>
        <v>0.46280991735537186</v>
      </c>
    </row>
    <row r="43" spans="1:10" x14ac:dyDescent="0.2">
      <c r="A43" s="19"/>
      <c r="B43" s="14"/>
      <c r="C43" s="15"/>
      <c r="D43" s="15"/>
      <c r="E43" s="13" t="s">
        <v>19</v>
      </c>
      <c r="F43" s="13">
        <f>1/5</f>
        <v>0.2</v>
      </c>
      <c r="G43" s="13">
        <f>2/6</f>
        <v>0.33333333333333331</v>
      </c>
      <c r="H43" s="15"/>
      <c r="I43" s="15"/>
      <c r="J43" s="22"/>
    </row>
    <row r="44" spans="1:10" x14ac:dyDescent="0.2">
      <c r="A44" s="19"/>
      <c r="B44" s="14"/>
      <c r="C44" s="15"/>
      <c r="D44" s="15"/>
      <c r="E44" s="13" t="s">
        <v>20</v>
      </c>
      <c r="F44" s="13">
        <f>2/5</f>
        <v>0.4</v>
      </c>
      <c r="G44" s="13">
        <f>2/6</f>
        <v>0.33333333333333331</v>
      </c>
      <c r="H44" s="15"/>
      <c r="I44" s="15"/>
      <c r="J44" s="22"/>
    </row>
    <row r="45" spans="1:10" x14ac:dyDescent="0.2">
      <c r="A45" s="19"/>
      <c r="B45" s="14"/>
      <c r="C45" s="15"/>
      <c r="D45" s="15"/>
      <c r="E45" s="13" t="s">
        <v>21</v>
      </c>
      <c r="F45" s="13">
        <f>0/5</f>
        <v>0</v>
      </c>
      <c r="G45" s="13">
        <f>2/6</f>
        <v>0.33333333333333331</v>
      </c>
      <c r="H45" s="15"/>
      <c r="I45" s="15"/>
      <c r="J45" s="22"/>
    </row>
    <row r="46" spans="1:10" x14ac:dyDescent="0.2">
      <c r="A46" s="19"/>
      <c r="B46" s="14" t="s">
        <v>28</v>
      </c>
      <c r="C46" s="15">
        <f xml:space="preserve"> 3/11</f>
        <v>0.27272727272727271</v>
      </c>
      <c r="D46" s="15">
        <f>8/11</f>
        <v>0.72727272727272729</v>
      </c>
      <c r="E46" s="13" t="s">
        <v>18</v>
      </c>
      <c r="F46" s="13">
        <f>0/3</f>
        <v>0</v>
      </c>
      <c r="G46" s="13">
        <f>2/8</f>
        <v>0.25</v>
      </c>
      <c r="H46" s="13">
        <f>2*C46*D46</f>
        <v>0.39669421487603301</v>
      </c>
      <c r="I46" s="13">
        <f>SUM(ABS(F46-G46),ABS(F47-G47),ABS(F48-G48),ABS(F49-G49))</f>
        <v>0.58333333333333326</v>
      </c>
      <c r="J46" s="21">
        <f>H46*I46</f>
        <v>0.2314049586776859</v>
      </c>
    </row>
    <row r="47" spans="1:10" x14ac:dyDescent="0.2">
      <c r="A47" s="19"/>
      <c r="B47" s="14"/>
      <c r="C47" s="15"/>
      <c r="D47" s="15"/>
      <c r="E47" s="13" t="s">
        <v>19</v>
      </c>
      <c r="F47" s="13">
        <f>1/3</f>
        <v>0.33333333333333331</v>
      </c>
      <c r="G47" s="13">
        <f>2/8</f>
        <v>0.25</v>
      </c>
      <c r="H47" s="15"/>
      <c r="I47" s="15"/>
      <c r="J47" s="22"/>
    </row>
    <row r="48" spans="1:10" x14ac:dyDescent="0.2">
      <c r="A48" s="19"/>
      <c r="B48" s="14"/>
      <c r="C48" s="15"/>
      <c r="D48" s="15"/>
      <c r="E48" s="13" t="s">
        <v>20</v>
      </c>
      <c r="F48" s="13">
        <f>1/3</f>
        <v>0.33333333333333331</v>
      </c>
      <c r="G48" s="13">
        <f>3/8</f>
        <v>0.375</v>
      </c>
      <c r="H48" s="15"/>
      <c r="I48" s="15"/>
      <c r="J48" s="22"/>
    </row>
    <row r="49" spans="1:10" x14ac:dyDescent="0.2">
      <c r="A49" s="19"/>
      <c r="B49" s="14"/>
      <c r="C49" s="15"/>
      <c r="D49" s="15"/>
      <c r="E49" s="13" t="s">
        <v>21</v>
      </c>
      <c r="F49" s="13">
        <f>1/3</f>
        <v>0.33333333333333331</v>
      </c>
      <c r="G49" s="13">
        <f>1/8</f>
        <v>0.125</v>
      </c>
      <c r="H49" s="15"/>
      <c r="I49" s="15"/>
      <c r="J49" s="22"/>
    </row>
    <row r="50" spans="1:10" x14ac:dyDescent="0.2">
      <c r="A50" s="19"/>
      <c r="B50" s="14" t="s">
        <v>29</v>
      </c>
      <c r="C50" s="15">
        <f>3/11</f>
        <v>0.27272727272727271</v>
      </c>
      <c r="D50" s="15">
        <f>8/11</f>
        <v>0.72727272727272729</v>
      </c>
      <c r="E50" s="13" t="s">
        <v>18</v>
      </c>
      <c r="F50" s="13">
        <f>0/3</f>
        <v>0</v>
      </c>
      <c r="G50" s="13">
        <f>2/8</f>
        <v>0.25</v>
      </c>
      <c r="H50" s="13">
        <f>2*C50*D50</f>
        <v>0.39669421487603301</v>
      </c>
      <c r="I50" s="13">
        <f>SUM(ABS(F50-G50),ABS(F51-G51),ABS(F52-G52),ABS(F53-G53))</f>
        <v>0.58333333333333326</v>
      </c>
      <c r="J50" s="21">
        <f>H50*I50</f>
        <v>0.2314049586776859</v>
      </c>
    </row>
    <row r="51" spans="1:10" x14ac:dyDescent="0.2">
      <c r="A51" s="19"/>
      <c r="B51" s="15"/>
      <c r="C51" s="15"/>
      <c r="D51" s="15"/>
      <c r="E51" s="13" t="s">
        <v>19</v>
      </c>
      <c r="F51" s="13">
        <f>1/3</f>
        <v>0.33333333333333331</v>
      </c>
      <c r="G51" s="13">
        <f>2/8</f>
        <v>0.25</v>
      </c>
      <c r="H51" s="15"/>
      <c r="I51" s="15"/>
      <c r="J51" s="22"/>
    </row>
    <row r="52" spans="1:10" x14ac:dyDescent="0.2">
      <c r="A52" s="19"/>
      <c r="B52" s="15"/>
      <c r="C52" s="15"/>
      <c r="D52" s="15"/>
      <c r="E52" s="13" t="s">
        <v>20</v>
      </c>
      <c r="F52" s="13">
        <f>1/3</f>
        <v>0.33333333333333331</v>
      </c>
      <c r="G52" s="13">
        <f>3/8</f>
        <v>0.375</v>
      </c>
      <c r="H52" s="15"/>
      <c r="I52" s="15"/>
      <c r="J52" s="22"/>
    </row>
    <row r="53" spans="1:10" x14ac:dyDescent="0.2">
      <c r="A53" s="26"/>
      <c r="B53" s="27"/>
      <c r="C53" s="27"/>
      <c r="D53" s="27"/>
      <c r="E53" s="28" t="s">
        <v>21</v>
      </c>
      <c r="F53" s="28">
        <f>1/3</f>
        <v>0.33333333333333331</v>
      </c>
      <c r="G53" s="28">
        <f>1/8</f>
        <v>0.125</v>
      </c>
      <c r="H53" s="27"/>
      <c r="I53" s="27"/>
      <c r="J53" s="29"/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Malav Shastri</dc:creator>
  <cp:lastModifiedBy>Aakash Rami</cp:lastModifiedBy>
  <dcterms:created xsi:type="dcterms:W3CDTF">2019-10-29T02:18:43Z</dcterms:created>
  <dcterms:modified xsi:type="dcterms:W3CDTF">2020-03-23T04:43:50Z</dcterms:modified>
</cp:coreProperties>
</file>