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MTB\Dashboard\Code\Datasets\"/>
    </mc:Choice>
  </mc:AlternateContent>
  <xr:revisionPtr revIDLastSave="0" documentId="13_ncr:1_{C64FC4AB-77D7-449A-8D59-F1E1B7583618}" xr6:coauthVersionLast="47" xr6:coauthVersionMax="47" xr10:uidLastSave="{00000000-0000-0000-0000-000000000000}"/>
  <bookViews>
    <workbookView xWindow="-120" yWindow="-120" windowWidth="20730" windowHeight="11160" tabRatio="688" xr2:uid="{00000000-000D-0000-FFFF-FFFF00000000}"/>
  </bookViews>
  <sheets>
    <sheet name="Index" sheetId="15" r:id="rId1"/>
    <sheet name="1. Change_Log" sheetId="2" r:id="rId2"/>
    <sheet name="2. Summary" sheetId="3" r:id="rId3"/>
    <sheet name="3. Gini" sheetId="4" r:id="rId4"/>
    <sheet name="4. Calibration" sheetId="5" r:id="rId5"/>
    <sheet name="5. PSI" sheetId="6" r:id="rId6"/>
    <sheet name="support" sheetId="7" r:id="rId7"/>
  </sheets>
  <definedNames>
    <definedName name="Actual">'3. Gini'!$I$14:$J$24</definedName>
    <definedName name="Perfect_curve">'3. Gini'!$L$13:$M$24</definedName>
    <definedName name="Random">'3. Gini'!$J$14:$J$24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3" l="1"/>
  <c r="C8" i="3"/>
  <c r="B5" i="3"/>
  <c r="J15" i="3"/>
  <c r="H15" i="3"/>
  <c r="F15" i="3"/>
  <c r="A5" i="2"/>
  <c r="B10" i="2"/>
  <c r="L38" i="5"/>
  <c r="O175" i="7"/>
  <c r="P47" i="6" l="1"/>
  <c r="O47" i="6"/>
  <c r="N47" i="6"/>
  <c r="M47" i="6"/>
  <c r="L47" i="6"/>
  <c r="K47" i="6"/>
  <c r="J47" i="6"/>
  <c r="I47" i="6"/>
  <c r="H47" i="6"/>
  <c r="G47" i="6"/>
  <c r="F47" i="6"/>
  <c r="E47" i="6"/>
  <c r="D47" i="6"/>
  <c r="F35" i="6"/>
  <c r="I34" i="6"/>
  <c r="E34" i="6"/>
  <c r="J33" i="6"/>
  <c r="I32" i="6"/>
  <c r="H32" i="6"/>
  <c r="F31" i="6"/>
  <c r="I30" i="6"/>
  <c r="E30" i="6"/>
  <c r="J29" i="6"/>
  <c r="I28" i="6"/>
  <c r="H28" i="6"/>
  <c r="F27" i="6"/>
  <c r="I26" i="6"/>
  <c r="E26" i="6"/>
  <c r="P25" i="6"/>
  <c r="O25" i="6"/>
  <c r="N25" i="6"/>
  <c r="M25" i="6"/>
  <c r="L25" i="6"/>
  <c r="K25" i="6"/>
  <c r="J25" i="6"/>
  <c r="I25" i="6"/>
  <c r="H25" i="6"/>
  <c r="G25" i="6"/>
  <c r="F25" i="6"/>
  <c r="E25" i="6"/>
  <c r="D25" i="6"/>
  <c r="O22" i="6"/>
  <c r="N22" i="6"/>
  <c r="O35" i="6" s="1"/>
  <c r="M22" i="6"/>
  <c r="L22" i="6"/>
  <c r="M32" i="6" s="1"/>
  <c r="K22" i="6"/>
  <c r="J22" i="6"/>
  <c r="K33" i="6" s="1"/>
  <c r="I22" i="6"/>
  <c r="H22" i="6"/>
  <c r="G22" i="6"/>
  <c r="F22" i="6"/>
  <c r="G35" i="6" s="1"/>
  <c r="E22" i="6"/>
  <c r="D22" i="6"/>
  <c r="C22" i="6"/>
  <c r="O21" i="6"/>
  <c r="P35" i="6" s="1"/>
  <c r="N21" i="6"/>
  <c r="M21" i="6"/>
  <c r="N35" i="6" s="1"/>
  <c r="L21" i="6"/>
  <c r="M35" i="6" s="1"/>
  <c r="K21" i="6"/>
  <c r="L35" i="6" s="1"/>
  <c r="J21" i="6"/>
  <c r="I21" i="6"/>
  <c r="J35" i="6" s="1"/>
  <c r="H21" i="6"/>
  <c r="I35" i="6" s="1"/>
  <c r="G21" i="6"/>
  <c r="H35" i="6" s="1"/>
  <c r="F21" i="6"/>
  <c r="E21" i="6"/>
  <c r="D21" i="6"/>
  <c r="E35" i="6" s="1"/>
  <c r="C21" i="6"/>
  <c r="D35" i="6" s="1"/>
  <c r="B21" i="6"/>
  <c r="O20" i="6"/>
  <c r="N20" i="6"/>
  <c r="M20" i="6"/>
  <c r="N34" i="6" s="1"/>
  <c r="L20" i="6"/>
  <c r="M34" i="6" s="1"/>
  <c r="K20" i="6"/>
  <c r="L34" i="6" s="1"/>
  <c r="J20" i="6"/>
  <c r="I20" i="6"/>
  <c r="J34" i="6" s="1"/>
  <c r="H20" i="6"/>
  <c r="G20" i="6"/>
  <c r="F20" i="6"/>
  <c r="E20" i="6"/>
  <c r="F34" i="6" s="1"/>
  <c r="D20" i="6"/>
  <c r="C20" i="6"/>
  <c r="D34" i="6" s="1"/>
  <c r="B20" i="6"/>
  <c r="O19" i="6"/>
  <c r="P33" i="6" s="1"/>
  <c r="N19" i="6"/>
  <c r="M19" i="6"/>
  <c r="N33" i="6" s="1"/>
  <c r="L19" i="6"/>
  <c r="M33" i="6" s="1"/>
  <c r="K19" i="6"/>
  <c r="L33" i="6" s="1"/>
  <c r="J19" i="6"/>
  <c r="I19" i="6"/>
  <c r="H19" i="6"/>
  <c r="I33" i="6" s="1"/>
  <c r="G19" i="6"/>
  <c r="H33" i="6" s="1"/>
  <c r="F19" i="6"/>
  <c r="E19" i="6"/>
  <c r="F33" i="6" s="1"/>
  <c r="D19" i="6"/>
  <c r="E33" i="6" s="1"/>
  <c r="C19" i="6"/>
  <c r="D33" i="6" s="1"/>
  <c r="B19" i="6"/>
  <c r="O18" i="6"/>
  <c r="P32" i="6" s="1"/>
  <c r="N18" i="6"/>
  <c r="M18" i="6"/>
  <c r="N32" i="6" s="1"/>
  <c r="L18" i="6"/>
  <c r="K18" i="6"/>
  <c r="J18" i="6"/>
  <c r="I18" i="6"/>
  <c r="J32" i="6" s="1"/>
  <c r="H18" i="6"/>
  <c r="G18" i="6"/>
  <c r="F18" i="6"/>
  <c r="E18" i="6"/>
  <c r="F32" i="6" s="1"/>
  <c r="D18" i="6"/>
  <c r="E32" i="6" s="1"/>
  <c r="C18" i="6"/>
  <c r="B18" i="6"/>
  <c r="O17" i="6"/>
  <c r="P31" i="6" s="1"/>
  <c r="N17" i="6"/>
  <c r="M17" i="6"/>
  <c r="N31" i="6" s="1"/>
  <c r="L17" i="6"/>
  <c r="M31" i="6" s="1"/>
  <c r="K17" i="6"/>
  <c r="L31" i="6" s="1"/>
  <c r="J17" i="6"/>
  <c r="I17" i="6"/>
  <c r="J31" i="6" s="1"/>
  <c r="H17" i="6"/>
  <c r="I31" i="6" s="1"/>
  <c r="G17" i="6"/>
  <c r="H31" i="6" s="1"/>
  <c r="F17" i="6"/>
  <c r="E17" i="6"/>
  <c r="D17" i="6"/>
  <c r="E31" i="6" s="1"/>
  <c r="C17" i="6"/>
  <c r="D31" i="6" s="1"/>
  <c r="B17" i="6"/>
  <c r="O16" i="6"/>
  <c r="N16" i="6"/>
  <c r="M16" i="6"/>
  <c r="N30" i="6" s="1"/>
  <c r="L16" i="6"/>
  <c r="M30" i="6" s="1"/>
  <c r="K16" i="6"/>
  <c r="L30" i="6" s="1"/>
  <c r="J16" i="6"/>
  <c r="I16" i="6"/>
  <c r="J30" i="6" s="1"/>
  <c r="H16" i="6"/>
  <c r="G16" i="6"/>
  <c r="F16" i="6"/>
  <c r="E16" i="6"/>
  <c r="F30" i="6" s="1"/>
  <c r="D16" i="6"/>
  <c r="C16" i="6"/>
  <c r="D30" i="6" s="1"/>
  <c r="B16" i="6"/>
  <c r="O15" i="6"/>
  <c r="P29" i="6" s="1"/>
  <c r="N15" i="6"/>
  <c r="M15" i="6"/>
  <c r="N29" i="6" s="1"/>
  <c r="L15" i="6"/>
  <c r="M29" i="6" s="1"/>
  <c r="K15" i="6"/>
  <c r="L29" i="6" s="1"/>
  <c r="J15" i="6"/>
  <c r="I15" i="6"/>
  <c r="H15" i="6"/>
  <c r="I29" i="6" s="1"/>
  <c r="G15" i="6"/>
  <c r="H29" i="6" s="1"/>
  <c r="F15" i="6"/>
  <c r="E15" i="6"/>
  <c r="F29" i="6" s="1"/>
  <c r="D15" i="6"/>
  <c r="E29" i="6" s="1"/>
  <c r="C15" i="6"/>
  <c r="D29" i="6" s="1"/>
  <c r="B15" i="6"/>
  <c r="O14" i="6"/>
  <c r="P28" i="6" s="1"/>
  <c r="N14" i="6"/>
  <c r="M14" i="6"/>
  <c r="N28" i="6" s="1"/>
  <c r="L14" i="6"/>
  <c r="K14" i="6"/>
  <c r="J14" i="6"/>
  <c r="I14" i="6"/>
  <c r="J28" i="6" s="1"/>
  <c r="H14" i="6"/>
  <c r="G14" i="6"/>
  <c r="F14" i="6"/>
  <c r="E14" i="6"/>
  <c r="F28" i="6" s="1"/>
  <c r="D14" i="6"/>
  <c r="E28" i="6" s="1"/>
  <c r="C14" i="6"/>
  <c r="B14" i="6"/>
  <c r="O13" i="6"/>
  <c r="P27" i="6" s="1"/>
  <c r="N13" i="6"/>
  <c r="M13" i="6"/>
  <c r="N27" i="6" s="1"/>
  <c r="L13" i="6"/>
  <c r="M27" i="6" s="1"/>
  <c r="K13" i="6"/>
  <c r="L27" i="6" s="1"/>
  <c r="J13" i="6"/>
  <c r="I13" i="6"/>
  <c r="J27" i="6" s="1"/>
  <c r="H13" i="6"/>
  <c r="I27" i="6" s="1"/>
  <c r="G13" i="6"/>
  <c r="H27" i="6" s="1"/>
  <c r="F13" i="6"/>
  <c r="E13" i="6"/>
  <c r="D13" i="6"/>
  <c r="E27" i="6" s="1"/>
  <c r="C13" i="6"/>
  <c r="D27" i="6" s="1"/>
  <c r="B13" i="6"/>
  <c r="O12" i="6"/>
  <c r="N12" i="6"/>
  <c r="M12" i="6"/>
  <c r="N26" i="6" s="1"/>
  <c r="L12" i="6"/>
  <c r="M26" i="6" s="1"/>
  <c r="K12" i="6"/>
  <c r="L26" i="6" s="1"/>
  <c r="J12" i="6"/>
  <c r="I12" i="6"/>
  <c r="J26" i="6" s="1"/>
  <c r="H12" i="6"/>
  <c r="G12" i="6"/>
  <c r="F12" i="6"/>
  <c r="E12" i="6"/>
  <c r="F26" i="6" s="1"/>
  <c r="D12" i="6"/>
  <c r="C12" i="6"/>
  <c r="D26" i="6" s="1"/>
  <c r="B12" i="6"/>
  <c r="O11" i="6"/>
  <c r="N11" i="6"/>
  <c r="M11" i="6"/>
  <c r="L11" i="6"/>
  <c r="K11" i="6"/>
  <c r="J11" i="6"/>
  <c r="I11" i="6"/>
  <c r="H11" i="6"/>
  <c r="G11" i="6"/>
  <c r="F11" i="6"/>
  <c r="E11" i="6"/>
  <c r="D11" i="6"/>
  <c r="C11" i="6"/>
  <c r="B4" i="6"/>
  <c r="I38" i="5"/>
  <c r="I37" i="5"/>
  <c r="G37" i="5"/>
  <c r="I36" i="5"/>
  <c r="G36" i="5"/>
  <c r="I35" i="5"/>
  <c r="G35" i="5"/>
  <c r="I34" i="5"/>
  <c r="G34" i="5"/>
  <c r="I33" i="5"/>
  <c r="G33" i="5"/>
  <c r="I32" i="5"/>
  <c r="G32" i="5"/>
  <c r="I31" i="5"/>
  <c r="G31" i="5"/>
  <c r="I30" i="5"/>
  <c r="G30" i="5"/>
  <c r="I29" i="5"/>
  <c r="G29" i="5"/>
  <c r="I28" i="5"/>
  <c r="G28" i="5"/>
  <c r="I23" i="5"/>
  <c r="I22" i="5"/>
  <c r="J22" i="5" s="1"/>
  <c r="E22" i="5"/>
  <c r="F22" i="5" s="1"/>
  <c r="D22" i="5"/>
  <c r="C22" i="5"/>
  <c r="I21" i="5"/>
  <c r="E21" i="5"/>
  <c r="J21" i="5" s="1"/>
  <c r="D21" i="5"/>
  <c r="C21" i="5"/>
  <c r="I20" i="5"/>
  <c r="F20" i="5"/>
  <c r="H20" i="5" s="1"/>
  <c r="D20" i="5"/>
  <c r="C20" i="5"/>
  <c r="E20" i="5" s="1"/>
  <c r="I19" i="5"/>
  <c r="D19" i="5"/>
  <c r="C19" i="5"/>
  <c r="I18" i="5"/>
  <c r="J18" i="5" s="1"/>
  <c r="E18" i="5"/>
  <c r="F18" i="5" s="1"/>
  <c r="D18" i="5"/>
  <c r="C18" i="5"/>
  <c r="I17" i="5"/>
  <c r="E17" i="5"/>
  <c r="J17" i="5" s="1"/>
  <c r="D17" i="5"/>
  <c r="C17" i="5"/>
  <c r="I16" i="5"/>
  <c r="F16" i="5"/>
  <c r="L16" i="5" s="1"/>
  <c r="D16" i="5"/>
  <c r="C16" i="5"/>
  <c r="E16" i="5" s="1"/>
  <c r="I15" i="5"/>
  <c r="D15" i="5"/>
  <c r="D23" i="5" s="1"/>
  <c r="C15" i="5"/>
  <c r="I14" i="5"/>
  <c r="J14" i="5" s="1"/>
  <c r="E14" i="5"/>
  <c r="D14" i="5"/>
  <c r="C14" i="5"/>
  <c r="F14" i="5" s="1"/>
  <c r="I13" i="5"/>
  <c r="G13" i="5"/>
  <c r="F13" i="5"/>
  <c r="D13" i="5"/>
  <c r="C13" i="5"/>
  <c r="E13" i="5" s="1"/>
  <c r="B4" i="5"/>
  <c r="D39" i="4"/>
  <c r="C39" i="4"/>
  <c r="F38" i="4"/>
  <c r="E38" i="4"/>
  <c r="F37" i="4"/>
  <c r="E37" i="4"/>
  <c r="F36" i="4"/>
  <c r="E36" i="4"/>
  <c r="F35" i="4"/>
  <c r="E35" i="4"/>
  <c r="F34" i="4"/>
  <c r="E34" i="4"/>
  <c r="F33" i="4"/>
  <c r="E33" i="4"/>
  <c r="F32" i="4"/>
  <c r="E32" i="4"/>
  <c r="F31" i="4"/>
  <c r="E31" i="4"/>
  <c r="G30" i="4"/>
  <c r="I31" i="4" s="1"/>
  <c r="F30" i="4"/>
  <c r="E30" i="4"/>
  <c r="H29" i="4"/>
  <c r="H30" i="4" s="1"/>
  <c r="G29" i="4"/>
  <c r="I30" i="4" s="1"/>
  <c r="E29" i="4"/>
  <c r="F29" i="4" s="1"/>
  <c r="E23" i="4"/>
  <c r="C23" i="4" s="1"/>
  <c r="D37" i="5" s="1"/>
  <c r="D23" i="4"/>
  <c r="C37" i="5" s="1"/>
  <c r="E22" i="4"/>
  <c r="D22" i="4"/>
  <c r="C36" i="5" s="1"/>
  <c r="E21" i="4"/>
  <c r="D21" i="4"/>
  <c r="C35" i="5" s="1"/>
  <c r="C21" i="4"/>
  <c r="D35" i="5" s="1"/>
  <c r="E20" i="4"/>
  <c r="C20" i="4" s="1"/>
  <c r="D34" i="5" s="1"/>
  <c r="D20" i="4"/>
  <c r="C34" i="5" s="1"/>
  <c r="E19" i="4"/>
  <c r="D19" i="4"/>
  <c r="F19" i="4" s="1"/>
  <c r="C19" i="4"/>
  <c r="D33" i="5" s="1"/>
  <c r="E18" i="4"/>
  <c r="D18" i="4"/>
  <c r="C32" i="5" s="1"/>
  <c r="E17" i="4"/>
  <c r="C17" i="4" s="1"/>
  <c r="D31" i="5" s="1"/>
  <c r="D17" i="4"/>
  <c r="F17" i="4" s="1"/>
  <c r="E16" i="4"/>
  <c r="D16" i="4"/>
  <c r="C30" i="5" s="1"/>
  <c r="E15" i="4"/>
  <c r="C15" i="4" s="1"/>
  <c r="D29" i="5" s="1"/>
  <c r="D15" i="4"/>
  <c r="H14" i="4"/>
  <c r="G14" i="4"/>
  <c r="G15" i="4" s="1"/>
  <c r="E14" i="4"/>
  <c r="D14" i="4"/>
  <c r="C28" i="5" s="1"/>
  <c r="C14" i="4"/>
  <c r="D28" i="5" s="1"/>
  <c r="B4" i="4"/>
  <c r="F22" i="4" l="1"/>
  <c r="G29" i="6"/>
  <c r="G33" i="6"/>
  <c r="G26" i="6"/>
  <c r="K26" i="6"/>
  <c r="O26" i="6"/>
  <c r="G28" i="6"/>
  <c r="K28" i="6"/>
  <c r="O28" i="6"/>
  <c r="G30" i="6"/>
  <c r="K30" i="6"/>
  <c r="O30" i="6"/>
  <c r="G32" i="6"/>
  <c r="K32" i="6"/>
  <c r="O32" i="6"/>
  <c r="G34" i="6"/>
  <c r="K34" i="6"/>
  <c r="O34" i="6"/>
  <c r="K27" i="6"/>
  <c r="K31" i="6"/>
  <c r="K35" i="6"/>
  <c r="F16" i="4"/>
  <c r="H26" i="6"/>
  <c r="P26" i="6"/>
  <c r="D28" i="6"/>
  <c r="L28" i="6"/>
  <c r="H30" i="6"/>
  <c r="P30" i="6"/>
  <c r="D32" i="6"/>
  <c r="L32" i="6"/>
  <c r="H34" i="6"/>
  <c r="P34" i="6"/>
  <c r="M28" i="6"/>
  <c r="O29" i="6"/>
  <c r="O33" i="6"/>
  <c r="F15" i="4"/>
  <c r="F18" i="4"/>
  <c r="E35" i="5"/>
  <c r="F35" i="5" s="1"/>
  <c r="G16" i="4"/>
  <c r="J30" i="5"/>
  <c r="H31" i="4"/>
  <c r="E24" i="4"/>
  <c r="F20" i="4"/>
  <c r="F37" i="5"/>
  <c r="H37" i="5" s="1"/>
  <c r="G31" i="4"/>
  <c r="L13" i="5"/>
  <c r="H13" i="5"/>
  <c r="K13" i="5" s="1"/>
  <c r="J15" i="5"/>
  <c r="L20" i="5"/>
  <c r="C16" i="4"/>
  <c r="D30" i="5" s="1"/>
  <c r="E30" i="5" s="1"/>
  <c r="F30" i="5" s="1"/>
  <c r="C18" i="4"/>
  <c r="D32" i="5" s="1"/>
  <c r="E32" i="5" s="1"/>
  <c r="J32" i="5" s="1"/>
  <c r="C22" i="4"/>
  <c r="D36" i="5" s="1"/>
  <c r="E36" i="5" s="1"/>
  <c r="B22" i="6"/>
  <c r="E23" i="5"/>
  <c r="J23" i="5" s="1"/>
  <c r="E15" i="5"/>
  <c r="G23" i="5" s="1"/>
  <c r="H16" i="5"/>
  <c r="K16" i="5" s="1"/>
  <c r="F19" i="5"/>
  <c r="E19" i="5"/>
  <c r="J19" i="5" s="1"/>
  <c r="C23" i="5"/>
  <c r="C29" i="5"/>
  <c r="C31" i="5"/>
  <c r="C33" i="5"/>
  <c r="E37" i="5"/>
  <c r="J37" i="5" s="1"/>
  <c r="E34" i="5"/>
  <c r="J34" i="5" s="1"/>
  <c r="H15" i="4"/>
  <c r="L14" i="5"/>
  <c r="H14" i="5"/>
  <c r="K14" i="5" s="1"/>
  <c r="F17" i="5"/>
  <c r="F21" i="5"/>
  <c r="E28" i="5"/>
  <c r="J28" i="5" s="1"/>
  <c r="F14" i="4"/>
  <c r="J15" i="4"/>
  <c r="F21" i="4"/>
  <c r="F23" i="4"/>
  <c r="D24" i="4"/>
  <c r="I16" i="4" s="1"/>
  <c r="E39" i="4"/>
  <c r="J13" i="5"/>
  <c r="J16" i="5"/>
  <c r="L18" i="5"/>
  <c r="H18" i="5"/>
  <c r="K18" i="5" s="1"/>
  <c r="J20" i="5"/>
  <c r="K20" i="5" s="1"/>
  <c r="L22" i="5"/>
  <c r="H22" i="5"/>
  <c r="K22" i="5" s="1"/>
  <c r="J35" i="5"/>
  <c r="C28" i="6"/>
  <c r="C30" i="6"/>
  <c r="G27" i="6"/>
  <c r="O27" i="6"/>
  <c r="K29" i="6"/>
  <c r="G31" i="6"/>
  <c r="O31" i="6"/>
  <c r="L37" i="5" l="1"/>
  <c r="J36" i="5"/>
  <c r="F36" i="5"/>
  <c r="L30" i="5"/>
  <c r="H30" i="5"/>
  <c r="K30" i="5" s="1"/>
  <c r="H35" i="5"/>
  <c r="K35" i="5" s="1"/>
  <c r="L35" i="5"/>
  <c r="O41" i="6"/>
  <c r="K41" i="6"/>
  <c r="G41" i="6"/>
  <c r="N41" i="6"/>
  <c r="J41" i="6"/>
  <c r="F41" i="6"/>
  <c r="L41" i="6"/>
  <c r="D41" i="6"/>
  <c r="I41" i="6"/>
  <c r="E41" i="6"/>
  <c r="H41" i="6"/>
  <c r="P41" i="6"/>
  <c r="M41" i="6"/>
  <c r="L31" i="4"/>
  <c r="L30" i="4"/>
  <c r="J30" i="4"/>
  <c r="K29" i="4" s="1"/>
  <c r="F39" i="4"/>
  <c r="F33" i="5"/>
  <c r="E33" i="5"/>
  <c r="J33" i="5" s="1"/>
  <c r="E29" i="5"/>
  <c r="J29" i="5" s="1"/>
  <c r="H19" i="5"/>
  <c r="K19" i="5" s="1"/>
  <c r="L19" i="5"/>
  <c r="I32" i="4"/>
  <c r="G32" i="4"/>
  <c r="L36" i="4"/>
  <c r="L21" i="5"/>
  <c r="H21" i="5"/>
  <c r="K21" i="5" s="1"/>
  <c r="C33" i="6"/>
  <c r="C29" i="6"/>
  <c r="C35" i="6"/>
  <c r="C31" i="6"/>
  <c r="C27" i="6"/>
  <c r="G17" i="4"/>
  <c r="I17" i="4"/>
  <c r="C26" i="6"/>
  <c r="L33" i="4"/>
  <c r="L37" i="4"/>
  <c r="L17" i="5"/>
  <c r="H17" i="5"/>
  <c r="K17" i="5" s="1"/>
  <c r="C38" i="5"/>
  <c r="E31" i="5"/>
  <c r="J31" i="5" s="1"/>
  <c r="F23" i="5"/>
  <c r="H23" i="5" s="1"/>
  <c r="K23" i="5" s="1"/>
  <c r="F32" i="5"/>
  <c r="L35" i="4"/>
  <c r="J32" i="4"/>
  <c r="H32" i="4"/>
  <c r="M39" i="6"/>
  <c r="I39" i="6"/>
  <c r="E39" i="6"/>
  <c r="P39" i="6"/>
  <c r="L39" i="6"/>
  <c r="H39" i="6"/>
  <c r="D39" i="6"/>
  <c r="N39" i="6"/>
  <c r="F39" i="6"/>
  <c r="K39" i="6"/>
  <c r="O39" i="6"/>
  <c r="G39" i="6"/>
  <c r="J39" i="6"/>
  <c r="L32" i="4"/>
  <c r="L22" i="4"/>
  <c r="L20" i="4"/>
  <c r="L18" i="4"/>
  <c r="L16" i="4"/>
  <c r="L23" i="4"/>
  <c r="L21" i="4"/>
  <c r="L19" i="4"/>
  <c r="F24" i="4"/>
  <c r="L14" i="4" s="1"/>
  <c r="L17" i="4"/>
  <c r="L15" i="4"/>
  <c r="H16" i="4"/>
  <c r="J16" i="4"/>
  <c r="F34" i="5"/>
  <c r="K37" i="5"/>
  <c r="J31" i="4"/>
  <c r="C34" i="6"/>
  <c r="C32" i="6"/>
  <c r="L34" i="4"/>
  <c r="L38" i="4"/>
  <c r="F15" i="5"/>
  <c r="C24" i="4"/>
  <c r="I15" i="4"/>
  <c r="K14" i="4" s="1"/>
  <c r="D38" i="5"/>
  <c r="F28" i="5"/>
  <c r="H28" i="5" l="1"/>
  <c r="K28" i="5" s="1"/>
  <c r="L28" i="5"/>
  <c r="M43" i="6"/>
  <c r="I43" i="6"/>
  <c r="E43" i="6"/>
  <c r="P43" i="6"/>
  <c r="L43" i="6"/>
  <c r="H43" i="6"/>
  <c r="D43" i="6"/>
  <c r="J43" i="6"/>
  <c r="O43" i="6"/>
  <c r="G43" i="6"/>
  <c r="K43" i="6"/>
  <c r="F43" i="6"/>
  <c r="N43" i="6"/>
  <c r="C47" i="6"/>
  <c r="L29" i="4"/>
  <c r="H15" i="5"/>
  <c r="K15" i="5" s="1"/>
  <c r="L15" i="5"/>
  <c r="K16" i="4"/>
  <c r="K31" i="4"/>
  <c r="F29" i="5"/>
  <c r="L36" i="5"/>
  <c r="H36" i="5"/>
  <c r="K36" i="5" s="1"/>
  <c r="K30" i="4"/>
  <c r="J17" i="4"/>
  <c r="H17" i="4"/>
  <c r="G38" i="5"/>
  <c r="L23" i="5"/>
  <c r="F31" i="5"/>
  <c r="G18" i="4"/>
  <c r="I18" i="4"/>
  <c r="P40" i="6"/>
  <c r="L40" i="6"/>
  <c r="H40" i="6"/>
  <c r="D40" i="6"/>
  <c r="O40" i="6"/>
  <c r="K40" i="6"/>
  <c r="G40" i="6"/>
  <c r="I40" i="6"/>
  <c r="N40" i="6"/>
  <c r="F40" i="6"/>
  <c r="M40" i="6"/>
  <c r="J40" i="6"/>
  <c r="E40" i="6"/>
  <c r="L34" i="5"/>
  <c r="H34" i="5"/>
  <c r="K34" i="5" s="1"/>
  <c r="L32" i="5"/>
  <c r="H32" i="5"/>
  <c r="K32" i="5" s="1"/>
  <c r="O37" i="6"/>
  <c r="K37" i="6"/>
  <c r="G37" i="6"/>
  <c r="N37" i="6"/>
  <c r="J37" i="6"/>
  <c r="F37" i="6"/>
  <c r="P37" i="6"/>
  <c r="H37" i="6"/>
  <c r="M37" i="6"/>
  <c r="E37" i="6"/>
  <c r="I37" i="6"/>
  <c r="L37" i="6"/>
  <c r="D37" i="6"/>
  <c r="N42" i="6"/>
  <c r="J42" i="6"/>
  <c r="F42" i="6"/>
  <c r="M42" i="6"/>
  <c r="I42" i="6"/>
  <c r="E42" i="6"/>
  <c r="O42" i="6"/>
  <c r="G42" i="6"/>
  <c r="L42" i="6"/>
  <c r="D42" i="6"/>
  <c r="H42" i="6"/>
  <c r="P42" i="6"/>
  <c r="K42" i="6"/>
  <c r="O45" i="6"/>
  <c r="K45" i="6"/>
  <c r="G45" i="6"/>
  <c r="N45" i="6"/>
  <c r="J45" i="6"/>
  <c r="F45" i="6"/>
  <c r="P45" i="6"/>
  <c r="H45" i="6"/>
  <c r="M45" i="6"/>
  <c r="E45" i="6"/>
  <c r="L45" i="6"/>
  <c r="I45" i="6"/>
  <c r="D45" i="6"/>
  <c r="E38" i="5"/>
  <c r="N46" i="6"/>
  <c r="J46" i="6"/>
  <c r="F46" i="6"/>
  <c r="M46" i="6"/>
  <c r="I46" i="6"/>
  <c r="E46" i="6"/>
  <c r="K46" i="6"/>
  <c r="P46" i="6"/>
  <c r="H46" i="6"/>
  <c r="D46" i="6"/>
  <c r="O46" i="6"/>
  <c r="L46" i="6"/>
  <c r="G46" i="6"/>
  <c r="H33" i="4"/>
  <c r="J33" i="4"/>
  <c r="F38" i="5"/>
  <c r="N38" i="6"/>
  <c r="J38" i="6"/>
  <c r="F38" i="6"/>
  <c r="M38" i="6"/>
  <c r="I38" i="6"/>
  <c r="E38" i="6"/>
  <c r="K38" i="6"/>
  <c r="P38" i="6"/>
  <c r="H38" i="6"/>
  <c r="L38" i="6"/>
  <c r="G38" i="6"/>
  <c r="D38" i="6"/>
  <c r="O38" i="6"/>
  <c r="P44" i="6"/>
  <c r="L44" i="6"/>
  <c r="H44" i="6"/>
  <c r="D44" i="6"/>
  <c r="O44" i="6"/>
  <c r="K44" i="6"/>
  <c r="G44" i="6"/>
  <c r="M44" i="6"/>
  <c r="E44" i="6"/>
  <c r="J44" i="6"/>
  <c r="N44" i="6"/>
  <c r="I44" i="6"/>
  <c r="F44" i="6"/>
  <c r="G33" i="4"/>
  <c r="I33" i="4"/>
  <c r="K32" i="4" s="1"/>
  <c r="H33" i="5"/>
  <c r="K33" i="5" s="1"/>
  <c r="L33" i="5"/>
  <c r="K15" i="4"/>
  <c r="F36" i="6" l="1"/>
  <c r="O36" i="6"/>
  <c r="E36" i="6"/>
  <c r="K36" i="6"/>
  <c r="G34" i="4"/>
  <c r="I34" i="4"/>
  <c r="J36" i="6"/>
  <c r="H31" i="5"/>
  <c r="K31" i="5" s="1"/>
  <c r="L31" i="5"/>
  <c r="H18" i="4"/>
  <c r="J18" i="4"/>
  <c r="K17" i="4" s="1"/>
  <c r="H34" i="4"/>
  <c r="J34" i="4"/>
  <c r="L36" i="6"/>
  <c r="H36" i="6"/>
  <c r="N36" i="6"/>
  <c r="H29" i="5"/>
  <c r="K29" i="5" s="1"/>
  <c r="L29" i="5"/>
  <c r="I19" i="4"/>
  <c r="G19" i="4"/>
  <c r="D36" i="6"/>
  <c r="M36" i="6"/>
  <c r="I36" i="6"/>
  <c r="P36" i="6"/>
  <c r="G36" i="6"/>
  <c r="L39" i="5"/>
  <c r="H38" i="5"/>
  <c r="J38" i="5"/>
  <c r="K38" i="5" l="1"/>
  <c r="J19" i="4"/>
  <c r="K18" i="4" s="1"/>
  <c r="H19" i="4"/>
  <c r="G20" i="4"/>
  <c r="I20" i="4"/>
  <c r="K33" i="4"/>
  <c r="H35" i="4"/>
  <c r="J35" i="4"/>
  <c r="G35" i="4"/>
  <c r="I35" i="4"/>
  <c r="K34" i="4" s="1"/>
  <c r="H20" i="4" l="1"/>
  <c r="J20" i="4"/>
  <c r="K19" i="4"/>
  <c r="H36" i="4"/>
  <c r="J36" i="4"/>
  <c r="G21" i="4"/>
  <c r="I21" i="4"/>
  <c r="G36" i="4"/>
  <c r="I36" i="4"/>
  <c r="K35" i="4" s="1"/>
  <c r="J21" i="4" l="1"/>
  <c r="H21" i="4"/>
  <c r="G22" i="4"/>
  <c r="I22" i="4"/>
  <c r="G37" i="4"/>
  <c r="I37" i="4"/>
  <c r="K20" i="4"/>
  <c r="H37" i="4"/>
  <c r="J37" i="4"/>
  <c r="K36" i="4" l="1"/>
  <c r="H22" i="4"/>
  <c r="J22" i="4"/>
  <c r="K21" i="4" s="1"/>
  <c r="H38" i="4"/>
  <c r="J39" i="4" s="1"/>
  <c r="L39" i="4" s="1"/>
  <c r="J38" i="4"/>
  <c r="G38" i="4"/>
  <c r="I38" i="4"/>
  <c r="K37" i="4" s="1"/>
  <c r="G23" i="4"/>
  <c r="I23" i="4"/>
  <c r="H39" i="4" l="1"/>
  <c r="J23" i="4"/>
  <c r="H23" i="4"/>
  <c r="I39" i="4"/>
  <c r="K38" i="4" s="1"/>
  <c r="K39" i="4" s="1"/>
  <c r="K40" i="4" s="1"/>
  <c r="G39" i="4"/>
  <c r="K22" i="4"/>
  <c r="I24" i="4"/>
  <c r="G24" i="4"/>
  <c r="J24" i="4" l="1"/>
  <c r="L24" i="4" s="1"/>
  <c r="H24" i="4"/>
  <c r="K23" i="4" l="1"/>
  <c r="K24" i="4" s="1"/>
  <c r="K25" i="4" s="1"/>
</calcChain>
</file>

<file path=xl/sharedStrings.xml><?xml version="1.0" encoding="utf-8"?>
<sst xmlns="http://schemas.openxmlformats.org/spreadsheetml/2006/main" count="188" uniqueCount="125">
  <si>
    <t>Sno</t>
  </si>
  <si>
    <t>Section</t>
  </si>
  <si>
    <t>Definitions</t>
  </si>
  <si>
    <t>Change Log</t>
  </si>
  <si>
    <t>This section is the opening page of the monitoring report that holds important information of the model:</t>
  </si>
  <si>
    <t>1.Model Name</t>
  </si>
  <si>
    <t>1.Model Inventory unique serial number.</t>
  </si>
  <si>
    <t>3.Monitoring date.</t>
  </si>
  <si>
    <t>4.Important dates of model life cycle.</t>
  </si>
  <si>
    <t>Summary</t>
  </si>
  <si>
    <t>Summarize all performance parameters and qualifies them with green check or a red cross to indicates breach with respect to Benchmark in the monitoring guidelines, it also indicates the model status based on the objective judgement of performance measures.</t>
  </si>
  <si>
    <t xml:space="preserve">Gini </t>
  </si>
  <si>
    <t>Accuracy Ratio (AR) – Gini Coefficient</t>
  </si>
  <si>
    <t>Discriminatory power measures the ability of the rating system to rank order risk performing appropriate tests to assess the discriminatory power is of high importance, as the results will indicates whether or not the model/segmentation is able to discriminate well between “goods” and “bads”.</t>
  </si>
  <si>
    <t>The Gini ratio ranges from 0 to 100%. The Discriminatory benchmarks are provided in the Gini sheet.</t>
  </si>
  <si>
    <t xml:space="preserve">Calibration </t>
  </si>
  <si>
    <t>Calibration tests assess the quality of the relationship between the estimate assigned by the model and the observed outcome of the portfolio. A model is considered well calibrated if its estimated values deviated only marginally from the observed outcomes after the performance observed period.</t>
  </si>
  <si>
    <t xml:space="preserve">PSI </t>
  </si>
  <si>
    <t>Personal Loans Application Score - Rationalization</t>
  </si>
  <si>
    <t>MI Serial Number</t>
  </si>
  <si>
    <t>RB_A0010</t>
  </si>
  <si>
    <t>Monitoring  Report Date</t>
  </si>
  <si>
    <t>Date</t>
  </si>
  <si>
    <t>Description</t>
  </si>
  <si>
    <t>201904</t>
  </si>
  <si>
    <t>Validation completed</t>
  </si>
  <si>
    <t>201906</t>
  </si>
  <si>
    <t>1st Monitoring Report (Quarterly Updated)</t>
  </si>
  <si>
    <t>201909</t>
  </si>
  <si>
    <t>Model re-calibration</t>
  </si>
  <si>
    <t>202211</t>
  </si>
  <si>
    <t>Last Validation</t>
  </si>
  <si>
    <t>202212</t>
  </si>
  <si>
    <t>Go Live</t>
  </si>
  <si>
    <t>202305</t>
  </si>
  <si>
    <t>Tier 1</t>
  </si>
  <si>
    <t>202306</t>
  </si>
  <si>
    <t>202308</t>
  </si>
  <si>
    <t>202310</t>
  </si>
  <si>
    <t>Monitoring aligned with IFRS9 implementation</t>
  </si>
  <si>
    <t>202311</t>
  </si>
  <si>
    <t>202404</t>
  </si>
  <si>
    <t>RB Base PD Retail Model Monitoring</t>
  </si>
  <si>
    <t>Model Type/Product</t>
  </si>
  <si>
    <t>Model</t>
  </si>
  <si>
    <t>Dev Gini</t>
  </si>
  <si>
    <t>Calibration</t>
  </si>
  <si>
    <t>PSI</t>
  </si>
  <si>
    <t>Application personal loan</t>
  </si>
  <si>
    <t>Discreminatory Power - Gini</t>
  </si>
  <si>
    <t>Perfect Curve</t>
  </si>
  <si>
    <t>PD Bucket</t>
  </si>
  <si>
    <t>Good</t>
  </si>
  <si>
    <t>Bad</t>
  </si>
  <si>
    <t>Total</t>
  </si>
  <si>
    <t>Bad Rate</t>
  </si>
  <si>
    <t>Cum Bad</t>
  </si>
  <si>
    <t>Cum Total</t>
  </si>
  <si>
    <t>% Cum Bad</t>
  </si>
  <si>
    <t>% Cum Total</t>
  </si>
  <si>
    <t>Gini Area</t>
  </si>
  <si>
    <t>Gini</t>
  </si>
  <si>
    <t>Legend</t>
  </si>
  <si>
    <t>Value</t>
  </si>
  <si>
    <t>Evaluation</t>
  </si>
  <si>
    <t>Gini &gt; 40%</t>
  </si>
  <si>
    <t xml:space="preserve">No Action Required </t>
  </si>
  <si>
    <t xml:space="preserve">30% &lt; Gini &lt;= 40% </t>
  </si>
  <si>
    <t>To be Discussed</t>
  </si>
  <si>
    <t>Gini &lt;= 30%</t>
  </si>
  <si>
    <t>Action is Required</t>
  </si>
  <si>
    <t>Accuracy Test</t>
  </si>
  <si>
    <t>Development</t>
  </si>
  <si>
    <t>Bucket</t>
  </si>
  <si>
    <t>Bads</t>
  </si>
  <si>
    <t>Goods</t>
  </si>
  <si>
    <t>Bad Rate (DR)</t>
  </si>
  <si>
    <t>avd_PDv(P)</t>
  </si>
  <si>
    <t>diff. = abs(P- DR)</t>
  </si>
  <si>
    <t>NORMINV func. At 97.5% confidence</t>
  </si>
  <si>
    <t>Test Statistics (T)</t>
  </si>
  <si>
    <t>Whether diff &lt; T</t>
  </si>
  <si>
    <t>% Over Prediction</t>
  </si>
  <si>
    <t>(-7.5%, 20%)</t>
  </si>
  <si>
    <t>(-15%, -7.5%); (20%, 30%)</t>
  </si>
  <si>
    <t>&lt; -20% or  &gt; 30%</t>
  </si>
  <si>
    <t>Overall</t>
  </si>
  <si>
    <t>Population Stability Index - PSI</t>
  </si>
  <si>
    <t>SCORE BAND</t>
  </si>
  <si>
    <t>Development Sample</t>
  </si>
  <si>
    <t>Dev</t>
  </si>
  <si>
    <t>&lt;= 0.1</t>
  </si>
  <si>
    <t>Little or no Difference</t>
  </si>
  <si>
    <t>&gt; 0.1 and &lt;= 0.25</t>
  </si>
  <si>
    <t>Some chang but OK</t>
  </si>
  <si>
    <t>&gt; 0.25</t>
  </si>
  <si>
    <t>Changed</t>
  </si>
  <si>
    <t>Predicted PD</t>
  </si>
  <si>
    <t>Model - Product</t>
  </si>
  <si>
    <t>Segment 1</t>
  </si>
  <si>
    <t>Table of bin by date_ref</t>
  </si>
  <si>
    <t>date_ref</t>
  </si>
  <si>
    <t>bin</t>
  </si>
  <si>
    <t>Frequency</t>
  </si>
  <si>
    <t>STABILITY - EXPECTED PD</t>
  </si>
  <si>
    <t>sum</t>
  </si>
  <si>
    <t>meanpd</t>
  </si>
  <si>
    <t>enr</t>
  </si>
  <si>
    <t xml:space="preserve"> </t>
  </si>
  <si>
    <t>PERFORMANCE HISTORICAL</t>
  </si>
  <si>
    <t>Sum</t>
  </si>
  <si>
    <t>bads</t>
  </si>
  <si>
    <t>Meanpd</t>
  </si>
  <si>
    <t>Minpd</t>
  </si>
  <si>
    <t>Maxpd</t>
  </si>
  <si>
    <t>newband_MO</t>
  </si>
  <si>
    <t>PERFORMANCE HISTORICAL FOR 12 months</t>
  </si>
  <si>
    <t>Monitoring Date</t>
  </si>
  <si>
    <t>Last Action</t>
  </si>
  <si>
    <t>Population stability Index (PSI): Evaluate how the through - the – door and the benchmark population are distributed across the risk / buckets created through the scorecard in order to assess if the model as stable overtime. Benchmark are provided besides the PSI table in the analysis Sheet.</t>
  </si>
  <si>
    <t>Development (12 months performance)</t>
  </si>
  <si>
    <t>Implemented in System</t>
  </si>
  <si>
    <t>Implemented in System (IFRS9 version)</t>
  </si>
  <si>
    <t>Tier 2</t>
  </si>
  <si>
    <t>Rationalization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</si>
</sst>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8"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i/>
      <sz val="11"/>
      <color theme="1"/>
      <name val="Calibri"/>
      <family val="2"/>
      <scheme val="minor"/>
    </font>
    <font>
      <sz val="11"/>
      <color theme="7"/>
      <name val="Calibri"/>
      <family val="2"/>
      <scheme val="minor"/>
    </font>
    <font>
      <sz val="10.5"/>
      <color theme="1"/>
      <name val="Calibri"/>
      <family val="2"/>
    </font>
    <font>
      <b/>
      <sz val="10.5"/>
      <color theme="1"/>
      <name val="Aptos"/>
      <family val="2"/>
    </font>
    <font>
      <b/>
      <sz val="11"/>
      <color theme="0"/>
      <name val="Calibri"/>
      <family val="2"/>
      <scheme val="minor"/>
    </font>
    <font>
      <b/>
      <u/>
      <sz val="11"/>
      <color theme="1"/>
      <name val="Calibri"/>
      <family val="2"/>
      <scheme val="minor"/>
    </font>
    <font>
      <b/>
      <sz val="12"/>
      <color theme="1"/>
      <name val="Calibri"/>
      <family val="2"/>
      <scheme val="minor"/>
    </font>
    <font>
      <sz val="11"/>
      <color theme="8" tint="-0.249977111117893"/>
      <name val="Calibri"/>
      <family val="2"/>
      <scheme val="minor"/>
    </font>
    <font>
      <b/>
      <sz val="12"/>
      <color theme="4"/>
      <name val="Calibri"/>
      <family val="2"/>
      <scheme val="minor"/>
    </font>
    <font>
      <b/>
      <sz val="14"/>
      <color theme="3"/>
      <name val="Calibri"/>
      <family val="2"/>
      <scheme val="minor"/>
    </font>
    <font>
      <b/>
      <sz val="11"/>
      <color rgb="FF0000FF"/>
      <name val="Calibri"/>
      <family val="2"/>
      <scheme val="minor"/>
    </font>
    <font>
      <sz val="11"/>
      <color theme="0" tint="-0.249977111117893"/>
      <name val="Calibri"/>
      <family val="2"/>
      <scheme val="minor"/>
    </font>
    <font>
      <sz val="10.5"/>
      <color rgb="FF000000"/>
      <name val="Aptos"/>
      <family val="2"/>
    </font>
    <font>
      <sz val="11"/>
      <color theme="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tint="-0.249977111117893"/>
        <bgColor indexed="64"/>
      </patternFill>
    </fill>
    <fill>
      <patternFill patternType="solid">
        <fgColor rgb="FF00B050"/>
        <bgColor indexed="64"/>
      </patternFill>
    </fill>
    <fill>
      <patternFill patternType="solid">
        <fgColor theme="7"/>
        <bgColor indexed="64"/>
      </patternFill>
    </fill>
    <fill>
      <patternFill patternType="solid">
        <fgColor rgb="FFCAEDFB"/>
        <bgColor indexed="64"/>
      </patternFill>
    </fill>
    <fill>
      <patternFill patternType="solid">
        <fgColor rgb="FF002060"/>
        <bgColor indexed="64"/>
      </patternFill>
    </fill>
    <fill>
      <patternFill patternType="solid">
        <fgColor rgb="FF0070C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Dashed">
        <color indexed="64"/>
      </left>
      <right/>
      <top/>
      <bottom/>
      <diagonal/>
    </border>
    <border>
      <left/>
      <right/>
      <top/>
      <bottom style="mediumDashed">
        <color indexed="64"/>
      </bottom>
      <diagonal/>
    </border>
    <border>
      <left/>
      <right/>
      <top style="mediumDashed">
        <color indexed="64"/>
      </top>
      <bottom/>
      <diagonal/>
    </border>
    <border>
      <left style="mediumDashed">
        <color indexed="64"/>
      </left>
      <right/>
      <top style="mediumDashed">
        <color indexed="64"/>
      </top>
      <bottom/>
      <diagonal/>
    </border>
    <border>
      <left/>
      <right style="mediumDashed">
        <color indexed="64"/>
      </right>
      <top style="mediumDashed">
        <color indexed="64"/>
      </top>
      <bottom/>
      <diagonal/>
    </border>
    <border>
      <left/>
      <right style="mediumDashed">
        <color indexed="64"/>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style="dotted">
        <color indexed="64"/>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dotted">
        <color theme="1"/>
      </left>
      <right style="dotted">
        <color theme="1"/>
      </right>
      <top style="dotted">
        <color theme="1"/>
      </top>
      <bottom style="dotted">
        <color theme="1"/>
      </bottom>
      <diagonal/>
    </border>
    <border>
      <left style="thin">
        <color theme="1"/>
      </left>
      <right style="dotted">
        <color theme="1"/>
      </right>
      <top style="thin">
        <color theme="1"/>
      </top>
      <bottom style="dotted">
        <color theme="1"/>
      </bottom>
      <diagonal/>
    </border>
    <border>
      <left style="dotted">
        <color theme="1"/>
      </left>
      <right style="dotted">
        <color theme="1"/>
      </right>
      <top style="thin">
        <color theme="1"/>
      </top>
      <bottom style="dotted">
        <color theme="1"/>
      </bottom>
      <diagonal/>
    </border>
    <border>
      <left style="dotted">
        <color theme="1"/>
      </left>
      <right style="thin">
        <color theme="1"/>
      </right>
      <top style="thin">
        <color theme="1"/>
      </top>
      <bottom style="dotted">
        <color theme="1"/>
      </bottom>
      <diagonal/>
    </border>
    <border>
      <left style="thin">
        <color theme="1"/>
      </left>
      <right style="dotted">
        <color theme="1"/>
      </right>
      <top style="dotted">
        <color theme="1"/>
      </top>
      <bottom style="dotted">
        <color theme="1"/>
      </bottom>
      <diagonal/>
    </border>
    <border>
      <left style="dotted">
        <color theme="1"/>
      </left>
      <right style="thin">
        <color theme="1"/>
      </right>
      <top style="dotted">
        <color theme="1"/>
      </top>
      <bottom style="dotted">
        <color theme="1"/>
      </bottom>
      <diagonal/>
    </border>
    <border>
      <left style="thin">
        <color theme="1"/>
      </left>
      <right style="dotted">
        <color theme="1"/>
      </right>
      <top style="dotted">
        <color theme="1"/>
      </top>
      <bottom style="thin">
        <color theme="1"/>
      </bottom>
      <diagonal/>
    </border>
    <border>
      <left style="dotted">
        <color theme="1"/>
      </left>
      <right style="dotted">
        <color theme="1"/>
      </right>
      <top style="dotted">
        <color theme="1"/>
      </top>
      <bottom style="thin">
        <color theme="1"/>
      </bottom>
      <diagonal/>
    </border>
    <border>
      <left style="dotted">
        <color theme="1"/>
      </left>
      <right style="thin">
        <color theme="1"/>
      </right>
      <top style="dotted">
        <color theme="1"/>
      </top>
      <bottom style="thin">
        <color theme="1"/>
      </bottom>
      <diagonal/>
    </border>
    <border>
      <left style="medium">
        <color indexed="64"/>
      </left>
      <right style="medium">
        <color indexed="64"/>
      </right>
      <top style="medium">
        <color indexed="64"/>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style="thin">
        <color indexed="64"/>
      </top>
      <bottom style="thin">
        <color indexed="64"/>
      </bottom>
      <diagonal/>
    </border>
  </borders>
  <cellStyleXfs count="1">
    <xf numFmtId="0" fontId="0" fillId="0" borderId="0"/>
  </cellStyleXfs>
  <cellXfs count="136">
    <xf numFmtId="0" fontId="0" fillId="0" borderId="0" xfId="0"/>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2" fontId="0" fillId="0" borderId="0" xfId="0" applyNumberFormat="1"/>
    <xf numFmtId="164" fontId="0" fillId="0" borderId="1" xfId="0" applyNumberFormat="1" applyBorder="1"/>
    <xf numFmtId="10" fontId="0" fillId="0" borderId="0" xfId="0" applyNumberFormat="1"/>
    <xf numFmtId="10" fontId="0" fillId="0" borderId="1" xfId="0" applyNumberFormat="1" applyBorder="1"/>
    <xf numFmtId="0" fontId="1" fillId="0" borderId="1" xfId="0" applyFont="1" applyBorder="1"/>
    <xf numFmtId="10" fontId="1" fillId="0" borderId="1" xfId="0" applyNumberFormat="1" applyFont="1" applyBorder="1"/>
    <xf numFmtId="0" fontId="0" fillId="0" borderId="0" xfId="0" applyAlignment="1">
      <alignment wrapText="1"/>
    </xf>
    <xf numFmtId="165" fontId="0" fillId="0" borderId="1" xfId="0" applyNumberFormat="1" applyBorder="1"/>
    <xf numFmtId="0" fontId="1" fillId="0" borderId="0" xfId="0" applyFont="1"/>
    <xf numFmtId="0" fontId="0" fillId="0" borderId="8" xfId="0" applyBorder="1"/>
    <xf numFmtId="0" fontId="0" fillId="0" borderId="10" xfId="0" applyBorder="1"/>
    <xf numFmtId="0" fontId="6" fillId="0" borderId="14" xfId="0" applyFont="1" applyBorder="1" applyAlignment="1">
      <alignment vertical="center" wrapText="1"/>
    </xf>
    <xf numFmtId="0" fontId="6" fillId="0" borderId="12" xfId="0" applyFont="1" applyBorder="1" applyAlignment="1">
      <alignment vertical="center" wrapText="1"/>
    </xf>
    <xf numFmtId="0" fontId="6" fillId="0" borderId="11" xfId="0" applyFont="1" applyBorder="1" applyAlignment="1">
      <alignment horizontal="center" vertical="center" wrapText="1"/>
    </xf>
    <xf numFmtId="0" fontId="9" fillId="0" borderId="0" xfId="0" applyFont="1"/>
    <xf numFmtId="0" fontId="0" fillId="0" borderId="15" xfId="0" applyBorder="1"/>
    <xf numFmtId="0" fontId="0" fillId="3" borderId="1" xfId="0" applyFill="1" applyBorder="1"/>
    <xf numFmtId="0" fontId="1" fillId="3" borderId="1" xfId="0" applyFont="1" applyFill="1" applyBorder="1"/>
    <xf numFmtId="10" fontId="1" fillId="3" borderId="1" xfId="0" applyNumberFormat="1" applyFont="1" applyFill="1" applyBorder="1"/>
    <xf numFmtId="10" fontId="0" fillId="3" borderId="1" xfId="0" applyNumberFormat="1" applyFill="1" applyBorder="1"/>
    <xf numFmtId="0" fontId="0" fillId="3" borderId="1" xfId="0" applyFill="1" applyBorder="1" applyAlignment="1">
      <alignment horizontal="center" wrapText="1"/>
    </xf>
    <xf numFmtId="0" fontId="1" fillId="3" borderId="1" xfId="0" applyFont="1" applyFill="1" applyBorder="1" applyAlignment="1">
      <alignment horizontal="center" vertical="center" wrapText="1"/>
    </xf>
    <xf numFmtId="0" fontId="11" fillId="7" borderId="0" xfId="0" applyFont="1" applyFill="1"/>
    <xf numFmtId="0" fontId="0" fillId="7" borderId="0" xfId="0" applyFill="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2" xfId="0" applyBorder="1"/>
    <xf numFmtId="0" fontId="10" fillId="0" borderId="0" xfId="0" applyFont="1"/>
    <xf numFmtId="0" fontId="0" fillId="0" borderId="20" xfId="0" applyBorder="1"/>
    <xf numFmtId="0" fontId="1" fillId="3" borderId="2" xfId="0" applyFont="1" applyFill="1" applyBorder="1" applyAlignment="1">
      <alignment horizontal="center" vertical="center" wrapText="1"/>
    </xf>
    <xf numFmtId="0" fontId="0" fillId="0" borderId="24" xfId="0" applyBorder="1" applyAlignment="1">
      <alignment horizontal="center"/>
    </xf>
    <xf numFmtId="0" fontId="1" fillId="0" borderId="25"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4" borderId="28" xfId="0" applyFill="1" applyBorder="1"/>
    <xf numFmtId="0" fontId="0" fillId="0" borderId="29" xfId="0" applyBorder="1" applyAlignment="1">
      <alignment horizontal="center"/>
    </xf>
    <xf numFmtId="0" fontId="5" fillId="5" borderId="28" xfId="0" applyFont="1" applyFill="1" applyBorder="1"/>
    <xf numFmtId="0" fontId="3" fillId="2" borderId="30" xfId="0" applyFont="1" applyFill="1" applyBorder="1"/>
    <xf numFmtId="0" fontId="0" fillId="0" borderId="31" xfId="0" applyBorder="1" applyAlignment="1">
      <alignment horizontal="center"/>
    </xf>
    <xf numFmtId="0" fontId="0" fillId="0" borderId="32" xfId="0" applyBorder="1" applyAlignment="1">
      <alignment horizontal="center"/>
    </xf>
    <xf numFmtId="0" fontId="0" fillId="0" borderId="3" xfId="0" applyBorder="1"/>
    <xf numFmtId="165" fontId="0" fillId="0" borderId="3" xfId="0" applyNumberFormat="1" applyBorder="1"/>
    <xf numFmtId="10" fontId="0" fillId="0" borderId="3" xfId="0" applyNumberFormat="1" applyBorder="1"/>
    <xf numFmtId="0" fontId="1" fillId="0" borderId="34" xfId="0" applyFont="1" applyBorder="1"/>
    <xf numFmtId="0" fontId="1" fillId="0" borderId="35" xfId="0" applyFont="1" applyBorder="1"/>
    <xf numFmtId="10" fontId="1" fillId="0" borderId="35" xfId="0" applyNumberFormat="1" applyFont="1" applyBorder="1"/>
    <xf numFmtId="165" fontId="1" fillId="0" borderId="36" xfId="0" applyNumberFormat="1" applyFont="1" applyBorder="1"/>
    <xf numFmtId="0" fontId="1" fillId="0" borderId="27" xfId="0" applyFont="1"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4" borderId="28" xfId="0" applyFill="1" applyBorder="1" applyAlignment="1">
      <alignment horizontal="center" vertical="center"/>
    </xf>
    <xf numFmtId="0" fontId="5" fillId="5" borderId="28" xfId="0" applyFont="1" applyFill="1" applyBorder="1" applyAlignment="1">
      <alignment horizontal="center" vertical="center"/>
    </xf>
    <xf numFmtId="0" fontId="3" fillId="2" borderId="30" xfId="0" applyFont="1" applyFill="1" applyBorder="1" applyAlignment="1">
      <alignment horizontal="center" vertical="center"/>
    </xf>
    <xf numFmtId="0" fontId="1" fillId="0" borderId="25" xfId="0" applyFont="1" applyBorder="1" applyAlignment="1">
      <alignment horizontal="center" vertical="center"/>
    </xf>
    <xf numFmtId="0" fontId="3" fillId="0" borderId="0" xfId="0" applyFont="1"/>
    <xf numFmtId="165" fontId="0" fillId="0" borderId="0" xfId="0" applyNumberFormat="1"/>
    <xf numFmtId="0" fontId="1" fillId="0" borderId="37" xfId="0" applyFont="1" applyBorder="1"/>
    <xf numFmtId="10" fontId="1" fillId="0" borderId="38" xfId="0" applyNumberFormat="1" applyFont="1" applyBorder="1"/>
    <xf numFmtId="165" fontId="1" fillId="0" borderId="33" xfId="0" applyNumberFormat="1" applyFont="1" applyBorder="1"/>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9" fontId="0" fillId="0" borderId="0" xfId="0" applyNumberFormat="1"/>
    <xf numFmtId="9" fontId="0" fillId="0" borderId="9" xfId="0" applyNumberFormat="1" applyBorder="1"/>
    <xf numFmtId="164" fontId="1" fillId="3" borderId="1" xfId="0" applyNumberFormat="1" applyFont="1" applyFill="1" applyBorder="1"/>
    <xf numFmtId="0" fontId="1" fillId="3" borderId="39" xfId="0" applyFont="1" applyFill="1" applyBorder="1"/>
    <xf numFmtId="2" fontId="1" fillId="3" borderId="39" xfId="0" applyNumberFormat="1" applyFont="1" applyFill="1" applyBorder="1"/>
    <xf numFmtId="0" fontId="1" fillId="3" borderId="40" xfId="0" applyFont="1" applyFill="1" applyBorder="1"/>
    <xf numFmtId="2" fontId="1" fillId="3" borderId="40" xfId="0" applyNumberFormat="1" applyFont="1" applyFill="1" applyBorder="1"/>
    <xf numFmtId="0" fontId="1" fillId="3" borderId="41" xfId="0" applyFont="1" applyFill="1" applyBorder="1"/>
    <xf numFmtId="2" fontId="1" fillId="3" borderId="42" xfId="0" applyNumberFormat="1" applyFont="1" applyFill="1" applyBorder="1"/>
    <xf numFmtId="0" fontId="4" fillId="3" borderId="43" xfId="0" applyFont="1" applyFill="1" applyBorder="1"/>
    <xf numFmtId="10" fontId="0" fillId="3" borderId="44" xfId="0" applyNumberFormat="1" applyFill="1" applyBorder="1"/>
    <xf numFmtId="10" fontId="1" fillId="3" borderId="44" xfId="0" applyNumberFormat="1" applyFont="1" applyFill="1" applyBorder="1"/>
    <xf numFmtId="10" fontId="1" fillId="3" borderId="45" xfId="0" applyNumberFormat="1" applyFont="1" applyFill="1" applyBorder="1"/>
    <xf numFmtId="0" fontId="1" fillId="3" borderId="46" xfId="0" applyFont="1" applyFill="1" applyBorder="1"/>
    <xf numFmtId="2" fontId="1" fillId="3" borderId="47" xfId="0" applyNumberFormat="1" applyFont="1" applyFill="1" applyBorder="1"/>
    <xf numFmtId="0" fontId="1" fillId="3" borderId="48" xfId="0" applyFont="1" applyFill="1" applyBorder="1"/>
    <xf numFmtId="0" fontId="1" fillId="3" borderId="49" xfId="0" applyFont="1" applyFill="1" applyBorder="1"/>
    <xf numFmtId="0" fontId="0" fillId="0" borderId="50" xfId="0" applyBorder="1" applyAlignment="1">
      <alignment horizontal="center" vertical="center"/>
    </xf>
    <xf numFmtId="0" fontId="1" fillId="0" borderId="51" xfId="0" applyFont="1"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4" borderId="54" xfId="0" applyFill="1" applyBorder="1"/>
    <xf numFmtId="0" fontId="0" fillId="0" borderId="55" xfId="0" applyBorder="1" applyAlignment="1">
      <alignment horizontal="center" vertical="center"/>
    </xf>
    <xf numFmtId="0" fontId="5" fillId="5" borderId="54" xfId="0" applyFont="1" applyFill="1" applyBorder="1"/>
    <xf numFmtId="0" fontId="3" fillId="2" borderId="56" xfId="0" applyFont="1" applyFill="1" applyBorder="1"/>
    <xf numFmtId="0" fontId="0" fillId="0" borderId="57" xfId="0" applyBorder="1" applyAlignment="1">
      <alignment horizontal="center" vertical="center"/>
    </xf>
    <xf numFmtId="0" fontId="0" fillId="0" borderId="58" xfId="0" applyBorder="1" applyAlignment="1">
      <alignment horizontal="center" vertical="center"/>
    </xf>
    <xf numFmtId="0" fontId="12" fillId="0" borderId="0" xfId="0" applyFont="1"/>
    <xf numFmtId="0" fontId="13" fillId="0" borderId="0" xfId="0" applyFont="1"/>
    <xf numFmtId="165" fontId="14" fillId="0" borderId="1" xfId="0" applyNumberFormat="1" applyFont="1" applyBorder="1"/>
    <xf numFmtId="0" fontId="15" fillId="3" borderId="1" xfId="0" applyFont="1" applyFill="1" applyBorder="1" applyAlignment="1">
      <alignment horizontal="center" vertical="center" wrapText="1"/>
    </xf>
    <xf numFmtId="10" fontId="2" fillId="0" borderId="1" xfId="0" applyNumberFormat="1" applyFont="1" applyBorder="1"/>
    <xf numFmtId="165" fontId="1" fillId="0" borderId="1" xfId="0" applyNumberFormat="1" applyFont="1" applyBorder="1"/>
    <xf numFmtId="0" fontId="0" fillId="0" borderId="1" xfId="0" applyBorder="1" applyAlignment="1">
      <alignment horizontal="center" vertical="center" wrapText="1"/>
    </xf>
    <xf numFmtId="0" fontId="6" fillId="0" borderId="12" xfId="0" applyFont="1" applyBorder="1" applyAlignment="1">
      <alignment horizontal="center" vertical="center" wrapText="1"/>
    </xf>
    <xf numFmtId="0" fontId="8" fillId="8" borderId="60" xfId="0" applyFont="1" applyFill="1" applyBorder="1" applyAlignment="1">
      <alignment horizontal="center" vertical="center" wrapText="1"/>
    </xf>
    <xf numFmtId="0" fontId="8" fillId="8" borderId="61" xfId="0" applyFont="1" applyFill="1" applyBorder="1" applyAlignment="1">
      <alignment horizontal="center" vertical="center" wrapText="1"/>
    </xf>
    <xf numFmtId="0" fontId="0" fillId="0" borderId="0" xfId="0" applyAlignment="1">
      <alignment vertical="center"/>
    </xf>
    <xf numFmtId="0" fontId="0" fillId="0" borderId="2" xfId="0" applyBorder="1" applyAlignment="1">
      <alignment horizontal="center" vertical="center" wrapText="1"/>
    </xf>
    <xf numFmtId="10" fontId="0" fillId="0" borderId="2" xfId="0" applyNumberFormat="1" applyBorder="1" applyAlignment="1">
      <alignment horizontal="center" vertical="center" wrapText="1"/>
    </xf>
    <xf numFmtId="0" fontId="0" fillId="0" borderId="63" xfId="0" applyBorder="1" applyAlignment="1">
      <alignment horizontal="center" vertical="center" wrapText="1"/>
    </xf>
    <xf numFmtId="0" fontId="0" fillId="0" borderId="23" xfId="0" applyBorder="1" applyAlignment="1">
      <alignment horizontal="center" vertical="center" wrapText="1"/>
    </xf>
    <xf numFmtId="10" fontId="0" fillId="0" borderId="2" xfId="0" applyNumberFormat="1" applyBorder="1" applyAlignment="1">
      <alignment horizontal="center" vertical="center"/>
    </xf>
    <xf numFmtId="0" fontId="17" fillId="0" borderId="63" xfId="0" applyFont="1" applyBorder="1" applyAlignment="1">
      <alignment vertical="center"/>
    </xf>
    <xf numFmtId="0" fontId="17" fillId="0" borderId="23" xfId="0" applyFont="1" applyBorder="1" applyAlignment="1">
      <alignment vertical="center"/>
    </xf>
    <xf numFmtId="0" fontId="6" fillId="0" borderId="5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59" xfId="0" applyFont="1" applyBorder="1" applyAlignment="1">
      <alignment horizontal="center" vertical="center"/>
    </xf>
    <xf numFmtId="0" fontId="6" fillId="0" borderId="13" xfId="0" applyFont="1" applyBorder="1" applyAlignment="1">
      <alignment horizontal="center" vertical="center"/>
    </xf>
    <xf numFmtId="0" fontId="6" fillId="0" borderId="11" xfId="0" applyFont="1" applyBorder="1" applyAlignment="1">
      <alignment horizontal="center" vertical="center"/>
    </xf>
    <xf numFmtId="0" fontId="7" fillId="6" borderId="59"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16" fillId="6" borderId="59"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8" fillId="8" borderId="62" xfId="0" applyFont="1" applyFill="1" applyBorder="1" applyAlignment="1">
      <alignment horizontal="center" vertical="center" wrapText="1"/>
    </xf>
    <xf numFmtId="0" fontId="8" fillId="8" borderId="60" xfId="0" applyFont="1" applyFill="1" applyBorder="1" applyAlignment="1">
      <alignment horizontal="center" vertical="center" wrapText="1"/>
    </xf>
    <xf numFmtId="0" fontId="0" fillId="3" borderId="1" xfId="0" applyFill="1" applyBorder="1" applyAlignment="1">
      <alignment horizontal="center"/>
    </xf>
    <xf numFmtId="0" fontId="0" fillId="0" borderId="23" xfId="0" applyBorder="1"/>
    <xf numFmtId="0" fontId="0" fillId="3" borderId="10" xfId="0" applyFill="1" applyBorder="1" applyAlignment="1">
      <alignment horizontal="center"/>
    </xf>
    <xf numFmtId="0" fontId="0" fillId="0" borderId="10" xfId="0" applyBorder="1"/>
    <xf numFmtId="0" fontId="0" fillId="0" borderId="1" xfId="0" applyBorder="1" applyAlignment="1">
      <alignment vertical="center"/>
    </xf>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layoutTarget val="inner"/>
          <c:xMode val="edge"/>
          <c:yMode val="edge"/>
          <c:x val="0.15602559055118109"/>
          <c:y val="6.0185185185185182E-2"/>
          <c:w val="0.76966185476815396"/>
          <c:h val="0.70701370662000584"/>
        </c:manualLayout>
      </c:layout>
      <c:scatterChart>
        <c:scatterStyle val="smoothMarker"/>
        <c:varyColors val="0"/>
        <c:ser>
          <c:idx val="0"/>
          <c:order val="0"/>
          <c:tx>
            <c:v>Random</c:v>
          </c:tx>
          <c:spPr>
            <a:ln w="19050" cap="rnd">
              <a:solidFill>
                <a:srgbClr val="C00000"/>
              </a:solidFill>
              <a:prstDash val="solid"/>
              <a:round/>
            </a:ln>
          </c:spPr>
          <c:marker>
            <c:symbol val="none"/>
          </c:marker>
          <c:xVal>
            <c:numRef>
              <c:f>'3. Gini'!$J$14:$J$24</c:f>
              <c:numCache>
                <c:formatCode>0.00%</c:formatCode>
                <c:ptCount val="11"/>
                <c:pt idx="0">
                  <c:v>0</c:v>
                </c:pt>
                <c:pt idx="1">
                  <c:v>0.14349659084994534</c:v>
                </c:pt>
                <c:pt idx="2">
                  <c:v>0.17123822411908604</c:v>
                </c:pt>
                <c:pt idx="3">
                  <c:v>0.28597824389736115</c:v>
                </c:pt>
                <c:pt idx="4">
                  <c:v>0.33245719044397021</c:v>
                </c:pt>
                <c:pt idx="5">
                  <c:v>0.4547441836256701</c:v>
                </c:pt>
                <c:pt idx="6">
                  <c:v>0.54179461822724195</c:v>
                </c:pt>
                <c:pt idx="7">
                  <c:v>0.65343777650549106</c:v>
                </c:pt>
                <c:pt idx="8">
                  <c:v>0.82340082235986056</c:v>
                </c:pt>
                <c:pt idx="9">
                  <c:v>0.86704314786863057</c:v>
                </c:pt>
                <c:pt idx="10">
                  <c:v>1</c:v>
                </c:pt>
              </c:numCache>
            </c:numRef>
          </c:xVal>
          <c:yVal>
            <c:numRef>
              <c:f>'3. Gini'!$J$14:$J$24</c:f>
              <c:numCache>
                <c:formatCode>0.00%</c:formatCode>
                <c:ptCount val="11"/>
                <c:pt idx="0">
                  <c:v>0</c:v>
                </c:pt>
                <c:pt idx="1">
                  <c:v>0.14349659084994534</c:v>
                </c:pt>
                <c:pt idx="2">
                  <c:v>0.17123822411908604</c:v>
                </c:pt>
                <c:pt idx="3">
                  <c:v>0.28597824389736115</c:v>
                </c:pt>
                <c:pt idx="4">
                  <c:v>0.33245719044397021</c:v>
                </c:pt>
                <c:pt idx="5">
                  <c:v>0.4547441836256701</c:v>
                </c:pt>
                <c:pt idx="6">
                  <c:v>0.54179461822724195</c:v>
                </c:pt>
                <c:pt idx="7">
                  <c:v>0.65343777650549106</c:v>
                </c:pt>
                <c:pt idx="8">
                  <c:v>0.82340082235986056</c:v>
                </c:pt>
                <c:pt idx="9">
                  <c:v>0.86704314786863057</c:v>
                </c:pt>
                <c:pt idx="10">
                  <c:v>1</c:v>
                </c:pt>
              </c:numCache>
            </c:numRef>
          </c:yVal>
          <c:smooth val="1"/>
          <c:extLst>
            <c:ext xmlns:c16="http://schemas.microsoft.com/office/drawing/2014/chart" uri="{C3380CC4-5D6E-409C-BE32-E72D297353CC}">
              <c16:uniqueId val="{00000000-9CD2-4E81-A6AB-96CF9AE39687}"/>
            </c:ext>
          </c:extLst>
        </c:ser>
        <c:ser>
          <c:idx val="1"/>
          <c:order val="1"/>
          <c:tx>
            <c:v>Actual</c:v>
          </c:tx>
          <c:spPr>
            <a:ln w="19050" cap="rnd">
              <a:solidFill>
                <a:srgbClr val="0066FF"/>
              </a:solidFill>
              <a:prstDash val="solid"/>
              <a:round/>
            </a:ln>
          </c:spPr>
          <c:marker>
            <c:symbol val="none"/>
          </c:marker>
          <c:xVal>
            <c:numRef>
              <c:f>'3. Gini'!$J$14:$J$24</c:f>
              <c:numCache>
                <c:formatCode>0.00%</c:formatCode>
                <c:ptCount val="11"/>
                <c:pt idx="0">
                  <c:v>0</c:v>
                </c:pt>
                <c:pt idx="1">
                  <c:v>0.14349659084994534</c:v>
                </c:pt>
                <c:pt idx="2">
                  <c:v>0.17123822411908604</c:v>
                </c:pt>
                <c:pt idx="3">
                  <c:v>0.28597824389736115</c:v>
                </c:pt>
                <c:pt idx="4">
                  <c:v>0.33245719044397021</c:v>
                </c:pt>
                <c:pt idx="5">
                  <c:v>0.4547441836256701</c:v>
                </c:pt>
                <c:pt idx="6">
                  <c:v>0.54179461822724195</c:v>
                </c:pt>
                <c:pt idx="7">
                  <c:v>0.65343777650549106</c:v>
                </c:pt>
                <c:pt idx="8">
                  <c:v>0.82340082235986056</c:v>
                </c:pt>
                <c:pt idx="9">
                  <c:v>0.86704314786863057</c:v>
                </c:pt>
                <c:pt idx="10">
                  <c:v>1</c:v>
                </c:pt>
              </c:numCache>
            </c:numRef>
          </c:xVal>
          <c:yVal>
            <c:numRef>
              <c:f>'3. Gini'!$I$14:$I$24</c:f>
              <c:numCache>
                <c:formatCode>0.00%</c:formatCode>
                <c:ptCount val="11"/>
                <c:pt idx="0">
                  <c:v>0</c:v>
                </c:pt>
                <c:pt idx="1">
                  <c:v>0.12952380952380951</c:v>
                </c:pt>
                <c:pt idx="2">
                  <c:v>0.13</c:v>
                </c:pt>
                <c:pt idx="3">
                  <c:v>0.26095238095238094</c:v>
                </c:pt>
                <c:pt idx="4">
                  <c:v>0.34142857142857141</c:v>
                </c:pt>
                <c:pt idx="5">
                  <c:v>0.46642857142857141</c:v>
                </c:pt>
                <c:pt idx="6">
                  <c:v>0.5730952380952381</c:v>
                </c:pt>
                <c:pt idx="7">
                  <c:v>0.70523809523809522</c:v>
                </c:pt>
                <c:pt idx="8">
                  <c:v>0.83785714285714286</c:v>
                </c:pt>
                <c:pt idx="9">
                  <c:v>0.9592857142857143</c:v>
                </c:pt>
                <c:pt idx="10">
                  <c:v>1</c:v>
                </c:pt>
              </c:numCache>
            </c:numRef>
          </c:yVal>
          <c:smooth val="1"/>
          <c:extLst>
            <c:ext xmlns:c16="http://schemas.microsoft.com/office/drawing/2014/chart" uri="{C3380CC4-5D6E-409C-BE32-E72D297353CC}">
              <c16:uniqueId val="{00000001-9CD2-4E81-A6AB-96CF9AE39687}"/>
            </c:ext>
          </c:extLst>
        </c:ser>
        <c:ser>
          <c:idx val="2"/>
          <c:order val="2"/>
          <c:tx>
            <c:v>Perfect</c:v>
          </c:tx>
          <c:spPr>
            <a:ln w="19050" cap="rnd">
              <a:solidFill>
                <a:srgbClr val="57257D"/>
              </a:solidFill>
              <a:prstDash val="solid"/>
              <a:round/>
            </a:ln>
          </c:spPr>
          <c:marker>
            <c:symbol val="none"/>
          </c:marker>
          <c:xVal>
            <c:numRef>
              <c:f>'3. Gini'!$L$13:$L$24</c:f>
              <c:numCache>
                <c:formatCode>0.00%</c:formatCode>
                <c:ptCount val="12"/>
                <c:pt idx="0" formatCode="General">
                  <c:v>0</c:v>
                </c:pt>
                <c:pt idx="1">
                  <c:v>0.10930099411856556</c:v>
                </c:pt>
                <c:pt idx="2">
                  <c:v>0.26633008900223809</c:v>
                </c:pt>
                <c:pt idx="3">
                  <c:v>0.36675688336022483</c:v>
                </c:pt>
                <c:pt idx="4">
                  <c:v>0.40443970228491127</c:v>
                </c:pt>
                <c:pt idx="5">
                  <c:v>0.51306407120179043</c:v>
                </c:pt>
                <c:pt idx="6">
                  <c:v>0.58845573309738197</c:v>
                </c:pt>
                <c:pt idx="7">
                  <c:v>0.68565554572424925</c:v>
                </c:pt>
                <c:pt idx="8">
                  <c:v>0.84112319783479939</c:v>
                </c:pt>
                <c:pt idx="9">
                  <c:v>0.8714932597720294</c:v>
                </c:pt>
                <c:pt idx="10">
                  <c:v>1</c:v>
                </c:pt>
                <c:pt idx="11">
                  <c:v>1</c:v>
                </c:pt>
              </c:numCache>
            </c:numRef>
          </c:xVal>
          <c:yVal>
            <c:numRef>
              <c:f>'3. Gini'!$M$13:$M$24</c:f>
              <c:numCache>
                <c:formatCode>General</c:formatCode>
                <c:ptCount val="12"/>
                <c:pt idx="0">
                  <c:v>0</c:v>
                </c:pt>
                <c:pt idx="1">
                  <c:v>1</c:v>
                </c:pt>
                <c:pt idx="2">
                  <c:v>1</c:v>
                </c:pt>
                <c:pt idx="3">
                  <c:v>1</c:v>
                </c:pt>
                <c:pt idx="4">
                  <c:v>1</c:v>
                </c:pt>
                <c:pt idx="5">
                  <c:v>1</c:v>
                </c:pt>
                <c:pt idx="6">
                  <c:v>1</c:v>
                </c:pt>
                <c:pt idx="7">
                  <c:v>1</c:v>
                </c:pt>
                <c:pt idx="8">
                  <c:v>1</c:v>
                </c:pt>
                <c:pt idx="9">
                  <c:v>1</c:v>
                </c:pt>
                <c:pt idx="10">
                  <c:v>1</c:v>
                </c:pt>
                <c:pt idx="11">
                  <c:v>1</c:v>
                </c:pt>
              </c:numCache>
            </c:numRef>
          </c:yVal>
          <c:smooth val="1"/>
          <c:extLst>
            <c:ext xmlns:c16="http://schemas.microsoft.com/office/drawing/2014/chart" uri="{C3380CC4-5D6E-409C-BE32-E72D297353CC}">
              <c16:uniqueId val="{00000002-9CD2-4E81-A6AB-96CF9AE39687}"/>
            </c:ext>
          </c:extLst>
        </c:ser>
        <c:ser>
          <c:idx val="3"/>
          <c:order val="3"/>
          <c:tx>
            <c:strRef>
              <c:f>'3. Gini'!$B$26</c:f>
              <c:strCache>
                <c:ptCount val="1"/>
                <c:pt idx="0">
                  <c:v>Development (12 months performance)</c:v>
                </c:pt>
              </c:strCache>
            </c:strRef>
          </c:tx>
          <c:spPr>
            <a:ln w="19050" cap="rnd">
              <a:solidFill>
                <a:schemeClr val="bg1">
                  <a:lumMod val="65000"/>
                </a:schemeClr>
              </a:solidFill>
              <a:prstDash val="solid"/>
              <a:round/>
            </a:ln>
          </c:spPr>
          <c:marker>
            <c:symbol val="none"/>
          </c:marker>
          <c:xVal>
            <c:numRef>
              <c:f>'3. Gini'!$J$29:$J$39</c:f>
              <c:numCache>
                <c:formatCode>0.00%</c:formatCode>
                <c:ptCount val="11"/>
                <c:pt idx="0">
                  <c:v>0</c:v>
                </c:pt>
                <c:pt idx="1">
                  <c:v>9.7157331832254432E-2</c:v>
                </c:pt>
                <c:pt idx="2">
                  <c:v>0.1994370954123276</c:v>
                </c:pt>
                <c:pt idx="3">
                  <c:v>0.29794539825499577</c:v>
                </c:pt>
                <c:pt idx="4">
                  <c:v>0.39881790036588799</c:v>
                </c:pt>
                <c:pt idx="5">
                  <c:v>0.49924007880664228</c:v>
                </c:pt>
                <c:pt idx="6">
                  <c:v>0.59577821559245703</c:v>
                </c:pt>
                <c:pt idx="7">
                  <c:v>0.69828314100759925</c:v>
                </c:pt>
                <c:pt idx="8">
                  <c:v>0.79887419082465527</c:v>
                </c:pt>
                <c:pt idx="9">
                  <c:v>0.89940895018294398</c:v>
                </c:pt>
                <c:pt idx="10">
                  <c:v>1</c:v>
                </c:pt>
              </c:numCache>
            </c:numRef>
          </c:xVal>
          <c:yVal>
            <c:numRef>
              <c:f>'3. Gini'!$I$29:$I$39</c:f>
              <c:numCache>
                <c:formatCode>0.00%</c:formatCode>
                <c:ptCount val="11"/>
                <c:pt idx="0">
                  <c:v>0</c:v>
                </c:pt>
                <c:pt idx="1">
                  <c:v>0.31914893617021278</c:v>
                </c:pt>
                <c:pt idx="2">
                  <c:v>0.52340425531914891</c:v>
                </c:pt>
                <c:pt idx="3">
                  <c:v>0.66808510638297869</c:v>
                </c:pt>
                <c:pt idx="4">
                  <c:v>0.75744680851063828</c:v>
                </c:pt>
                <c:pt idx="5">
                  <c:v>0.83829787234042552</c:v>
                </c:pt>
                <c:pt idx="6">
                  <c:v>0.87234042553191493</c:v>
                </c:pt>
                <c:pt idx="7">
                  <c:v>0.93191489361702129</c:v>
                </c:pt>
                <c:pt idx="8">
                  <c:v>0.96170212765957441</c:v>
                </c:pt>
                <c:pt idx="9">
                  <c:v>0.99148936170212765</c:v>
                </c:pt>
                <c:pt idx="10">
                  <c:v>1</c:v>
                </c:pt>
              </c:numCache>
            </c:numRef>
          </c:yVal>
          <c:smooth val="1"/>
          <c:extLst>
            <c:ext xmlns:c16="http://schemas.microsoft.com/office/drawing/2014/chart" uri="{C3380CC4-5D6E-409C-BE32-E72D297353CC}">
              <c16:uniqueId val="{00000003-9CD2-4E81-A6AB-96CF9AE39687}"/>
            </c:ext>
          </c:extLst>
        </c:ser>
        <c:dLbls>
          <c:showLegendKey val="0"/>
          <c:showVal val="0"/>
          <c:showCatName val="0"/>
          <c:showSerName val="0"/>
          <c:showPercent val="0"/>
          <c:showBubbleSize val="0"/>
        </c:dLbls>
        <c:axId val="1083372543"/>
        <c:axId val="1083383583"/>
      </c:scatterChart>
      <c:valAx>
        <c:axId val="1083372543"/>
        <c:scaling>
          <c:orientation val="minMax"/>
          <c:max val="1"/>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IN" b="1"/>
                  <a:t>Cumulative</a:t>
                </a:r>
                <a:r>
                  <a:rPr lang="en-IN" b="1" baseline="0"/>
                  <a:t> Total --&gt;</a:t>
                </a:r>
                <a:endParaRPr lang="en-IN" b="1"/>
              </a:p>
            </c:rich>
          </c:tx>
          <c:layout>
            <c:manualLayout>
              <c:xMode val="edge"/>
              <c:yMode val="edge"/>
              <c:x val="0.37073140857392828"/>
              <c:y val="0.8005548264800233"/>
            </c:manualLayout>
          </c:layout>
          <c:overlay val="0"/>
          <c:spPr>
            <a:noFill/>
            <a:ln>
              <a:noFill/>
              <a:prstDash val="solid"/>
            </a:ln>
          </c:spPr>
        </c:title>
        <c:numFmt formatCode="0.00%" sourceLinked="0"/>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83383583"/>
        <c:crosses val="autoZero"/>
        <c:crossBetween val="midCat"/>
      </c:valAx>
      <c:valAx>
        <c:axId val="1083383583"/>
        <c:scaling>
          <c:orientation val="minMax"/>
          <c:max val="1.1000000000000001"/>
          <c:min val="-0.1"/>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IN" b="1" baseline="0"/>
                  <a:t>Cumulative Bad --&gt;</a:t>
                </a:r>
              </a:p>
            </c:rich>
          </c:tx>
          <c:overlay val="0"/>
          <c:spPr>
            <a:noFill/>
            <a:ln>
              <a:noFill/>
              <a:prstDash val="solid"/>
            </a:ln>
          </c:spPr>
        </c:title>
        <c:numFmt formatCode="0%" sourceLinked="0"/>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83372543"/>
        <c:crosses val="autoZero"/>
        <c:crossBetween val="midCat"/>
        <c:majorUnit val="0.2"/>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Observed bad rate</c:v>
          </c:tx>
          <c:spPr>
            <a:ln w="28575" cap="rnd">
              <a:solidFill>
                <a:schemeClr val="accent1"/>
              </a:solidFill>
              <a:prstDash val="solid"/>
              <a:round/>
            </a:ln>
          </c:spPr>
          <c:marker>
            <c:symbol val="none"/>
          </c:marker>
          <c:val>
            <c:numRef>
              <c:f>'4. Calibration'!$F$28:$F$37</c:f>
              <c:numCache>
                <c:formatCode>0.0%</c:formatCode>
                <c:ptCount val="10"/>
                <c:pt idx="0">
                  <c:v>9.8657961552412049E-2</c:v>
                </c:pt>
                <c:pt idx="1">
                  <c:v>1.876172607879925E-3</c:v>
                </c:pt>
                <c:pt idx="2">
                  <c:v>0.12474484009979588</c:v>
                </c:pt>
                <c:pt idx="3">
                  <c:v>0.18924972004479285</c:v>
                </c:pt>
                <c:pt idx="4">
                  <c:v>0.11172589912747392</c:v>
                </c:pt>
                <c:pt idx="5">
                  <c:v>0.13393124065769807</c:v>
                </c:pt>
                <c:pt idx="6">
                  <c:v>0.12937062937062938</c:v>
                </c:pt>
                <c:pt idx="7">
                  <c:v>8.528556116980554E-2</c:v>
                </c:pt>
                <c:pt idx="8">
                  <c:v>0.30411449016100178</c:v>
                </c:pt>
                <c:pt idx="9">
                  <c:v>3.3470346447445683E-2</c:v>
                </c:pt>
              </c:numCache>
            </c:numRef>
          </c:val>
          <c:smooth val="0"/>
          <c:extLst>
            <c:ext xmlns:c16="http://schemas.microsoft.com/office/drawing/2014/chart" uri="{C3380CC4-5D6E-409C-BE32-E72D297353CC}">
              <c16:uniqueId val="{00000000-27BE-4EC7-850B-1787C4E493B7}"/>
            </c:ext>
          </c:extLst>
        </c:ser>
        <c:ser>
          <c:idx val="1"/>
          <c:order val="1"/>
          <c:tx>
            <c:v>Predicted bad rate</c:v>
          </c:tx>
          <c:spPr>
            <a:ln w="28575" cap="rnd">
              <a:solidFill>
                <a:schemeClr val="accent2"/>
              </a:solidFill>
              <a:prstDash val="solid"/>
              <a:round/>
            </a:ln>
          </c:spPr>
          <c:marker>
            <c:symbol val="none"/>
          </c:marker>
          <c:val>
            <c:numRef>
              <c:f>'4. Calibration'!$G$28:$G$37</c:f>
              <c:numCache>
                <c:formatCode>0.0%</c:formatCode>
                <c:ptCount val="10"/>
                <c:pt idx="0">
                  <c:v>7.4196291125642492E-3</c:v>
                </c:pt>
                <c:pt idx="1">
                  <c:v>2.2817330703623968E-2</c:v>
                </c:pt>
                <c:pt idx="2">
                  <c:v>4.2090693297074419E-2</c:v>
                </c:pt>
                <c:pt idx="3">
                  <c:v>1.0222239937772788E-2</c:v>
                </c:pt>
                <c:pt idx="4">
                  <c:v>6.5935019487732812E-3</c:v>
                </c:pt>
                <c:pt idx="5">
                  <c:v>6.010348856960987E-3</c:v>
                </c:pt>
                <c:pt idx="6">
                  <c:v>2.2027591068694528E-3</c:v>
                </c:pt>
                <c:pt idx="7">
                  <c:v>2.3656306352988061E-2</c:v>
                </c:pt>
                <c:pt idx="8">
                  <c:v>1.1524030035853644E-2</c:v>
                </c:pt>
                <c:pt idx="9">
                  <c:v>2.6520750302162365E-3</c:v>
                </c:pt>
              </c:numCache>
            </c:numRef>
          </c:val>
          <c:smooth val="0"/>
          <c:extLst>
            <c:ext xmlns:c16="http://schemas.microsoft.com/office/drawing/2014/chart" uri="{C3380CC4-5D6E-409C-BE32-E72D297353CC}">
              <c16:uniqueId val="{00000001-27BE-4EC7-850B-1787C4E493B7}"/>
            </c:ext>
          </c:extLst>
        </c:ser>
        <c:ser>
          <c:idx val="2"/>
          <c:order val="2"/>
          <c:tx>
            <c:v>Development bad rate</c:v>
          </c:tx>
          <c:spPr>
            <a:ln w="28575" cap="rnd">
              <a:solidFill>
                <a:schemeClr val="accent3"/>
              </a:solidFill>
              <a:prstDash val="solid"/>
              <a:round/>
            </a:ln>
          </c:spPr>
          <c:marker>
            <c:symbol val="none"/>
          </c:marker>
          <c:val>
            <c:numRef>
              <c:f>'3. Gini'!$F$29:$F$38</c:f>
              <c:numCache>
                <c:formatCode>0.00%</c:formatCode>
                <c:ptCount val="10"/>
                <c:pt idx="0">
                  <c:v>4.3453070683661645E-2</c:v>
                </c:pt>
                <c:pt idx="1">
                  <c:v>2.6417171161254815E-2</c:v>
                </c:pt>
                <c:pt idx="2">
                  <c:v>1.9428571428571427E-2</c:v>
                </c:pt>
                <c:pt idx="3">
                  <c:v>1.171875E-2</c:v>
                </c:pt>
                <c:pt idx="4">
                  <c:v>1.0650224215246636E-2</c:v>
                </c:pt>
                <c:pt idx="5">
                  <c:v>4.6647230320699708E-3</c:v>
                </c:pt>
                <c:pt idx="6">
                  <c:v>7.6880834706205383E-3</c:v>
                </c:pt>
                <c:pt idx="7">
                  <c:v>3.9171796306659203E-3</c:v>
                </c:pt>
                <c:pt idx="8">
                  <c:v>3.9193729003359464E-3</c:v>
                </c:pt>
                <c:pt idx="9">
                  <c:v>1.1191941801902631E-3</c:v>
                </c:pt>
              </c:numCache>
            </c:numRef>
          </c:val>
          <c:smooth val="0"/>
          <c:extLst>
            <c:ext xmlns:c16="http://schemas.microsoft.com/office/drawing/2014/chart" uri="{C3380CC4-5D6E-409C-BE32-E72D297353CC}">
              <c16:uniqueId val="{00000002-27BE-4EC7-850B-1787C4E493B7}"/>
            </c:ext>
          </c:extLst>
        </c:ser>
        <c:dLbls>
          <c:showLegendKey val="0"/>
          <c:showVal val="0"/>
          <c:showCatName val="0"/>
          <c:showSerName val="0"/>
          <c:showPercent val="0"/>
          <c:showBubbleSize val="0"/>
        </c:dLbls>
        <c:smooth val="0"/>
        <c:axId val="1887366191"/>
        <c:axId val="1861433871"/>
      </c:lineChart>
      <c:catAx>
        <c:axId val="1887366191"/>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61433871"/>
        <c:crosses val="autoZero"/>
        <c:auto val="1"/>
        <c:lblAlgn val="ctr"/>
        <c:lblOffset val="100"/>
        <c:noMultiLvlLbl val="0"/>
      </c:catAx>
      <c:valAx>
        <c:axId val="1861433871"/>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87366191"/>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percentStacked"/>
        <c:varyColors val="0"/>
        <c:ser>
          <c:idx val="0"/>
          <c:order val="0"/>
          <c:spPr>
            <a:solidFill>
              <a:schemeClr val="accent1"/>
            </a:solidFill>
            <a:ln>
              <a:noFill/>
              <a:prstDash val="solid"/>
            </a:ln>
          </c:spPr>
          <c:invertIfNegative val="0"/>
          <c:cat>
            <c:strRef>
              <c:f>'5.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'5. PSI'!$C$26:$P$26</c:f>
              <c:numCache>
                <c:formatCode>0%</c:formatCode>
                <c:ptCount val="14"/>
                <c:pt idx="0">
                  <c:v>9.7157331832254432E-2</c:v>
                </c:pt>
                <c:pt idx="1">
                  <c:v>0.34019308943089432</c:v>
                </c:pt>
                <c:pt idx="2">
                  <c:v>0.34085498395611219</c:v>
                </c:pt>
                <c:pt idx="3">
                  <c:v>0.33940607599882777</c:v>
                </c:pt>
                <c:pt idx="4">
                  <c:v>0.34167402610146208</c:v>
                </c:pt>
                <c:pt idx="5">
                  <c:v>0.4150740505401046</c:v>
                </c:pt>
                <c:pt idx="6">
                  <c:v>0.3484678168222472</c:v>
                </c:pt>
                <c:pt idx="7">
                  <c:v>0.35558408215661103</c:v>
                </c:pt>
                <c:pt idx="8">
                  <c:v>0.36053440984236834</c:v>
                </c:pt>
                <c:pt idx="9">
                  <c:v>0.36807707203718049</c:v>
                </c:pt>
                <c:pt idx="10">
                  <c:v>0.37209062821833161</c:v>
                </c:pt>
                <c:pt idx="11">
                  <c:v>0.37147192716236721</c:v>
                </c:pt>
                <c:pt idx="12">
                  <c:v>0.3787557781201849</c:v>
                </c:pt>
                <c:pt idx="13">
                  <c:v>0.37437021832431422</c:v>
                </c:pt>
              </c:numCache>
            </c:numRef>
          </c:val>
          <c:extLst>
            <c:ext xmlns:c16="http://schemas.microsoft.com/office/drawing/2014/chart" uri="{C3380CC4-5D6E-409C-BE32-E72D297353CC}">
              <c16:uniqueId val="{00000000-5DDE-41C0-A5DE-6A819E273FDC}"/>
            </c:ext>
          </c:extLst>
        </c:ser>
        <c:ser>
          <c:idx val="1"/>
          <c:order val="1"/>
          <c:spPr>
            <a:solidFill>
              <a:schemeClr val="accent2"/>
            </a:solidFill>
            <a:ln>
              <a:noFill/>
              <a:prstDash val="solid"/>
            </a:ln>
          </c:spPr>
          <c:invertIfNegative val="0"/>
          <c:cat>
            <c:strRef>
              <c:f>'5.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'5. PSI'!$C$27:$P$27</c:f>
              <c:numCache>
                <c:formatCode>0%</c:formatCode>
                <c:ptCount val="14"/>
                <c:pt idx="0">
                  <c:v>0.10227976358007318</c:v>
                </c:pt>
                <c:pt idx="1">
                  <c:v>0.18079268292682926</c:v>
                </c:pt>
                <c:pt idx="2">
                  <c:v>0.18062312390021737</c:v>
                </c:pt>
                <c:pt idx="3">
                  <c:v>0.18330565595389275</c:v>
                </c:pt>
                <c:pt idx="4">
                  <c:v>0.18305367481110785</c:v>
                </c:pt>
                <c:pt idx="5">
                  <c:v>0.18441761571924337</c:v>
                </c:pt>
                <c:pt idx="6">
                  <c:v>0.18483945066223548</c:v>
                </c:pt>
                <c:pt idx="7">
                  <c:v>0.18580326154138735</c:v>
                </c:pt>
                <c:pt idx="8">
                  <c:v>0.18637062668204538</c:v>
                </c:pt>
                <c:pt idx="9">
                  <c:v>0.18483733539891556</c:v>
                </c:pt>
                <c:pt idx="10">
                  <c:v>0.18589083419155511</c:v>
                </c:pt>
                <c:pt idx="11">
                  <c:v>0.18351036924633282</c:v>
                </c:pt>
                <c:pt idx="12">
                  <c:v>0.18542950693374421</c:v>
                </c:pt>
                <c:pt idx="13">
                  <c:v>0.1907538719910431</c:v>
                </c:pt>
              </c:numCache>
            </c:numRef>
          </c:val>
          <c:extLst>
            <c:ext xmlns:c16="http://schemas.microsoft.com/office/drawing/2014/chart" uri="{C3380CC4-5D6E-409C-BE32-E72D297353CC}">
              <c16:uniqueId val="{00000001-5DDE-41C0-A5DE-6A819E273FDC}"/>
            </c:ext>
          </c:extLst>
        </c:ser>
        <c:ser>
          <c:idx val="2"/>
          <c:order val="2"/>
          <c:spPr>
            <a:solidFill>
              <a:schemeClr val="accent3"/>
            </a:solidFill>
            <a:ln>
              <a:noFill/>
              <a:prstDash val="solid"/>
            </a:ln>
          </c:spPr>
          <c:invertIfNegative val="0"/>
          <c:cat>
            <c:strRef>
              <c:f>'5.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'5. PSI'!$C$28:$P$28</c:f>
              <c:numCache>
                <c:formatCode>0%</c:formatCode>
                <c:ptCount val="14"/>
                <c:pt idx="0">
                  <c:v>9.8508302842668163E-2</c:v>
                </c:pt>
                <c:pt idx="1">
                  <c:v>5.6554878048780489E-2</c:v>
                </c:pt>
                <c:pt idx="2">
                  <c:v>5.6205361763792566E-2</c:v>
                </c:pt>
                <c:pt idx="3">
                  <c:v>5.8562078734004104E-2</c:v>
                </c:pt>
                <c:pt idx="4">
                  <c:v>6.0592679815523499E-2</c:v>
                </c:pt>
                <c:pt idx="5">
                  <c:v>5.7089789334767098E-2</c:v>
                </c:pt>
                <c:pt idx="6">
                  <c:v>6.3486633106886278E-2</c:v>
                </c:pt>
                <c:pt idx="7">
                  <c:v>6.5658726762706218E-2</c:v>
                </c:pt>
                <c:pt idx="8">
                  <c:v>6.4686658977316416E-2</c:v>
                </c:pt>
                <c:pt idx="9">
                  <c:v>6.390395042602634E-2</c:v>
                </c:pt>
                <c:pt idx="10">
                  <c:v>6.3542739443872301E-2</c:v>
                </c:pt>
                <c:pt idx="11">
                  <c:v>6.6312594840667677E-2</c:v>
                </c:pt>
                <c:pt idx="12">
                  <c:v>6.7266949152542374E-2</c:v>
                </c:pt>
                <c:pt idx="13">
                  <c:v>7.2728120918081729E-2</c:v>
                </c:pt>
              </c:numCache>
            </c:numRef>
          </c:val>
          <c:extLst>
            <c:ext xmlns:c16="http://schemas.microsoft.com/office/drawing/2014/chart" uri="{C3380CC4-5D6E-409C-BE32-E72D297353CC}">
              <c16:uniqueId val="{00000002-5DDE-41C0-A5DE-6A819E273FDC}"/>
            </c:ext>
          </c:extLst>
        </c:ser>
        <c:ser>
          <c:idx val="3"/>
          <c:order val="3"/>
          <c:spPr>
            <a:solidFill>
              <a:schemeClr val="accent4"/>
            </a:solidFill>
            <a:ln>
              <a:noFill/>
              <a:prstDash val="solid"/>
            </a:ln>
          </c:spPr>
          <c:invertIfNegative val="0"/>
          <c:cat>
            <c:strRef>
              <c:f>'5.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'5. PSI'!$C$29:$P$29</c:f>
              <c:numCache>
                <c:formatCode>0%</c:formatCode>
                <c:ptCount val="14"/>
                <c:pt idx="0">
                  <c:v>0.1008725021108922</c:v>
                </c:pt>
                <c:pt idx="1">
                  <c:v>0.1054369918699187</c:v>
                </c:pt>
                <c:pt idx="2">
                  <c:v>0.10661422213021426</c:v>
                </c:pt>
                <c:pt idx="3">
                  <c:v>0.10432743967959363</c:v>
                </c:pt>
                <c:pt idx="4">
                  <c:v>0.10416053380433717</c:v>
                </c:pt>
                <c:pt idx="5">
                  <c:v>8.6416735910846088E-2</c:v>
                </c:pt>
                <c:pt idx="6">
                  <c:v>0.10077708811886027</c:v>
                </c:pt>
                <c:pt idx="7">
                  <c:v>9.9462749013455046E-2</c:v>
                </c:pt>
                <c:pt idx="8">
                  <c:v>9.8423683198769707E-2</c:v>
                </c:pt>
                <c:pt idx="9">
                  <c:v>9.7308288148721916E-2</c:v>
                </c:pt>
                <c:pt idx="10">
                  <c:v>9.7116374871266731E-2</c:v>
                </c:pt>
                <c:pt idx="11">
                  <c:v>9.4334850784016183E-2</c:v>
                </c:pt>
                <c:pt idx="12">
                  <c:v>9.2642526964560865E-2</c:v>
                </c:pt>
                <c:pt idx="13">
                  <c:v>8.8775891024444858E-2</c:v>
                </c:pt>
              </c:numCache>
            </c:numRef>
          </c:val>
          <c:extLst>
            <c:ext xmlns:c16="http://schemas.microsoft.com/office/drawing/2014/chart" uri="{C3380CC4-5D6E-409C-BE32-E72D297353CC}">
              <c16:uniqueId val="{00000003-5DDE-41C0-A5DE-6A819E273FDC}"/>
            </c:ext>
          </c:extLst>
        </c:ser>
        <c:ser>
          <c:idx val="4"/>
          <c:order val="4"/>
          <c:spPr>
            <a:solidFill>
              <a:schemeClr val="accent5"/>
            </a:solidFill>
            <a:ln>
              <a:noFill/>
              <a:prstDash val="solid"/>
            </a:ln>
          </c:spPr>
          <c:invertIfNegative val="0"/>
          <c:cat>
            <c:strRef>
              <c:f>'5.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'5. PSI'!$C$30:$P$30</c:f>
              <c:numCache>
                <c:formatCode>0%</c:formatCode>
                <c:ptCount val="14"/>
                <c:pt idx="0">
                  <c:v>0.1004221784407543</c:v>
                </c:pt>
                <c:pt idx="1">
                  <c:v>8.8160569105691061E-2</c:v>
                </c:pt>
                <c:pt idx="2">
                  <c:v>8.8293137356381321E-2</c:v>
                </c:pt>
                <c:pt idx="3">
                  <c:v>8.9137442610139686E-2</c:v>
                </c:pt>
                <c:pt idx="4">
                  <c:v>8.9049161024433318E-2</c:v>
                </c:pt>
                <c:pt idx="5">
                  <c:v>9.1646708050246842E-2</c:v>
                </c:pt>
                <c:pt idx="6">
                  <c:v>8.5821807340794684E-2</c:v>
                </c:pt>
                <c:pt idx="7">
                  <c:v>8.6007702182284984E-2</c:v>
                </c:pt>
                <c:pt idx="8">
                  <c:v>8.5784313725490197E-2</c:v>
                </c:pt>
                <c:pt idx="9">
                  <c:v>8.5786212238574744E-2</c:v>
                </c:pt>
                <c:pt idx="10">
                  <c:v>8.6972193614830079E-2</c:v>
                </c:pt>
                <c:pt idx="11">
                  <c:v>8.55336368234699E-2</c:v>
                </c:pt>
                <c:pt idx="12">
                  <c:v>8.3879044684129433E-2</c:v>
                </c:pt>
                <c:pt idx="13">
                  <c:v>8.5183802948311252E-2</c:v>
                </c:pt>
              </c:numCache>
            </c:numRef>
          </c:val>
          <c:extLst>
            <c:ext xmlns:c16="http://schemas.microsoft.com/office/drawing/2014/chart" uri="{C3380CC4-5D6E-409C-BE32-E72D297353CC}">
              <c16:uniqueId val="{00000004-5DDE-41C0-A5DE-6A819E273FDC}"/>
            </c:ext>
          </c:extLst>
        </c:ser>
        <c:ser>
          <c:idx val="5"/>
          <c:order val="5"/>
          <c:spPr>
            <a:solidFill>
              <a:schemeClr val="accent6"/>
            </a:solidFill>
            <a:ln>
              <a:noFill/>
              <a:prstDash val="solid"/>
            </a:ln>
          </c:spPr>
          <c:invertIfNegative val="0"/>
          <c:cat>
            <c:strRef>
              <c:f>'5.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'5. PSI'!$C$31:$P$31</c:f>
              <c:numCache>
                <c:formatCode>0%</c:formatCode>
                <c:ptCount val="14"/>
                <c:pt idx="0">
                  <c:v>9.6538136785814799E-2</c:v>
                </c:pt>
                <c:pt idx="1">
                  <c:v>5.9451219512195119E-2</c:v>
                </c:pt>
                <c:pt idx="2">
                  <c:v>5.9828175137149366E-2</c:v>
                </c:pt>
                <c:pt idx="3">
                  <c:v>6.0320406369053434E-2</c:v>
                </c:pt>
                <c:pt idx="4">
                  <c:v>6.1721126484152684E-2</c:v>
                </c:pt>
                <c:pt idx="5">
                  <c:v>5.2592990859768318E-2</c:v>
                </c:pt>
                <c:pt idx="6">
                  <c:v>6.3046771907531399E-2</c:v>
                </c:pt>
                <c:pt idx="7">
                  <c:v>6.1997812960585749E-2</c:v>
                </c:pt>
                <c:pt idx="8">
                  <c:v>6.3437139561707032E-2</c:v>
                </c:pt>
                <c:pt idx="9">
                  <c:v>6.2645236250968239E-2</c:v>
                </c:pt>
                <c:pt idx="10">
                  <c:v>6.1688980432543769E-2</c:v>
                </c:pt>
                <c:pt idx="11">
                  <c:v>6.4693980778958021E-2</c:v>
                </c:pt>
                <c:pt idx="12">
                  <c:v>6.4329738058551619E-2</c:v>
                </c:pt>
                <c:pt idx="13">
                  <c:v>6.4097779436462027E-2</c:v>
                </c:pt>
              </c:numCache>
            </c:numRef>
          </c:val>
          <c:extLst>
            <c:ext xmlns:c16="http://schemas.microsoft.com/office/drawing/2014/chart" uri="{C3380CC4-5D6E-409C-BE32-E72D297353CC}">
              <c16:uniqueId val="{00000005-5DDE-41C0-A5DE-6A819E273FDC}"/>
            </c:ext>
          </c:extLst>
        </c:ser>
        <c:ser>
          <c:idx val="6"/>
          <c:order val="6"/>
          <c:spPr>
            <a:solidFill>
              <a:schemeClr val="accent1">
                <a:lumMod val="60000"/>
              </a:schemeClr>
            </a:solidFill>
            <a:ln>
              <a:noFill/>
              <a:prstDash val="solid"/>
            </a:ln>
          </c:spPr>
          <c:invertIfNegative val="0"/>
          <c:cat>
            <c:strRef>
              <c:f>'5.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'5. PSI'!$C$32:$P$32</c:f>
              <c:numCache>
                <c:formatCode>0%</c:formatCode>
                <c:ptCount val="14"/>
                <c:pt idx="0">
                  <c:v>0.10250492541514214</c:v>
                </c:pt>
                <c:pt idx="1">
                  <c:v>5.091463414634146E-2</c:v>
                </c:pt>
                <c:pt idx="2">
                  <c:v>5.1392195424904252E-2</c:v>
                </c:pt>
                <c:pt idx="3">
                  <c:v>5.0112337598905932E-2</c:v>
                </c:pt>
                <c:pt idx="4">
                  <c:v>4.9749779216956135E-2</c:v>
                </c:pt>
                <c:pt idx="5">
                  <c:v>6.2026492008407055E-2</c:v>
                </c:pt>
                <c:pt idx="6">
                  <c:v>4.8677972728605641E-2</c:v>
                </c:pt>
                <c:pt idx="7">
                  <c:v>4.6165549374791996E-2</c:v>
                </c:pt>
                <c:pt idx="8">
                  <c:v>4.4694348327566323E-2</c:v>
                </c:pt>
                <c:pt idx="9">
                  <c:v>4.2408985282726568E-2</c:v>
                </c:pt>
                <c:pt idx="10">
                  <c:v>4.2378990731204942E-2</c:v>
                </c:pt>
                <c:pt idx="11">
                  <c:v>4.0870005058168943E-2</c:v>
                </c:pt>
                <c:pt idx="12">
                  <c:v>4.0109784283513097E-2</c:v>
                </c:pt>
                <c:pt idx="13">
                  <c:v>3.9559619331964918E-2</c:v>
                </c:pt>
              </c:numCache>
            </c:numRef>
          </c:val>
          <c:extLst>
            <c:ext xmlns:c16="http://schemas.microsoft.com/office/drawing/2014/chart" uri="{C3380CC4-5D6E-409C-BE32-E72D297353CC}">
              <c16:uniqueId val="{00000006-5DDE-41C0-A5DE-6A819E273FDC}"/>
            </c:ext>
          </c:extLst>
        </c:ser>
        <c:ser>
          <c:idx val="7"/>
          <c:order val="7"/>
          <c:spPr>
            <a:solidFill>
              <a:schemeClr val="accent2">
                <a:lumMod val="60000"/>
              </a:schemeClr>
            </a:solidFill>
            <a:ln>
              <a:noFill/>
              <a:prstDash val="solid"/>
            </a:ln>
          </c:spPr>
          <c:invertIfNegative val="0"/>
          <c:cat>
            <c:strRef>
              <c:f>'5.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'5. PSI'!$C$33:$P$33</c:f>
              <c:numCache>
                <c:formatCode>0%</c:formatCode>
                <c:ptCount val="14"/>
                <c:pt idx="0">
                  <c:v>0.10059104981705601</c:v>
                </c:pt>
                <c:pt idx="1">
                  <c:v>4.3902439024390241E-2</c:v>
                </c:pt>
                <c:pt idx="2">
                  <c:v>4.3939550771141707E-2</c:v>
                </c:pt>
                <c:pt idx="3">
                  <c:v>4.3860506007619419E-2</c:v>
                </c:pt>
                <c:pt idx="4">
                  <c:v>4.1507212246099497E-2</c:v>
                </c:pt>
                <c:pt idx="5">
                  <c:v>1.7742802678527788E-2</c:v>
                </c:pt>
                <c:pt idx="6">
                  <c:v>4.1200332339572848E-2</c:v>
                </c:pt>
                <c:pt idx="7">
                  <c:v>3.8891266105643515E-2</c:v>
                </c:pt>
                <c:pt idx="8">
                  <c:v>3.8687043444828914E-2</c:v>
                </c:pt>
                <c:pt idx="9">
                  <c:v>3.8923315259488771E-2</c:v>
                </c:pt>
                <c:pt idx="10">
                  <c:v>3.671472708547889E-2</c:v>
                </c:pt>
                <c:pt idx="11">
                  <c:v>3.8088012139605464E-2</c:v>
                </c:pt>
                <c:pt idx="12">
                  <c:v>3.6691063174114025E-2</c:v>
                </c:pt>
                <c:pt idx="13">
                  <c:v>3.7460347079679046E-2</c:v>
                </c:pt>
              </c:numCache>
            </c:numRef>
          </c:val>
          <c:extLst>
            <c:ext xmlns:c16="http://schemas.microsoft.com/office/drawing/2014/chart" uri="{C3380CC4-5D6E-409C-BE32-E72D297353CC}">
              <c16:uniqueId val="{00000007-5DDE-41C0-A5DE-6A819E273FDC}"/>
            </c:ext>
          </c:extLst>
        </c:ser>
        <c:ser>
          <c:idx val="8"/>
          <c:order val="8"/>
          <c:spPr>
            <a:solidFill>
              <a:schemeClr val="accent3">
                <a:lumMod val="60000"/>
              </a:schemeClr>
            </a:solidFill>
            <a:ln>
              <a:noFill/>
              <a:prstDash val="solid"/>
            </a:ln>
          </c:spPr>
          <c:invertIfNegative val="0"/>
          <c:cat>
            <c:strRef>
              <c:f>'5.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'5. PSI'!$C$34:$P$34</c:f>
              <c:numCache>
                <c:formatCode>0%</c:formatCode>
                <c:ptCount val="14"/>
                <c:pt idx="0">
                  <c:v>0.10053475935828877</c:v>
                </c:pt>
                <c:pt idx="1">
                  <c:v>5.1016260162601627E-2</c:v>
                </c:pt>
                <c:pt idx="2">
                  <c:v>5.0874650657281854E-2</c:v>
                </c:pt>
                <c:pt idx="3">
                  <c:v>5.1040343850737524E-2</c:v>
                </c:pt>
                <c:pt idx="4">
                  <c:v>4.9013835737415364E-2</c:v>
                </c:pt>
                <c:pt idx="5">
                  <c:v>2.346155726086319E-2</c:v>
                </c:pt>
                <c:pt idx="6">
                  <c:v>4.5794438199501492E-2</c:v>
                </c:pt>
                <c:pt idx="7">
                  <c:v>4.3645699614890884E-2</c:v>
                </c:pt>
                <c:pt idx="8">
                  <c:v>4.1810841983852362E-2</c:v>
                </c:pt>
                <c:pt idx="9">
                  <c:v>4.1537567776917118E-2</c:v>
                </c:pt>
                <c:pt idx="10">
                  <c:v>4.0010298661174046E-2</c:v>
                </c:pt>
                <c:pt idx="11">
                  <c:v>3.7582195245321193E-2</c:v>
                </c:pt>
                <c:pt idx="12">
                  <c:v>3.4283513097072421E-2</c:v>
                </c:pt>
                <c:pt idx="13">
                  <c:v>3.2002239223735775E-2</c:v>
                </c:pt>
              </c:numCache>
            </c:numRef>
          </c:val>
          <c:extLst>
            <c:ext xmlns:c16="http://schemas.microsoft.com/office/drawing/2014/chart" uri="{C3380CC4-5D6E-409C-BE32-E72D297353CC}">
              <c16:uniqueId val="{00000008-5DDE-41C0-A5DE-6A819E273FDC}"/>
            </c:ext>
          </c:extLst>
        </c:ser>
        <c:ser>
          <c:idx val="9"/>
          <c:order val="9"/>
          <c:spPr>
            <a:solidFill>
              <a:schemeClr val="accent4">
                <a:lumMod val="60000"/>
              </a:schemeClr>
            </a:solidFill>
            <a:ln>
              <a:noFill/>
              <a:prstDash val="solid"/>
            </a:ln>
          </c:spPr>
          <c:invertIfNegative val="0"/>
          <c:cat>
            <c:strRef>
              <c:f>'5.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'5. PSI'!$C$35:$P$35</c:f>
              <c:numCache>
                <c:formatCode>0%</c:formatCode>
                <c:ptCount val="14"/>
                <c:pt idx="0">
                  <c:v>0.10059104981705601</c:v>
                </c:pt>
                <c:pt idx="1">
                  <c:v>2.3577235772357725E-2</c:v>
                </c:pt>
                <c:pt idx="2">
                  <c:v>2.1374598902805093E-2</c:v>
                </c:pt>
                <c:pt idx="3">
                  <c:v>1.9927713197225749E-2</c:v>
                </c:pt>
                <c:pt idx="4">
                  <c:v>1.9477970758512413E-2</c:v>
                </c:pt>
                <c:pt idx="5">
                  <c:v>9.5312576372256711E-3</c:v>
                </c:pt>
                <c:pt idx="6">
                  <c:v>1.7887688773764725E-2</c:v>
                </c:pt>
                <c:pt idx="7">
                  <c:v>1.6783150287643229E-2</c:v>
                </c:pt>
                <c:pt idx="8">
                  <c:v>1.5570934256055362E-2</c:v>
                </c:pt>
                <c:pt idx="9">
                  <c:v>1.4572037180480248E-2</c:v>
                </c:pt>
                <c:pt idx="10">
                  <c:v>1.3594232749742533E-2</c:v>
                </c:pt>
                <c:pt idx="11">
                  <c:v>1.7602427921092564E-2</c:v>
                </c:pt>
                <c:pt idx="12">
                  <c:v>1.6612095531587056E-2</c:v>
                </c:pt>
                <c:pt idx="13">
                  <c:v>1.5068109721963053E-2</c:v>
                </c:pt>
              </c:numCache>
            </c:numRef>
          </c:val>
          <c:extLst>
            <c:ext xmlns:c16="http://schemas.microsoft.com/office/drawing/2014/chart" uri="{C3380CC4-5D6E-409C-BE32-E72D297353CC}">
              <c16:uniqueId val="{00000009-5DDE-41C0-A5DE-6A819E273FDC}"/>
            </c:ext>
          </c:extLst>
        </c:ser>
        <c:dLbls>
          <c:showLegendKey val="0"/>
          <c:showVal val="0"/>
          <c:showCatName val="0"/>
          <c:showSerName val="0"/>
          <c:showPercent val="0"/>
          <c:showBubbleSize val="0"/>
        </c:dLbls>
        <c:gapWidth val="150"/>
        <c:overlap val="100"/>
        <c:axId val="1847247327"/>
        <c:axId val="1622295359"/>
      </c:barChart>
      <c:catAx>
        <c:axId val="184724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622295359"/>
        <c:crosses val="autoZero"/>
        <c:auto val="1"/>
        <c:lblAlgn val="ctr"/>
        <c:lblOffset val="100"/>
        <c:noMultiLvlLbl val="0"/>
      </c:catAx>
      <c:valAx>
        <c:axId val="1622295359"/>
        <c:scaling>
          <c:orientation val="minMax"/>
        </c:scaling>
        <c:delete val="0"/>
        <c:axPos val="l"/>
        <c:majorGridlines>
          <c:spPr>
            <a:ln w="9525" cap="flat" cmpd="sng" algn="ctr">
              <a:solidFill>
                <a:schemeClr val="tx1">
                  <a:lumMod val="15000"/>
                  <a:lumOff val="85000"/>
                </a:schemeClr>
              </a:solidFill>
              <a:prstDash val="solid"/>
              <a:round/>
            </a:ln>
          </c:spPr>
        </c:majorGridlines>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47247327"/>
        <c:crosses val="autoZero"/>
        <c:crossBetween val="between"/>
      </c:valAx>
    </c:plotArea>
    <c:legend>
      <c:legendPos val="b"/>
      <c:layout>
        <c:manualLayout>
          <c:xMode val="edge"/>
          <c:yMode val="edge"/>
          <c:x val="1.092629046369204E-2"/>
          <c:y val="0.80439705453485"/>
          <c:w val="0.9809251968503937"/>
          <c:h val="7.5232575094779819E-2"/>
        </c:manualLayout>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layoutTarget val="inner"/>
          <c:xMode val="edge"/>
          <c:yMode val="edge"/>
          <c:x val="9.2789370078740163E-2"/>
          <c:y val="6.9444444444444448E-2"/>
          <c:w val="0.88498840769903764"/>
          <c:h val="0.73577136191309422"/>
        </c:manualLayout>
      </c:layout>
      <c:barChart>
        <c:barDir val="col"/>
        <c:grouping val="clustered"/>
        <c:varyColors val="0"/>
        <c:ser>
          <c:idx val="0"/>
          <c:order val="0"/>
          <c:tx>
            <c:v>Devlopment</c:v>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'5. PSI'!$C$26:$C$35</c:f>
              <c:numCache>
                <c:formatCode>0%</c:formatCode>
                <c:ptCount val="10"/>
                <c:pt idx="0">
                  <c:v>9.7157331832254432E-2</c:v>
                </c:pt>
                <c:pt idx="1">
                  <c:v>0.10227976358007318</c:v>
                </c:pt>
                <c:pt idx="2">
                  <c:v>9.8508302842668163E-2</c:v>
                </c:pt>
                <c:pt idx="3">
                  <c:v>0.1008725021108922</c:v>
                </c:pt>
                <c:pt idx="4">
                  <c:v>0.1004221784407543</c:v>
                </c:pt>
                <c:pt idx="5">
                  <c:v>9.6538136785814799E-2</c:v>
                </c:pt>
                <c:pt idx="6">
                  <c:v>0.10250492541514214</c:v>
                </c:pt>
                <c:pt idx="7">
                  <c:v>0.10059104981705601</c:v>
                </c:pt>
                <c:pt idx="8">
                  <c:v>0.10053475935828877</c:v>
                </c:pt>
                <c:pt idx="9">
                  <c:v>0.10059104981705601</c:v>
                </c:pt>
              </c:numCache>
            </c:numRef>
          </c:val>
          <c:extLst>
            <c:ext xmlns:c16="http://schemas.microsoft.com/office/drawing/2014/chart" uri="{C3380CC4-5D6E-409C-BE32-E72D297353CC}">
              <c16:uniqueId val="{00000000-1256-4ACB-B847-F222732680AE}"/>
            </c:ext>
          </c:extLst>
        </c:ser>
        <c:ser>
          <c:idx val="1"/>
          <c:order val="1"/>
          <c:tx>
            <c:v>202403</c:v>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'5. PSI'!$P$26:$P$35</c:f>
              <c:numCache>
                <c:formatCode>0%</c:formatCode>
                <c:ptCount val="10"/>
                <c:pt idx="0">
                  <c:v>0.37437021832431422</c:v>
                </c:pt>
                <c:pt idx="1">
                  <c:v>0.1907538719910431</c:v>
                </c:pt>
                <c:pt idx="2">
                  <c:v>7.2728120918081729E-2</c:v>
                </c:pt>
                <c:pt idx="3">
                  <c:v>8.8775891024444858E-2</c:v>
                </c:pt>
                <c:pt idx="4">
                  <c:v>8.5183802948311252E-2</c:v>
                </c:pt>
                <c:pt idx="5">
                  <c:v>6.4097779436462027E-2</c:v>
                </c:pt>
                <c:pt idx="6">
                  <c:v>3.9559619331964918E-2</c:v>
                </c:pt>
                <c:pt idx="7">
                  <c:v>3.7460347079679046E-2</c:v>
                </c:pt>
                <c:pt idx="8">
                  <c:v>3.2002239223735775E-2</c:v>
                </c:pt>
                <c:pt idx="9">
                  <c:v>1.5068109721963053E-2</c:v>
                </c:pt>
              </c:numCache>
            </c:numRef>
          </c:val>
          <c:extLst>
            <c:ext xmlns:c16="http://schemas.microsoft.com/office/drawing/2014/chart" uri="{C3380CC4-5D6E-409C-BE32-E72D297353CC}">
              <c16:uniqueId val="{00000001-1256-4ACB-B847-F222732680AE}"/>
            </c:ext>
          </c:extLst>
        </c:ser>
        <c:dLbls>
          <c:dLblPos val="outEnd"/>
          <c:showLegendKey val="0"/>
          <c:showVal val="1"/>
          <c:showCatName val="0"/>
          <c:showSerName val="0"/>
          <c:showPercent val="0"/>
          <c:showBubbleSize val="0"/>
        </c:dLbls>
        <c:gapWidth val="219"/>
        <c:overlap val="-27"/>
        <c:axId val="1864304591"/>
        <c:axId val="1864299311"/>
      </c:barChart>
      <c:catAx>
        <c:axId val="1864304591"/>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64299311"/>
        <c:crosses val="autoZero"/>
        <c:auto val="1"/>
        <c:lblAlgn val="ctr"/>
        <c:lblOffset val="100"/>
        <c:noMultiLvlLbl val="0"/>
      </c:catAx>
      <c:valAx>
        <c:axId val="1864299311"/>
        <c:scaling>
          <c:orientation val="minMax"/>
        </c:scaling>
        <c:delete val="0"/>
        <c:axPos val="l"/>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64304591"/>
        <c:crosses val="autoZero"/>
        <c:crossBetween val="between"/>
      </c:valAx>
    </c:plotArea>
    <c:legend>
      <c:legendPos val="b"/>
      <c:layout>
        <c:manualLayout>
          <c:xMode val="edge"/>
          <c:yMode val="edge"/>
          <c:x val="0.37416404199475067"/>
          <c:y val="0.89409667541557303"/>
          <c:w val="0.30722747156605418"/>
          <c:h val="7.6271720272254109E-2"/>
        </c:manualLayout>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577452</xdr:colOff>
      <xdr:row>10</xdr:row>
      <xdr:rowOff>33338</xdr:rowOff>
    </xdr:from>
    <xdr:to>
      <xdr:col>18</xdr:col>
      <xdr:colOff>226218</xdr:colOff>
      <xdr:row>24</xdr:row>
      <xdr:rowOff>83344</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316057</xdr:colOff>
      <xdr:row>25</xdr:row>
      <xdr:rowOff>9525</xdr:rowOff>
    </xdr:from>
    <xdr:to>
      <xdr:col>20</xdr:col>
      <xdr:colOff>38966</xdr:colOff>
      <xdr:row>37</xdr:row>
      <xdr:rowOff>85725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323850</xdr:colOff>
      <xdr:row>47</xdr:row>
      <xdr:rowOff>171450</xdr:rowOff>
    </xdr:from>
    <xdr:to>
      <xdr:col>7</xdr:col>
      <xdr:colOff>161925</xdr:colOff>
      <xdr:row>62</xdr:row>
      <xdr:rowOff>104775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66675</xdr:colOff>
      <xdr:row>47</xdr:row>
      <xdr:rowOff>142874</xdr:rowOff>
    </xdr:from>
    <xdr:to>
      <xdr:col>15</xdr:col>
      <xdr:colOff>171450</xdr:colOff>
      <xdr:row>62</xdr:row>
      <xdr:rowOff>95249</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DD0A5-2BEC-4A05-B76E-19B9A95236EB}">
  <dimension ref="A1:C13"/>
  <sheetViews>
    <sheetView showGridLines="0" tabSelected="1" workbookViewId="0">
      <selection activeCell="B1" sqref="B1:B2"/>
    </sheetView>
  </sheetViews>
  <sheetFormatPr defaultRowHeight="15" x14ac:dyDescent="0.25"/>
  <cols>
    <col min="1" max="1" width="6.85546875" customWidth="1"/>
    <col min="2" max="2" width="12.85546875" customWidth="1"/>
    <col min="3" max="3" width="163" customWidth="1"/>
  </cols>
  <sheetData>
    <row r="1" spans="1:3" x14ac:dyDescent="0.25">
      <c r="A1" s="120" t="s">
        <v>0</v>
      </c>
      <c r="B1" s="122" t="s">
        <v>1</v>
      </c>
      <c r="C1" s="122" t="s">
        <v>2</v>
      </c>
    </row>
    <row r="2" spans="1:3" ht="15.75" thickBot="1" x14ac:dyDescent="0.3">
      <c r="A2" s="121"/>
      <c r="B2" s="123"/>
      <c r="C2" s="123"/>
    </row>
    <row r="3" spans="1:3" x14ac:dyDescent="0.25">
      <c r="A3" s="114">
        <v>1</v>
      </c>
      <c r="B3" s="114" t="s">
        <v>3</v>
      </c>
      <c r="C3" s="15" t="s">
        <v>4</v>
      </c>
    </row>
    <row r="4" spans="1:3" x14ac:dyDescent="0.25">
      <c r="A4" s="115"/>
      <c r="B4" s="115"/>
      <c r="C4" s="15" t="s">
        <v>5</v>
      </c>
    </row>
    <row r="5" spans="1:3" x14ac:dyDescent="0.25">
      <c r="A5" s="115"/>
      <c r="B5" s="115"/>
      <c r="C5" s="15" t="s">
        <v>6</v>
      </c>
    </row>
    <row r="6" spans="1:3" x14ac:dyDescent="0.25">
      <c r="A6" s="115"/>
      <c r="B6" s="115"/>
      <c r="C6" s="15" t="s">
        <v>7</v>
      </c>
    </row>
    <row r="7" spans="1:3" ht="15.75" thickBot="1" x14ac:dyDescent="0.3">
      <c r="A7" s="116"/>
      <c r="B7" s="116"/>
      <c r="C7" s="16" t="s">
        <v>8</v>
      </c>
    </row>
    <row r="8" spans="1:3" ht="29.25" thickBot="1" x14ac:dyDescent="0.3">
      <c r="A8" s="17">
        <v>2</v>
      </c>
      <c r="B8" s="103" t="s">
        <v>9</v>
      </c>
      <c r="C8" s="16" t="s">
        <v>10</v>
      </c>
    </row>
    <row r="9" spans="1:3" x14ac:dyDescent="0.25">
      <c r="A9" s="114">
        <v>3</v>
      </c>
      <c r="B9" s="117" t="s">
        <v>11</v>
      </c>
      <c r="C9" s="15" t="s">
        <v>12</v>
      </c>
    </row>
    <row r="10" spans="1:3" ht="28.5" x14ac:dyDescent="0.25">
      <c r="A10" s="115"/>
      <c r="B10" s="118"/>
      <c r="C10" s="15" t="s">
        <v>13</v>
      </c>
    </row>
    <row r="11" spans="1:3" ht="15.75" thickBot="1" x14ac:dyDescent="0.3">
      <c r="A11" s="116"/>
      <c r="B11" s="119"/>
      <c r="C11" s="16" t="s">
        <v>14</v>
      </c>
    </row>
    <row r="12" spans="1:3" ht="27.75" customHeight="1" thickBot="1" x14ac:dyDescent="0.3">
      <c r="A12" s="17">
        <v>4</v>
      </c>
      <c r="B12" s="103" t="s">
        <v>15</v>
      </c>
      <c r="C12" s="16" t="s">
        <v>16</v>
      </c>
    </row>
    <row r="13" spans="1:3" ht="29.25" thickBot="1" x14ac:dyDescent="0.3">
      <c r="A13" s="17">
        <v>5</v>
      </c>
      <c r="B13" s="103" t="s">
        <v>17</v>
      </c>
      <c r="C13" s="16" t="s">
        <v>119</v>
      </c>
    </row>
  </sheetData>
  <mergeCells count="7">
    <mergeCell ref="A1:A2"/>
    <mergeCell ref="B1:B2"/>
    <mergeCell ref="C1:C2"/>
    <mergeCell ref="A3:A7"/>
    <mergeCell ref="B3:B7"/>
    <mergeCell ref="A9:A11"/>
    <mergeCell ref="B9: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5"/>
  <sheetViews>
    <sheetView showGridLines="0" zoomScale="80" zoomScaleNormal="80" workbookViewId="0">
      <selection activeCell="B26" sqref="B26"/>
    </sheetView>
  </sheetViews>
  <sheetFormatPr defaultRowHeight="15" x14ac:dyDescent="0.25"/>
  <cols>
    <col min="1" max="1" width="22.7109375" customWidth="1"/>
  </cols>
  <sheetData>
    <row r="3" spans="1:2" s="27" customFormat="1" x14ac:dyDescent="0.25"/>
    <row r="5" spans="1:2" ht="18.75" customHeight="1" x14ac:dyDescent="0.3">
      <c r="A5" s="97" t="str">
        <f>support!B1</f>
        <v>Personal Loans Application Score - Rationalization</v>
      </c>
    </row>
    <row r="6" spans="1:2" ht="15.75" customHeight="1" x14ac:dyDescent="0.25">
      <c r="A6" s="96"/>
    </row>
    <row r="8" spans="1:2" x14ac:dyDescent="0.25">
      <c r="A8" s="12" t="s">
        <v>19</v>
      </c>
      <c r="B8" s="12" t="s">
        <v>20</v>
      </c>
    </row>
    <row r="9" spans="1:2" x14ac:dyDescent="0.25">
      <c r="A9" s="12"/>
      <c r="B9" s="12"/>
    </row>
    <row r="10" spans="1:2" x14ac:dyDescent="0.25">
      <c r="A10" s="12" t="s">
        <v>21</v>
      </c>
      <c r="B10" s="12">
        <f>support!O17</f>
        <v>202403</v>
      </c>
    </row>
    <row r="12" spans="1:2" x14ac:dyDescent="0.25">
      <c r="A12" s="18" t="s">
        <v>22</v>
      </c>
      <c r="B12" s="18" t="s">
        <v>23</v>
      </c>
    </row>
    <row r="13" spans="1:2" x14ac:dyDescent="0.25">
      <c r="A13" t="s">
        <v>24</v>
      </c>
      <c r="B13" t="s">
        <v>25</v>
      </c>
    </row>
    <row r="14" spans="1:2" x14ac:dyDescent="0.25">
      <c r="A14" t="s">
        <v>26</v>
      </c>
      <c r="B14" t="s">
        <v>27</v>
      </c>
    </row>
    <row r="15" spans="1:2" x14ac:dyDescent="0.25">
      <c r="A15" t="s">
        <v>28</v>
      </c>
      <c r="B15" t="s">
        <v>121</v>
      </c>
    </row>
    <row r="16" spans="1:2" x14ac:dyDescent="0.25">
      <c r="A16" t="s">
        <v>28</v>
      </c>
      <c r="B16" t="s">
        <v>29</v>
      </c>
    </row>
    <row r="17" spans="1:2" x14ac:dyDescent="0.25">
      <c r="A17" t="s">
        <v>30</v>
      </c>
      <c r="B17" t="s">
        <v>31</v>
      </c>
    </row>
    <row r="18" spans="1:2" x14ac:dyDescent="0.25">
      <c r="A18" t="s">
        <v>32</v>
      </c>
      <c r="B18" t="s">
        <v>33</v>
      </c>
    </row>
    <row r="19" spans="1:2" x14ac:dyDescent="0.25">
      <c r="A19" t="s">
        <v>34</v>
      </c>
      <c r="B19" t="s">
        <v>35</v>
      </c>
    </row>
    <row r="20" spans="1:2" x14ac:dyDescent="0.25">
      <c r="A20" t="s">
        <v>36</v>
      </c>
      <c r="B20" t="s">
        <v>122</v>
      </c>
    </row>
    <row r="21" spans="1:2" x14ac:dyDescent="0.25">
      <c r="A21" t="s">
        <v>37</v>
      </c>
      <c r="B21" t="s">
        <v>35</v>
      </c>
    </row>
    <row r="22" spans="1:2" x14ac:dyDescent="0.25">
      <c r="A22" t="s">
        <v>38</v>
      </c>
      <c r="B22" t="s">
        <v>39</v>
      </c>
    </row>
    <row r="23" spans="1:2" x14ac:dyDescent="0.25">
      <c r="A23" t="s">
        <v>40</v>
      </c>
      <c r="B23" t="s">
        <v>35</v>
      </c>
    </row>
    <row r="24" spans="1:2" x14ac:dyDescent="0.25">
      <c r="A24" t="s">
        <v>41</v>
      </c>
      <c r="B24" t="s">
        <v>35</v>
      </c>
    </row>
    <row r="25" spans="1:2" x14ac:dyDescent="0.25">
      <c r="A25" t="s">
        <v>41</v>
      </c>
      <c r="B25"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K15"/>
  <sheetViews>
    <sheetView showGridLines="0" zoomScale="80" zoomScaleNormal="80" workbookViewId="0">
      <selection activeCell="H13" sqref="H13:I13"/>
    </sheetView>
  </sheetViews>
  <sheetFormatPr defaultRowHeight="15" x14ac:dyDescent="0.25"/>
  <cols>
    <col min="1" max="1" width="1.140625" customWidth="1"/>
    <col min="2" max="2" width="22.7109375" customWidth="1"/>
    <col min="3" max="3" width="28" customWidth="1"/>
    <col min="4" max="4" width="10.85546875" customWidth="1"/>
    <col min="5" max="5" width="3.42578125" customWidth="1"/>
    <col min="6" max="6" width="13" bestFit="1" customWidth="1"/>
    <col min="7" max="7" width="3.28515625" customWidth="1"/>
    <col min="8" max="8" width="13" customWidth="1"/>
    <col min="9" max="9" width="3.42578125" customWidth="1"/>
    <col min="10" max="10" width="13.140625" customWidth="1"/>
    <col min="11" max="11" width="23.140625" customWidth="1"/>
    <col min="12" max="12" width="27.42578125" customWidth="1"/>
    <col min="13" max="13" width="9.5703125" customWidth="1"/>
    <col min="14" max="14" width="3.140625" customWidth="1"/>
    <col min="15" max="15" width="11.85546875" customWidth="1"/>
    <col min="16" max="16" width="3" customWidth="1"/>
    <col min="17" max="17" width="8.28515625" customWidth="1"/>
    <col min="18" max="18" width="2.85546875" customWidth="1"/>
    <col min="19" max="19" width="18.28515625" customWidth="1"/>
    <col min="20" max="20" width="15.5703125" customWidth="1"/>
  </cols>
  <sheetData>
    <row r="3" spans="2:11" s="27" customFormat="1" x14ac:dyDescent="0.25"/>
    <row r="5" spans="2:11" ht="18.75" customHeight="1" x14ac:dyDescent="0.3">
      <c r="B5" s="97" t="str">
        <f>support!B1</f>
        <v>Personal Loans Application Score - Rationalization</v>
      </c>
    </row>
    <row r="6" spans="2:11" ht="15.75" customHeight="1" x14ac:dyDescent="0.25">
      <c r="B6" s="96"/>
    </row>
    <row r="8" spans="2:11" x14ac:dyDescent="0.25">
      <c r="B8" s="12" t="s">
        <v>19</v>
      </c>
      <c r="C8" s="12" t="str">
        <f>'1. Change_Log'!B8</f>
        <v>RB_A0010</v>
      </c>
    </row>
    <row r="10" spans="2:11" ht="18.75" customHeight="1" x14ac:dyDescent="0.3">
      <c r="B10" s="97" t="s">
        <v>42</v>
      </c>
    </row>
    <row r="13" spans="2:11" ht="30" customHeight="1" thickBot="1" x14ac:dyDescent="0.3">
      <c r="B13" s="104" t="s">
        <v>43</v>
      </c>
      <c r="C13" s="105" t="s">
        <v>44</v>
      </c>
      <c r="D13" s="124" t="s">
        <v>45</v>
      </c>
      <c r="E13" s="125"/>
      <c r="F13" s="124" t="s">
        <v>46</v>
      </c>
      <c r="G13" s="125"/>
      <c r="H13" s="124" t="s">
        <v>47</v>
      </c>
      <c r="I13" s="125"/>
      <c r="J13" s="105" t="s">
        <v>117</v>
      </c>
      <c r="K13" s="105" t="s">
        <v>118</v>
      </c>
    </row>
    <row r="14" spans="2:11" ht="3" customHeight="1" thickTop="1" x14ac:dyDescent="0.25">
      <c r="B14" s="106"/>
      <c r="C14" s="106"/>
      <c r="D14" s="106"/>
      <c r="E14" s="106"/>
      <c r="F14" s="106"/>
      <c r="G14" s="106"/>
      <c r="H14" s="106"/>
      <c r="I14" s="106"/>
      <c r="J14" s="106"/>
      <c r="K14" s="106"/>
    </row>
    <row r="15" spans="2:11" ht="30" x14ac:dyDescent="0.25">
      <c r="B15" s="102" t="s">
        <v>48</v>
      </c>
      <c r="C15" s="107" t="s">
        <v>124</v>
      </c>
      <c r="D15" s="108">
        <f>'3. Gini'!K40</f>
        <v>0.48223713755143144</v>
      </c>
      <c r="E15" s="112"/>
      <c r="F15" s="111">
        <f>'4. Calibration'!L38</f>
        <v>-0.87690909467248512</v>
      </c>
      <c r="G15" s="113"/>
      <c r="H15" s="109">
        <f>AVERAGE('5. PSI'!D36:P36)</f>
        <v>0.74612918771504289</v>
      </c>
      <c r="I15" s="113"/>
      <c r="J15" s="110">
        <f>support!O17</f>
        <v>202403</v>
      </c>
      <c r="K15" s="102" t="s">
        <v>122</v>
      </c>
    </row>
  </sheetData>
  <mergeCells count="3">
    <mergeCell ref="D13:E13"/>
    <mergeCell ref="F13:G13"/>
    <mergeCell ref="H13:I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2:DQN40"/>
  <sheetViews>
    <sheetView showGridLines="0" zoomScale="80" zoomScaleNormal="80" workbookViewId="0">
      <selection activeCell="A3" sqref="A3"/>
    </sheetView>
  </sheetViews>
  <sheetFormatPr defaultRowHeight="15" x14ac:dyDescent="0.25"/>
  <cols>
    <col min="9" max="9" width="9.140625" customWidth="1"/>
    <col min="11" max="11" width="21.5703125" bestFit="1" customWidth="1"/>
    <col min="13" max="13" width="7.42578125" bestFit="1" customWidth="1"/>
    <col min="14" max="14" width="17" bestFit="1" customWidth="1"/>
    <col min="15" max="15" width="10.42578125" customWidth="1"/>
    <col min="16" max="16" width="19.140625" bestFit="1" customWidth="1"/>
    <col min="17" max="17" width="20.85546875" bestFit="1" customWidth="1"/>
  </cols>
  <sheetData>
    <row r="2" spans="1:3160" s="27" customFormat="1" x14ac:dyDescent="0.25"/>
    <row r="4" spans="1:3160" ht="18.75" customHeight="1" x14ac:dyDescent="0.3">
      <c r="B4" s="97" t="str">
        <f>support!B1</f>
        <v>Personal Loans Application Score - Rationalization</v>
      </c>
    </row>
    <row r="5" spans="1:3160" ht="15.75" customHeight="1" x14ac:dyDescent="0.25">
      <c r="B5" s="96"/>
    </row>
    <row r="6" spans="1:3160" ht="15.75" customHeight="1" thickBot="1" x14ac:dyDescent="0.3"/>
    <row r="7" spans="1:3160" x14ac:dyDescent="0.25">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c r="AML7" s="29"/>
      <c r="AMM7" s="29"/>
      <c r="AMN7" s="29"/>
      <c r="AMO7" s="29"/>
      <c r="AMP7" s="29"/>
      <c r="AMQ7" s="29"/>
      <c r="AMR7" s="29"/>
      <c r="AMS7" s="29"/>
      <c r="AMT7" s="29"/>
      <c r="AMU7" s="29"/>
      <c r="AMV7" s="29"/>
      <c r="AMW7" s="29"/>
      <c r="AMX7" s="29"/>
      <c r="AMY7" s="29"/>
      <c r="AMZ7" s="29"/>
      <c r="ANA7" s="29"/>
      <c r="ANB7" s="29"/>
      <c r="ANC7" s="29"/>
      <c r="AND7" s="29"/>
      <c r="ANE7" s="29"/>
      <c r="ANF7" s="29"/>
      <c r="ANG7" s="29"/>
      <c r="ANH7" s="29"/>
      <c r="ANI7" s="29"/>
      <c r="ANJ7" s="29"/>
      <c r="ANK7" s="29"/>
      <c r="ANL7" s="29"/>
      <c r="ANM7" s="29"/>
      <c r="ANN7" s="29"/>
      <c r="ANO7" s="29"/>
      <c r="ANP7" s="29"/>
      <c r="ANQ7" s="29"/>
      <c r="ANR7" s="29"/>
      <c r="ANS7" s="29"/>
      <c r="ANT7" s="29"/>
      <c r="ANU7" s="29"/>
      <c r="ANV7" s="29"/>
      <c r="ANW7" s="29"/>
      <c r="ANX7" s="29"/>
      <c r="ANY7" s="29"/>
      <c r="ANZ7" s="29"/>
      <c r="AOA7" s="29"/>
      <c r="AOB7" s="29"/>
      <c r="AOC7" s="29"/>
      <c r="AOD7" s="29"/>
      <c r="AOE7" s="29"/>
      <c r="AOF7" s="29"/>
      <c r="AOG7" s="29"/>
      <c r="AOH7" s="29"/>
      <c r="AOI7" s="29"/>
      <c r="AOJ7" s="29"/>
      <c r="AOK7" s="29"/>
      <c r="AOL7" s="29"/>
      <c r="AOM7" s="29"/>
      <c r="AON7" s="29"/>
      <c r="AOO7" s="29"/>
      <c r="AOP7" s="29"/>
      <c r="AOQ7" s="29"/>
      <c r="AOR7" s="29"/>
      <c r="AOS7" s="29"/>
      <c r="AOT7" s="29"/>
      <c r="AOU7" s="29"/>
      <c r="AOV7" s="29"/>
      <c r="AOW7" s="29"/>
      <c r="AOX7" s="29"/>
      <c r="AOY7" s="29"/>
      <c r="AOZ7" s="29"/>
      <c r="APA7" s="29"/>
      <c r="APB7" s="29"/>
      <c r="APC7" s="29"/>
      <c r="APD7" s="29"/>
      <c r="APE7" s="29"/>
      <c r="APF7" s="29"/>
      <c r="APG7" s="29"/>
      <c r="APH7" s="29"/>
      <c r="API7" s="29"/>
      <c r="APJ7" s="29"/>
      <c r="APK7" s="29"/>
      <c r="APL7" s="29"/>
      <c r="APM7" s="29"/>
      <c r="APN7" s="29"/>
      <c r="APO7" s="29"/>
      <c r="APP7" s="29"/>
      <c r="APQ7" s="29"/>
      <c r="APR7" s="29"/>
      <c r="APS7" s="29"/>
      <c r="APT7" s="29"/>
      <c r="APU7" s="29"/>
      <c r="APV7" s="29"/>
      <c r="APW7" s="29"/>
      <c r="APX7" s="29"/>
      <c r="APY7" s="29"/>
      <c r="APZ7" s="29"/>
      <c r="AQA7" s="29"/>
      <c r="AQB7" s="29"/>
      <c r="AQC7" s="29"/>
      <c r="AQD7" s="29"/>
      <c r="AQE7" s="29"/>
      <c r="AQF7" s="29"/>
      <c r="AQG7" s="29"/>
      <c r="AQH7" s="29"/>
      <c r="AQI7" s="29"/>
      <c r="AQJ7" s="29"/>
      <c r="AQK7" s="29"/>
      <c r="AQL7" s="29"/>
      <c r="AQM7" s="29"/>
      <c r="AQN7" s="29"/>
      <c r="AQO7" s="29"/>
      <c r="AQP7" s="29"/>
      <c r="AQQ7" s="29"/>
      <c r="AQR7" s="29"/>
      <c r="AQS7" s="29"/>
      <c r="AQT7" s="29"/>
      <c r="AQU7" s="29"/>
      <c r="AQV7" s="29"/>
      <c r="AQW7" s="29"/>
      <c r="AQX7" s="29"/>
      <c r="AQY7" s="29"/>
      <c r="AQZ7" s="29"/>
      <c r="ARA7" s="29"/>
      <c r="ARB7" s="29"/>
      <c r="ARC7" s="29"/>
      <c r="ARD7" s="29"/>
      <c r="ARE7" s="29"/>
      <c r="ARF7" s="29"/>
      <c r="ARG7" s="29"/>
      <c r="ARH7" s="29"/>
      <c r="ARI7" s="29"/>
      <c r="ARJ7" s="29"/>
      <c r="ARK7" s="29"/>
      <c r="ARL7" s="29"/>
      <c r="ARM7" s="29"/>
      <c r="ARN7" s="29"/>
      <c r="ARO7" s="29"/>
      <c r="ARP7" s="29"/>
      <c r="ARQ7" s="29"/>
      <c r="ARR7" s="29"/>
      <c r="ARS7" s="29"/>
      <c r="ART7" s="29"/>
      <c r="ARU7" s="29"/>
      <c r="ARV7" s="29"/>
      <c r="ARW7" s="29"/>
      <c r="ARX7" s="29"/>
      <c r="ARY7" s="29"/>
      <c r="ARZ7" s="29"/>
      <c r="ASA7" s="29"/>
      <c r="ASB7" s="29"/>
      <c r="ASC7" s="29"/>
      <c r="ASD7" s="29"/>
      <c r="ASE7" s="29"/>
      <c r="ASF7" s="29"/>
      <c r="ASG7" s="29"/>
      <c r="ASH7" s="29"/>
      <c r="ASI7" s="29"/>
      <c r="ASJ7" s="29"/>
      <c r="ASK7" s="29"/>
      <c r="ASL7" s="29"/>
      <c r="ASM7" s="29"/>
      <c r="ASN7" s="29"/>
      <c r="ASO7" s="29"/>
      <c r="ASP7" s="29"/>
      <c r="ASQ7" s="29"/>
      <c r="ASR7" s="29"/>
      <c r="ASS7" s="29"/>
      <c r="AST7" s="29"/>
      <c r="ASU7" s="29"/>
      <c r="ASV7" s="29"/>
      <c r="ASW7" s="29"/>
      <c r="ASX7" s="29"/>
      <c r="ASY7" s="29"/>
      <c r="ASZ7" s="29"/>
      <c r="ATA7" s="29"/>
      <c r="ATB7" s="29"/>
      <c r="ATC7" s="29"/>
      <c r="ATD7" s="29"/>
      <c r="ATE7" s="29"/>
      <c r="ATF7" s="29"/>
      <c r="ATG7" s="29"/>
      <c r="ATH7" s="29"/>
      <c r="ATI7" s="29"/>
      <c r="ATJ7" s="29"/>
      <c r="ATK7" s="29"/>
      <c r="ATL7" s="29"/>
      <c r="ATM7" s="29"/>
      <c r="ATN7" s="29"/>
      <c r="ATO7" s="29"/>
      <c r="ATP7" s="29"/>
      <c r="ATQ7" s="29"/>
      <c r="ATR7" s="29"/>
      <c r="ATS7" s="29"/>
      <c r="ATT7" s="29"/>
      <c r="ATU7" s="29"/>
      <c r="ATV7" s="29"/>
      <c r="ATW7" s="29"/>
      <c r="ATX7" s="29"/>
      <c r="ATY7" s="29"/>
      <c r="ATZ7" s="29"/>
      <c r="AUA7" s="29"/>
      <c r="AUB7" s="29"/>
      <c r="AUC7" s="29"/>
      <c r="AUD7" s="29"/>
      <c r="AUE7" s="29"/>
      <c r="AUF7" s="29"/>
      <c r="AUG7" s="29"/>
      <c r="AUH7" s="29"/>
      <c r="AUI7" s="29"/>
      <c r="AUJ7" s="29"/>
      <c r="AUK7" s="29"/>
      <c r="AUL7" s="29"/>
      <c r="AUM7" s="29"/>
      <c r="AUN7" s="29"/>
      <c r="AUO7" s="29"/>
      <c r="AUP7" s="29"/>
      <c r="AUQ7" s="29"/>
      <c r="AUR7" s="29"/>
      <c r="AUS7" s="29"/>
      <c r="AUT7" s="29"/>
      <c r="AUU7" s="29"/>
      <c r="AUV7" s="29"/>
      <c r="AUW7" s="29"/>
      <c r="AUX7" s="29"/>
      <c r="AUY7" s="29"/>
      <c r="AUZ7" s="29"/>
      <c r="AVA7" s="29"/>
      <c r="AVB7" s="29"/>
      <c r="AVC7" s="29"/>
      <c r="AVD7" s="29"/>
      <c r="AVE7" s="29"/>
      <c r="AVF7" s="29"/>
      <c r="AVG7" s="29"/>
      <c r="AVH7" s="29"/>
      <c r="AVI7" s="29"/>
      <c r="AVJ7" s="29"/>
      <c r="AVK7" s="29"/>
      <c r="AVL7" s="29"/>
      <c r="AVM7" s="29"/>
      <c r="AVN7" s="29"/>
      <c r="AVO7" s="29"/>
      <c r="AVP7" s="29"/>
      <c r="AVQ7" s="29"/>
      <c r="AVR7" s="29"/>
      <c r="AVS7" s="29"/>
      <c r="AVT7" s="29"/>
      <c r="AVU7" s="29"/>
      <c r="AVV7" s="29"/>
      <c r="AVW7" s="29"/>
      <c r="AVX7" s="29"/>
      <c r="AVY7" s="29"/>
      <c r="AVZ7" s="29"/>
      <c r="AWA7" s="29"/>
      <c r="AWB7" s="29"/>
      <c r="AWC7" s="29"/>
      <c r="AWD7" s="29"/>
      <c r="AWE7" s="29"/>
      <c r="AWF7" s="29"/>
      <c r="AWG7" s="29"/>
      <c r="AWH7" s="29"/>
      <c r="AWI7" s="29"/>
      <c r="AWJ7" s="29"/>
      <c r="AWK7" s="29"/>
      <c r="AWL7" s="29"/>
      <c r="AWM7" s="29"/>
      <c r="AWN7" s="29"/>
      <c r="AWO7" s="29"/>
      <c r="AWP7" s="29"/>
      <c r="AWQ7" s="29"/>
      <c r="AWR7" s="29"/>
      <c r="AWS7" s="29"/>
      <c r="AWT7" s="29"/>
      <c r="AWU7" s="29"/>
      <c r="AWV7" s="29"/>
      <c r="AWW7" s="29"/>
      <c r="AWX7" s="29"/>
      <c r="AWY7" s="29"/>
      <c r="AWZ7" s="29"/>
      <c r="AXA7" s="29"/>
      <c r="AXB7" s="29"/>
      <c r="AXC7" s="29"/>
      <c r="AXD7" s="29"/>
      <c r="AXE7" s="29"/>
      <c r="AXF7" s="29"/>
      <c r="AXG7" s="29"/>
      <c r="AXH7" s="29"/>
      <c r="AXI7" s="29"/>
      <c r="AXJ7" s="29"/>
      <c r="AXK7" s="29"/>
      <c r="AXL7" s="29"/>
      <c r="AXM7" s="29"/>
      <c r="AXN7" s="29"/>
      <c r="AXO7" s="29"/>
      <c r="AXP7" s="29"/>
      <c r="AXQ7" s="29"/>
      <c r="AXR7" s="29"/>
      <c r="AXS7" s="29"/>
      <c r="AXT7" s="29"/>
      <c r="AXU7" s="29"/>
      <c r="AXV7" s="29"/>
      <c r="AXW7" s="29"/>
      <c r="AXX7" s="29"/>
      <c r="AXY7" s="29"/>
      <c r="AXZ7" s="29"/>
      <c r="AYA7" s="29"/>
      <c r="AYB7" s="29"/>
      <c r="AYC7" s="29"/>
      <c r="AYD7" s="29"/>
      <c r="AYE7" s="29"/>
      <c r="AYF7" s="29"/>
      <c r="AYG7" s="29"/>
      <c r="AYH7" s="29"/>
      <c r="AYI7" s="29"/>
      <c r="AYJ7" s="29"/>
      <c r="AYK7" s="29"/>
      <c r="AYL7" s="29"/>
      <c r="AYM7" s="29"/>
      <c r="AYN7" s="29"/>
      <c r="AYO7" s="29"/>
      <c r="AYP7" s="29"/>
      <c r="AYQ7" s="29"/>
      <c r="AYR7" s="29"/>
      <c r="AYS7" s="29"/>
      <c r="AYT7" s="29"/>
      <c r="AYU7" s="29"/>
      <c r="AYV7" s="29"/>
      <c r="AYW7" s="29"/>
      <c r="AYX7" s="29"/>
      <c r="AYY7" s="29"/>
      <c r="AYZ7" s="29"/>
      <c r="AZA7" s="29"/>
      <c r="AZB7" s="29"/>
      <c r="AZC7" s="29"/>
      <c r="AZD7" s="29"/>
      <c r="AZE7" s="29"/>
      <c r="AZF7" s="29"/>
      <c r="AZG7" s="29"/>
      <c r="AZH7" s="29"/>
      <c r="AZI7" s="29"/>
      <c r="AZJ7" s="29"/>
      <c r="AZK7" s="29"/>
      <c r="AZL7" s="29"/>
      <c r="AZM7" s="29"/>
      <c r="AZN7" s="29"/>
      <c r="AZO7" s="29"/>
      <c r="AZP7" s="29"/>
      <c r="AZQ7" s="29"/>
      <c r="AZR7" s="29"/>
      <c r="AZS7" s="29"/>
      <c r="AZT7" s="29"/>
      <c r="AZU7" s="29"/>
      <c r="AZV7" s="29"/>
      <c r="AZW7" s="29"/>
      <c r="AZX7" s="29"/>
      <c r="AZY7" s="29"/>
      <c r="AZZ7" s="29"/>
      <c r="BAA7" s="29"/>
      <c r="BAB7" s="29"/>
      <c r="BAC7" s="29"/>
      <c r="BAD7" s="29"/>
      <c r="BAE7" s="29"/>
      <c r="BAF7" s="29"/>
      <c r="BAG7" s="29"/>
      <c r="BAH7" s="29"/>
      <c r="BAI7" s="29"/>
      <c r="BAJ7" s="29"/>
      <c r="BAK7" s="29"/>
      <c r="BAL7" s="29"/>
      <c r="BAM7" s="29"/>
      <c r="BAN7" s="29"/>
      <c r="BAO7" s="29"/>
      <c r="BAP7" s="29"/>
      <c r="BAQ7" s="29"/>
      <c r="BAR7" s="29"/>
      <c r="BAS7" s="29"/>
      <c r="BAT7" s="29"/>
      <c r="BAU7" s="29"/>
      <c r="BAV7" s="29"/>
      <c r="BAW7" s="29"/>
      <c r="BAX7" s="29"/>
      <c r="BAY7" s="29"/>
      <c r="BAZ7" s="29"/>
      <c r="BBA7" s="29"/>
      <c r="BBB7" s="29"/>
      <c r="BBC7" s="29"/>
      <c r="BBD7" s="29"/>
      <c r="BBE7" s="29"/>
      <c r="BBF7" s="29"/>
      <c r="BBG7" s="29"/>
      <c r="BBH7" s="29"/>
      <c r="BBI7" s="29"/>
      <c r="BBJ7" s="29"/>
      <c r="BBK7" s="29"/>
      <c r="BBL7" s="29"/>
      <c r="BBM7" s="29"/>
      <c r="BBN7" s="29"/>
      <c r="BBO7" s="29"/>
      <c r="BBP7" s="29"/>
      <c r="BBQ7" s="29"/>
      <c r="BBR7" s="29"/>
      <c r="BBS7" s="29"/>
      <c r="BBT7" s="29"/>
      <c r="BBU7" s="29"/>
      <c r="BBV7" s="29"/>
      <c r="BBW7" s="29"/>
      <c r="BBX7" s="29"/>
      <c r="BBY7" s="29"/>
      <c r="BBZ7" s="29"/>
      <c r="BCA7" s="29"/>
      <c r="BCB7" s="29"/>
      <c r="BCC7" s="29"/>
      <c r="BCD7" s="29"/>
      <c r="BCE7" s="29"/>
      <c r="BCF7" s="29"/>
      <c r="BCG7" s="29"/>
      <c r="BCH7" s="29"/>
      <c r="BCI7" s="29"/>
      <c r="BCJ7" s="29"/>
      <c r="BCK7" s="29"/>
      <c r="BCL7" s="29"/>
      <c r="BCM7" s="29"/>
      <c r="BCN7" s="29"/>
      <c r="BCO7" s="29"/>
      <c r="BCP7" s="29"/>
      <c r="BCQ7" s="29"/>
      <c r="BCR7" s="29"/>
      <c r="BCS7" s="29"/>
      <c r="BCT7" s="29"/>
      <c r="BCU7" s="29"/>
      <c r="BCV7" s="29"/>
      <c r="BCW7" s="29"/>
      <c r="BCX7" s="29"/>
      <c r="BCY7" s="29"/>
      <c r="BCZ7" s="29"/>
      <c r="BDA7" s="29"/>
      <c r="BDB7" s="29"/>
      <c r="BDC7" s="29"/>
      <c r="BDD7" s="29"/>
      <c r="BDE7" s="29"/>
      <c r="BDF7" s="29"/>
      <c r="BDG7" s="29"/>
      <c r="BDH7" s="29"/>
      <c r="BDI7" s="29"/>
      <c r="BDJ7" s="29"/>
      <c r="BDK7" s="29"/>
      <c r="BDL7" s="29"/>
      <c r="BDM7" s="29"/>
      <c r="BDN7" s="29"/>
      <c r="BDO7" s="29"/>
      <c r="BDP7" s="29"/>
      <c r="BDQ7" s="29"/>
      <c r="BDR7" s="29"/>
      <c r="BDS7" s="29"/>
      <c r="BDT7" s="29"/>
      <c r="BDU7" s="29"/>
      <c r="BDV7" s="29"/>
      <c r="BDW7" s="29"/>
      <c r="BDX7" s="29"/>
      <c r="BDY7" s="29"/>
      <c r="BDZ7" s="29"/>
      <c r="BEA7" s="29"/>
      <c r="BEB7" s="29"/>
      <c r="BEC7" s="29"/>
      <c r="BED7" s="29"/>
      <c r="BEE7" s="29"/>
      <c r="BEF7" s="29"/>
      <c r="BEG7" s="29"/>
      <c r="BEH7" s="29"/>
      <c r="BEI7" s="29"/>
      <c r="BEJ7" s="29"/>
      <c r="BEK7" s="29"/>
      <c r="BEL7" s="29"/>
      <c r="BEM7" s="29"/>
      <c r="BEN7" s="29"/>
      <c r="BEO7" s="29"/>
      <c r="BEP7" s="29"/>
      <c r="BEQ7" s="29"/>
      <c r="BER7" s="29"/>
      <c r="BES7" s="29"/>
      <c r="BET7" s="29"/>
      <c r="BEU7" s="29"/>
      <c r="BEV7" s="29"/>
      <c r="BEW7" s="29"/>
      <c r="BEX7" s="29"/>
      <c r="BEY7" s="29"/>
      <c r="BEZ7" s="29"/>
      <c r="BFA7" s="29"/>
      <c r="BFB7" s="29"/>
      <c r="BFC7" s="29"/>
      <c r="BFD7" s="29"/>
      <c r="BFE7" s="29"/>
      <c r="BFF7" s="29"/>
      <c r="BFG7" s="29"/>
      <c r="BFH7" s="29"/>
      <c r="BFI7" s="29"/>
      <c r="BFJ7" s="29"/>
      <c r="BFK7" s="29"/>
      <c r="BFL7" s="29"/>
      <c r="BFM7" s="29"/>
      <c r="BFN7" s="29"/>
      <c r="BFO7" s="29"/>
      <c r="BFP7" s="29"/>
      <c r="BFQ7" s="29"/>
      <c r="BFR7" s="29"/>
      <c r="BFS7" s="29"/>
      <c r="BFT7" s="29"/>
      <c r="BFU7" s="29"/>
      <c r="BFV7" s="29"/>
      <c r="BFW7" s="29"/>
      <c r="BFX7" s="29"/>
      <c r="BFY7" s="29"/>
      <c r="BFZ7" s="29"/>
      <c r="BGA7" s="29"/>
      <c r="BGB7" s="29"/>
      <c r="BGC7" s="29"/>
      <c r="BGD7" s="29"/>
      <c r="BGE7" s="29"/>
      <c r="BGF7" s="29"/>
      <c r="BGG7" s="29"/>
      <c r="BGH7" s="29"/>
      <c r="BGI7" s="29"/>
      <c r="BGJ7" s="29"/>
      <c r="BGK7" s="29"/>
      <c r="BGL7" s="29"/>
      <c r="BGM7" s="29"/>
      <c r="BGN7" s="29"/>
      <c r="BGO7" s="29"/>
      <c r="BGP7" s="29"/>
      <c r="BGQ7" s="29"/>
      <c r="BGR7" s="29"/>
      <c r="BGS7" s="29"/>
      <c r="BGT7" s="29"/>
      <c r="BGU7" s="29"/>
      <c r="BGV7" s="29"/>
      <c r="BGW7" s="29"/>
      <c r="BGX7" s="29"/>
      <c r="BGY7" s="29"/>
      <c r="BGZ7" s="29"/>
      <c r="BHA7" s="29"/>
      <c r="BHB7" s="29"/>
      <c r="BHC7" s="29"/>
      <c r="BHD7" s="29"/>
      <c r="BHE7" s="29"/>
      <c r="BHF7" s="29"/>
      <c r="BHG7" s="29"/>
      <c r="BHH7" s="29"/>
      <c r="BHI7" s="29"/>
      <c r="BHJ7" s="29"/>
      <c r="BHK7" s="29"/>
      <c r="BHL7" s="29"/>
      <c r="BHM7" s="29"/>
      <c r="BHN7" s="29"/>
      <c r="BHO7" s="29"/>
      <c r="BHP7" s="29"/>
      <c r="BHQ7" s="29"/>
      <c r="BHR7" s="29"/>
      <c r="BHS7" s="29"/>
      <c r="BHT7" s="29"/>
      <c r="BHU7" s="29"/>
      <c r="BHV7" s="29"/>
      <c r="BHW7" s="29"/>
      <c r="BHX7" s="29"/>
      <c r="BHY7" s="29"/>
      <c r="BHZ7" s="29"/>
      <c r="BIA7" s="29"/>
      <c r="BIB7" s="29"/>
      <c r="BIC7" s="29"/>
      <c r="BID7" s="29"/>
      <c r="BIE7" s="29"/>
      <c r="BIF7" s="29"/>
      <c r="BIG7" s="29"/>
      <c r="BIH7" s="29"/>
      <c r="BII7" s="29"/>
      <c r="BIJ7" s="29"/>
      <c r="BIK7" s="29"/>
      <c r="BIL7" s="29"/>
      <c r="BIM7" s="29"/>
      <c r="BIN7" s="29"/>
      <c r="BIO7" s="29"/>
      <c r="BIP7" s="29"/>
      <c r="BIQ7" s="29"/>
      <c r="BIR7" s="29"/>
      <c r="BIS7" s="29"/>
      <c r="BIT7" s="29"/>
      <c r="BIU7" s="29"/>
      <c r="BIV7" s="29"/>
      <c r="BIW7" s="29"/>
      <c r="BIX7" s="29"/>
      <c r="BIY7" s="29"/>
      <c r="BIZ7" s="29"/>
      <c r="BJA7" s="29"/>
      <c r="BJB7" s="29"/>
      <c r="BJC7" s="29"/>
      <c r="BJD7" s="29"/>
      <c r="BJE7" s="29"/>
      <c r="BJF7" s="29"/>
      <c r="BJG7" s="29"/>
      <c r="BJH7" s="29"/>
      <c r="BJI7" s="29"/>
      <c r="BJJ7" s="29"/>
      <c r="BJK7" s="29"/>
      <c r="BJL7" s="29"/>
      <c r="BJM7" s="29"/>
      <c r="BJN7" s="29"/>
      <c r="BJO7" s="29"/>
      <c r="BJP7" s="29"/>
      <c r="BJQ7" s="29"/>
      <c r="BJR7" s="29"/>
      <c r="BJS7" s="29"/>
      <c r="BJT7" s="29"/>
      <c r="BJU7" s="29"/>
      <c r="BJV7" s="29"/>
      <c r="BJW7" s="29"/>
      <c r="BJX7" s="29"/>
      <c r="BJY7" s="29"/>
      <c r="BJZ7" s="29"/>
      <c r="BKA7" s="29"/>
      <c r="BKB7" s="29"/>
      <c r="BKC7" s="29"/>
      <c r="BKD7" s="29"/>
      <c r="BKE7" s="29"/>
      <c r="BKF7" s="29"/>
      <c r="BKG7" s="29"/>
      <c r="BKH7" s="29"/>
      <c r="BKI7" s="29"/>
      <c r="BKJ7" s="29"/>
      <c r="BKK7" s="29"/>
      <c r="BKL7" s="29"/>
      <c r="BKM7" s="29"/>
      <c r="BKN7" s="29"/>
      <c r="BKO7" s="29"/>
      <c r="BKP7" s="29"/>
      <c r="BKQ7" s="29"/>
      <c r="BKR7" s="29"/>
      <c r="BKS7" s="29"/>
      <c r="BKT7" s="29"/>
      <c r="BKU7" s="29"/>
      <c r="BKV7" s="29"/>
      <c r="BKW7" s="29"/>
      <c r="BKX7" s="29"/>
      <c r="BKY7" s="29"/>
      <c r="BKZ7" s="29"/>
      <c r="BLA7" s="29"/>
      <c r="BLB7" s="29"/>
      <c r="BLC7" s="29"/>
      <c r="BLD7" s="29"/>
      <c r="BLE7" s="29"/>
      <c r="BLF7" s="29"/>
      <c r="BLG7" s="29"/>
      <c r="BLH7" s="29"/>
      <c r="BLI7" s="29"/>
      <c r="BLJ7" s="29"/>
      <c r="BLK7" s="29"/>
      <c r="BLL7" s="29"/>
      <c r="BLM7" s="29"/>
      <c r="BLN7" s="29"/>
      <c r="BLO7" s="29"/>
      <c r="BLP7" s="29"/>
      <c r="BLQ7" s="29"/>
      <c r="BLR7" s="29"/>
      <c r="BLS7" s="29"/>
      <c r="BLT7" s="29"/>
      <c r="BLU7" s="29"/>
      <c r="BLV7" s="29"/>
      <c r="BLW7" s="29"/>
      <c r="BLX7" s="29"/>
      <c r="BLY7" s="29"/>
      <c r="BLZ7" s="29"/>
      <c r="BMA7" s="29"/>
      <c r="BMB7" s="29"/>
      <c r="BMC7" s="29"/>
      <c r="BMD7" s="29"/>
      <c r="BME7" s="29"/>
      <c r="BMF7" s="29"/>
      <c r="BMG7" s="29"/>
      <c r="BMH7" s="29"/>
      <c r="BMI7" s="29"/>
      <c r="BMJ7" s="29"/>
      <c r="BMK7" s="29"/>
      <c r="BML7" s="29"/>
      <c r="BMM7" s="29"/>
      <c r="BMN7" s="29"/>
      <c r="BMO7" s="29"/>
      <c r="BMP7" s="29"/>
      <c r="BMQ7" s="29"/>
      <c r="BMR7" s="29"/>
      <c r="BMS7" s="29"/>
      <c r="BMT7" s="29"/>
      <c r="BMU7" s="29"/>
      <c r="BMV7" s="29"/>
      <c r="BMW7" s="29"/>
      <c r="BMX7" s="29"/>
      <c r="BMY7" s="29"/>
      <c r="BMZ7" s="29"/>
      <c r="BNA7" s="29"/>
      <c r="BNB7" s="29"/>
      <c r="BNC7" s="29"/>
      <c r="BND7" s="29"/>
      <c r="BNE7" s="29"/>
      <c r="BNF7" s="29"/>
      <c r="BNG7" s="29"/>
      <c r="BNH7" s="29"/>
      <c r="BNI7" s="29"/>
      <c r="BNJ7" s="29"/>
      <c r="BNK7" s="29"/>
      <c r="BNL7" s="29"/>
      <c r="BNM7" s="29"/>
      <c r="BNN7" s="29"/>
      <c r="BNO7" s="29"/>
      <c r="BNP7" s="29"/>
      <c r="BNQ7" s="29"/>
      <c r="BNR7" s="29"/>
      <c r="BNS7" s="29"/>
      <c r="BNT7" s="29"/>
      <c r="BNU7" s="29"/>
      <c r="BNV7" s="29"/>
      <c r="BNW7" s="29"/>
      <c r="BNX7" s="29"/>
      <c r="BNY7" s="29"/>
      <c r="BNZ7" s="29"/>
      <c r="BOA7" s="29"/>
      <c r="BOB7" s="29"/>
      <c r="BOC7" s="29"/>
      <c r="BOD7" s="29"/>
      <c r="BOE7" s="29"/>
      <c r="BOF7" s="29"/>
      <c r="BOG7" s="29"/>
      <c r="BOH7" s="29"/>
      <c r="BOI7" s="29"/>
      <c r="BOJ7" s="29"/>
      <c r="BOK7" s="29"/>
      <c r="BOL7" s="29"/>
      <c r="BOM7" s="29"/>
      <c r="BON7" s="29"/>
      <c r="BOO7" s="29"/>
      <c r="BOP7" s="29"/>
      <c r="BOQ7" s="29"/>
      <c r="BOR7" s="29"/>
      <c r="BOS7" s="29"/>
      <c r="BOT7" s="29"/>
      <c r="BOU7" s="29"/>
      <c r="BOV7" s="29"/>
      <c r="BOW7" s="29"/>
      <c r="BOX7" s="29"/>
      <c r="BOY7" s="29"/>
      <c r="BOZ7" s="29"/>
      <c r="BPA7" s="29"/>
      <c r="BPB7" s="29"/>
      <c r="BPC7" s="29"/>
      <c r="BPD7" s="29"/>
      <c r="BPE7" s="29"/>
      <c r="BPF7" s="29"/>
      <c r="BPG7" s="29"/>
      <c r="BPH7" s="29"/>
      <c r="BPI7" s="29"/>
      <c r="BPJ7" s="29"/>
      <c r="BPK7" s="29"/>
      <c r="BPL7" s="29"/>
      <c r="BPM7" s="29"/>
      <c r="BPN7" s="29"/>
      <c r="BPO7" s="29"/>
      <c r="BPP7" s="29"/>
      <c r="BPQ7" s="29"/>
      <c r="BPR7" s="29"/>
      <c r="BPS7" s="29"/>
      <c r="BPT7" s="29"/>
      <c r="BPU7" s="29"/>
      <c r="BPV7" s="29"/>
      <c r="BPW7" s="29"/>
      <c r="BPX7" s="29"/>
      <c r="BPY7" s="29"/>
      <c r="BPZ7" s="29"/>
      <c r="BQA7" s="29"/>
      <c r="BQB7" s="29"/>
      <c r="BQC7" s="29"/>
      <c r="BQD7" s="29"/>
      <c r="BQE7" s="29"/>
      <c r="BQF7" s="29"/>
      <c r="BQG7" s="29"/>
      <c r="BQH7" s="29"/>
      <c r="BQI7" s="29"/>
      <c r="BQJ7" s="29"/>
      <c r="BQK7" s="29"/>
      <c r="BQL7" s="29"/>
      <c r="BQM7" s="29"/>
      <c r="BQN7" s="29"/>
      <c r="BQO7" s="29"/>
      <c r="BQP7" s="29"/>
      <c r="BQQ7" s="29"/>
      <c r="BQR7" s="29"/>
      <c r="BQS7" s="29"/>
      <c r="BQT7" s="29"/>
      <c r="BQU7" s="29"/>
      <c r="BQV7" s="29"/>
      <c r="BQW7" s="29"/>
      <c r="BQX7" s="29"/>
      <c r="BQY7" s="29"/>
      <c r="BQZ7" s="29"/>
      <c r="BRA7" s="29"/>
      <c r="BRB7" s="29"/>
      <c r="BRC7" s="29"/>
      <c r="BRD7" s="29"/>
      <c r="BRE7" s="29"/>
      <c r="BRF7" s="29"/>
      <c r="BRG7" s="29"/>
      <c r="BRH7" s="29"/>
      <c r="BRI7" s="29"/>
      <c r="BRJ7" s="29"/>
      <c r="BRK7" s="29"/>
      <c r="BRL7" s="29"/>
      <c r="BRM7" s="29"/>
      <c r="BRN7" s="29"/>
      <c r="BRO7" s="29"/>
      <c r="BRP7" s="29"/>
      <c r="BRQ7" s="29"/>
      <c r="BRR7" s="29"/>
      <c r="BRS7" s="29"/>
      <c r="BRT7" s="29"/>
      <c r="BRU7" s="29"/>
      <c r="BRV7" s="29"/>
      <c r="BRW7" s="29"/>
      <c r="BRX7" s="29"/>
      <c r="BRY7" s="29"/>
      <c r="BRZ7" s="29"/>
      <c r="BSA7" s="29"/>
      <c r="BSB7" s="29"/>
      <c r="BSC7" s="29"/>
      <c r="BSD7" s="29"/>
      <c r="BSE7" s="29"/>
      <c r="BSF7" s="29"/>
      <c r="BSG7" s="29"/>
      <c r="BSH7" s="29"/>
      <c r="BSI7" s="29"/>
      <c r="BSJ7" s="29"/>
      <c r="BSK7" s="29"/>
      <c r="BSL7" s="29"/>
      <c r="BSM7" s="29"/>
      <c r="BSN7" s="29"/>
      <c r="BSO7" s="29"/>
      <c r="BSP7" s="29"/>
      <c r="BSQ7" s="29"/>
      <c r="BSR7" s="29"/>
      <c r="BSS7" s="29"/>
      <c r="BST7" s="29"/>
      <c r="BSU7" s="29"/>
      <c r="BSV7" s="29"/>
      <c r="BSW7" s="29"/>
      <c r="BSX7" s="29"/>
      <c r="BSY7" s="29"/>
      <c r="BSZ7" s="29"/>
      <c r="BTA7" s="29"/>
      <c r="BTB7" s="29"/>
      <c r="BTC7" s="29"/>
      <c r="BTD7" s="29"/>
      <c r="BTE7" s="29"/>
      <c r="BTF7" s="29"/>
      <c r="BTG7" s="29"/>
      <c r="BTH7" s="29"/>
      <c r="BTI7" s="29"/>
      <c r="BTJ7" s="29"/>
      <c r="BTK7" s="29"/>
      <c r="BTL7" s="29"/>
      <c r="BTM7" s="29"/>
      <c r="BTN7" s="29"/>
      <c r="BTO7" s="29"/>
      <c r="BTP7" s="29"/>
      <c r="BTQ7" s="29"/>
      <c r="BTR7" s="29"/>
      <c r="BTS7" s="29"/>
      <c r="BTT7" s="29"/>
      <c r="BTU7" s="29"/>
      <c r="BTV7" s="29"/>
      <c r="BTW7" s="29"/>
      <c r="BTX7" s="29"/>
      <c r="BTY7" s="29"/>
      <c r="BTZ7" s="29"/>
      <c r="BUA7" s="29"/>
      <c r="BUB7" s="29"/>
      <c r="BUC7" s="29"/>
      <c r="BUD7" s="29"/>
      <c r="BUE7" s="29"/>
      <c r="BUF7" s="29"/>
      <c r="BUG7" s="29"/>
      <c r="BUH7" s="29"/>
      <c r="BUI7" s="29"/>
      <c r="BUJ7" s="29"/>
      <c r="BUK7" s="29"/>
      <c r="BUL7" s="29"/>
      <c r="BUM7" s="29"/>
      <c r="BUN7" s="29"/>
      <c r="BUO7" s="29"/>
      <c r="BUP7" s="29"/>
      <c r="BUQ7" s="29"/>
      <c r="BUR7" s="29"/>
      <c r="BUS7" s="29"/>
      <c r="BUT7" s="29"/>
      <c r="BUU7" s="29"/>
      <c r="BUV7" s="29"/>
      <c r="BUW7" s="29"/>
      <c r="BUX7" s="29"/>
      <c r="BUY7" s="29"/>
      <c r="BUZ7" s="29"/>
      <c r="BVA7" s="29"/>
      <c r="BVB7" s="29"/>
      <c r="BVC7" s="29"/>
      <c r="BVD7" s="29"/>
      <c r="BVE7" s="29"/>
      <c r="BVF7" s="29"/>
      <c r="BVG7" s="29"/>
      <c r="BVH7" s="29"/>
      <c r="BVI7" s="29"/>
      <c r="BVJ7" s="29"/>
      <c r="BVK7" s="29"/>
      <c r="BVL7" s="29"/>
      <c r="BVM7" s="29"/>
      <c r="BVN7" s="29"/>
      <c r="BVO7" s="29"/>
      <c r="BVP7" s="29"/>
      <c r="BVQ7" s="29"/>
      <c r="BVR7" s="29"/>
      <c r="BVS7" s="29"/>
      <c r="BVT7" s="29"/>
      <c r="BVU7" s="29"/>
      <c r="BVV7" s="29"/>
      <c r="BVW7" s="29"/>
      <c r="BVX7" s="29"/>
      <c r="BVY7" s="29"/>
      <c r="BVZ7" s="29"/>
      <c r="BWA7" s="29"/>
      <c r="BWB7" s="29"/>
      <c r="BWC7" s="29"/>
      <c r="BWD7" s="29"/>
      <c r="BWE7" s="29"/>
      <c r="BWF7" s="29"/>
      <c r="BWG7" s="29"/>
      <c r="BWH7" s="29"/>
      <c r="BWI7" s="29"/>
      <c r="BWJ7" s="29"/>
      <c r="BWK7" s="29"/>
      <c r="BWL7" s="29"/>
      <c r="BWM7" s="29"/>
      <c r="BWN7" s="29"/>
      <c r="BWO7" s="29"/>
      <c r="BWP7" s="29"/>
      <c r="BWQ7" s="29"/>
      <c r="BWR7" s="29"/>
      <c r="BWS7" s="29"/>
      <c r="BWT7" s="29"/>
      <c r="BWU7" s="29"/>
      <c r="BWV7" s="29"/>
      <c r="BWW7" s="29"/>
      <c r="BWX7" s="29"/>
      <c r="BWY7" s="29"/>
      <c r="BWZ7" s="29"/>
      <c r="BXA7" s="29"/>
      <c r="BXB7" s="29"/>
      <c r="BXC7" s="29"/>
      <c r="BXD7" s="29"/>
      <c r="BXE7" s="29"/>
      <c r="BXF7" s="29"/>
      <c r="BXG7" s="29"/>
      <c r="BXH7" s="29"/>
      <c r="BXI7" s="29"/>
      <c r="BXJ7" s="29"/>
      <c r="BXK7" s="29"/>
      <c r="BXL7" s="29"/>
      <c r="BXM7" s="29"/>
      <c r="BXN7" s="29"/>
      <c r="BXO7" s="29"/>
      <c r="BXP7" s="29"/>
      <c r="BXQ7" s="29"/>
      <c r="BXR7" s="29"/>
      <c r="BXS7" s="29"/>
      <c r="BXT7" s="29"/>
      <c r="BXU7" s="29"/>
      <c r="BXV7" s="29"/>
      <c r="BXW7" s="29"/>
      <c r="BXX7" s="29"/>
      <c r="BXY7" s="29"/>
      <c r="BXZ7" s="29"/>
      <c r="BYA7" s="29"/>
      <c r="BYB7" s="29"/>
      <c r="BYC7" s="29"/>
      <c r="BYD7" s="29"/>
      <c r="BYE7" s="29"/>
      <c r="BYF7" s="29"/>
      <c r="BYG7" s="29"/>
      <c r="BYH7" s="29"/>
      <c r="BYI7" s="29"/>
      <c r="BYJ7" s="29"/>
      <c r="BYK7" s="29"/>
      <c r="BYL7" s="29"/>
      <c r="BYM7" s="29"/>
      <c r="BYN7" s="29"/>
      <c r="BYO7" s="29"/>
      <c r="BYP7" s="29"/>
      <c r="BYQ7" s="29"/>
      <c r="BYR7" s="29"/>
      <c r="BYS7" s="29"/>
      <c r="BYT7" s="29"/>
      <c r="BYU7" s="29"/>
      <c r="BYV7" s="29"/>
      <c r="BYW7" s="29"/>
      <c r="BYX7" s="29"/>
      <c r="BYY7" s="29"/>
      <c r="BYZ7" s="29"/>
      <c r="BZA7" s="29"/>
      <c r="BZB7" s="29"/>
      <c r="BZC7" s="29"/>
      <c r="BZD7" s="29"/>
      <c r="BZE7" s="29"/>
      <c r="BZF7" s="29"/>
      <c r="BZG7" s="29"/>
      <c r="BZH7" s="29"/>
      <c r="BZI7" s="29"/>
      <c r="BZJ7" s="29"/>
      <c r="BZK7" s="29"/>
      <c r="BZL7" s="29"/>
      <c r="BZM7" s="29"/>
      <c r="BZN7" s="29"/>
      <c r="BZO7" s="29"/>
      <c r="BZP7" s="29"/>
      <c r="BZQ7" s="29"/>
      <c r="BZR7" s="29"/>
      <c r="BZS7" s="29"/>
      <c r="BZT7" s="29"/>
      <c r="BZU7" s="29"/>
      <c r="BZV7" s="29"/>
      <c r="BZW7" s="29"/>
      <c r="BZX7" s="29"/>
      <c r="BZY7" s="29"/>
      <c r="BZZ7" s="29"/>
      <c r="CAA7" s="29"/>
      <c r="CAB7" s="29"/>
      <c r="CAC7" s="29"/>
      <c r="CAD7" s="29"/>
      <c r="CAE7" s="29"/>
      <c r="CAF7" s="29"/>
      <c r="CAG7" s="29"/>
      <c r="CAH7" s="29"/>
      <c r="CAI7" s="29"/>
      <c r="CAJ7" s="29"/>
      <c r="CAK7" s="29"/>
      <c r="CAL7" s="29"/>
      <c r="CAM7" s="29"/>
      <c r="CAN7" s="29"/>
      <c r="CAO7" s="29"/>
      <c r="CAP7" s="29"/>
      <c r="CAQ7" s="29"/>
      <c r="CAR7" s="29"/>
      <c r="CAS7" s="29"/>
      <c r="CAT7" s="29"/>
      <c r="CAU7" s="29"/>
      <c r="CAV7" s="29"/>
      <c r="CAW7" s="29"/>
      <c r="CAX7" s="29"/>
      <c r="CAY7" s="29"/>
      <c r="CAZ7" s="29"/>
      <c r="CBA7" s="29"/>
      <c r="CBB7" s="29"/>
      <c r="CBC7" s="29"/>
      <c r="CBD7" s="29"/>
      <c r="CBE7" s="29"/>
      <c r="CBF7" s="29"/>
      <c r="CBG7" s="29"/>
      <c r="CBH7" s="29"/>
      <c r="CBI7" s="29"/>
      <c r="CBJ7" s="29"/>
      <c r="CBK7" s="29"/>
      <c r="CBL7" s="29"/>
      <c r="CBM7" s="29"/>
      <c r="CBN7" s="29"/>
      <c r="CBO7" s="29"/>
      <c r="CBP7" s="29"/>
      <c r="CBQ7" s="29"/>
      <c r="CBR7" s="29"/>
      <c r="CBS7" s="29"/>
      <c r="CBT7" s="29"/>
      <c r="CBU7" s="29"/>
      <c r="CBV7" s="29"/>
      <c r="CBW7" s="29"/>
      <c r="CBX7" s="29"/>
      <c r="CBY7" s="29"/>
      <c r="CBZ7" s="29"/>
      <c r="CCA7" s="29"/>
      <c r="CCB7" s="29"/>
      <c r="CCC7" s="29"/>
      <c r="CCD7" s="29"/>
      <c r="CCE7" s="29"/>
      <c r="CCF7" s="29"/>
      <c r="CCG7" s="29"/>
      <c r="CCH7" s="29"/>
      <c r="CCI7" s="29"/>
      <c r="CCJ7" s="29"/>
      <c r="CCK7" s="29"/>
      <c r="CCL7" s="29"/>
      <c r="CCM7" s="29"/>
      <c r="CCN7" s="29"/>
      <c r="CCO7" s="29"/>
      <c r="CCP7" s="29"/>
      <c r="CCQ7" s="29"/>
      <c r="CCR7" s="29"/>
      <c r="CCS7" s="29"/>
      <c r="CCT7" s="29"/>
      <c r="CCU7" s="29"/>
      <c r="CCV7" s="29"/>
      <c r="CCW7" s="29"/>
      <c r="CCX7" s="29"/>
      <c r="CCY7" s="29"/>
      <c r="CCZ7" s="29"/>
      <c r="CDA7" s="29"/>
      <c r="CDB7" s="29"/>
      <c r="CDC7" s="29"/>
      <c r="CDD7" s="29"/>
      <c r="CDE7" s="29"/>
      <c r="CDF7" s="29"/>
      <c r="CDG7" s="29"/>
      <c r="CDH7" s="29"/>
      <c r="CDI7" s="29"/>
      <c r="CDJ7" s="29"/>
      <c r="CDK7" s="29"/>
      <c r="CDL7" s="29"/>
      <c r="CDM7" s="29"/>
      <c r="CDN7" s="29"/>
      <c r="CDO7" s="29"/>
      <c r="CDP7" s="29"/>
      <c r="CDQ7" s="29"/>
      <c r="CDR7" s="29"/>
      <c r="CDS7" s="29"/>
      <c r="CDT7" s="29"/>
      <c r="CDU7" s="29"/>
      <c r="CDV7" s="29"/>
      <c r="CDW7" s="29"/>
      <c r="CDX7" s="29"/>
      <c r="CDY7" s="29"/>
      <c r="CDZ7" s="29"/>
      <c r="CEA7" s="29"/>
      <c r="CEB7" s="29"/>
      <c r="CEC7" s="29"/>
      <c r="CED7" s="29"/>
      <c r="CEE7" s="29"/>
      <c r="CEF7" s="29"/>
      <c r="CEG7" s="29"/>
      <c r="CEH7" s="29"/>
      <c r="CEI7" s="29"/>
      <c r="CEJ7" s="29"/>
      <c r="CEK7" s="29"/>
      <c r="CEL7" s="29"/>
      <c r="CEM7" s="29"/>
      <c r="CEN7" s="29"/>
      <c r="CEO7" s="29"/>
      <c r="CEP7" s="29"/>
      <c r="CEQ7" s="29"/>
      <c r="CER7" s="29"/>
      <c r="CES7" s="29"/>
      <c r="CET7" s="29"/>
      <c r="CEU7" s="29"/>
      <c r="CEV7" s="29"/>
      <c r="CEW7" s="29"/>
      <c r="CEX7" s="29"/>
      <c r="CEY7" s="29"/>
      <c r="CEZ7" s="29"/>
      <c r="CFA7" s="29"/>
      <c r="CFB7" s="29"/>
      <c r="CFC7" s="29"/>
      <c r="CFD7" s="29"/>
      <c r="CFE7" s="29"/>
      <c r="CFF7" s="29"/>
      <c r="CFG7" s="29"/>
      <c r="CFH7" s="29"/>
      <c r="CFI7" s="29"/>
      <c r="CFJ7" s="29"/>
      <c r="CFK7" s="29"/>
      <c r="CFL7" s="29"/>
      <c r="CFM7" s="29"/>
      <c r="CFN7" s="29"/>
      <c r="CFO7" s="29"/>
      <c r="CFP7" s="29"/>
      <c r="CFQ7" s="29"/>
      <c r="CFR7" s="29"/>
      <c r="CFS7" s="29"/>
      <c r="CFT7" s="29"/>
      <c r="CFU7" s="29"/>
      <c r="CFV7" s="29"/>
      <c r="CFW7" s="29"/>
      <c r="CFX7" s="29"/>
      <c r="CFY7" s="29"/>
      <c r="CFZ7" s="29"/>
      <c r="CGA7" s="29"/>
      <c r="CGB7" s="29"/>
      <c r="CGC7" s="29"/>
      <c r="CGD7" s="29"/>
      <c r="CGE7" s="29"/>
      <c r="CGF7" s="29"/>
      <c r="CGG7" s="29"/>
      <c r="CGH7" s="29"/>
      <c r="CGI7" s="29"/>
      <c r="CGJ7" s="29"/>
      <c r="CGK7" s="29"/>
      <c r="CGL7" s="29"/>
      <c r="CGM7" s="29"/>
      <c r="CGN7" s="29"/>
      <c r="CGO7" s="29"/>
      <c r="CGP7" s="29"/>
      <c r="CGQ7" s="29"/>
      <c r="CGR7" s="29"/>
      <c r="CGS7" s="29"/>
      <c r="CGT7" s="29"/>
      <c r="CGU7" s="29"/>
      <c r="CGV7" s="29"/>
      <c r="CGW7" s="29"/>
      <c r="CGX7" s="29"/>
      <c r="CGY7" s="29"/>
      <c r="CGZ7" s="29"/>
      <c r="CHA7" s="29"/>
      <c r="CHB7" s="29"/>
      <c r="CHC7" s="29"/>
      <c r="CHD7" s="29"/>
      <c r="CHE7" s="29"/>
      <c r="CHF7" s="29"/>
      <c r="CHG7" s="29"/>
      <c r="CHH7" s="29"/>
      <c r="CHI7" s="29"/>
      <c r="CHJ7" s="29"/>
      <c r="CHK7" s="29"/>
      <c r="CHL7" s="29"/>
      <c r="CHM7" s="29"/>
      <c r="CHN7" s="29"/>
      <c r="CHO7" s="29"/>
      <c r="CHP7" s="29"/>
      <c r="CHQ7" s="29"/>
      <c r="CHR7" s="29"/>
      <c r="CHS7" s="29"/>
      <c r="CHT7" s="29"/>
      <c r="CHU7" s="29"/>
      <c r="CHV7" s="29"/>
      <c r="CHW7" s="29"/>
      <c r="CHX7" s="29"/>
      <c r="CHY7" s="29"/>
      <c r="CHZ7" s="29"/>
      <c r="CIA7" s="29"/>
      <c r="CIB7" s="29"/>
      <c r="CIC7" s="29"/>
      <c r="CID7" s="29"/>
      <c r="CIE7" s="29"/>
      <c r="CIF7" s="29"/>
      <c r="CIG7" s="29"/>
      <c r="CIH7" s="29"/>
      <c r="CII7" s="29"/>
      <c r="CIJ7" s="29"/>
      <c r="CIK7" s="29"/>
      <c r="CIL7" s="29"/>
      <c r="CIM7" s="29"/>
      <c r="CIN7" s="29"/>
      <c r="CIO7" s="29"/>
      <c r="CIP7" s="29"/>
      <c r="CIQ7" s="29"/>
      <c r="CIR7" s="29"/>
      <c r="CIS7" s="29"/>
      <c r="CIT7" s="29"/>
      <c r="CIU7" s="29"/>
      <c r="CIV7" s="29"/>
      <c r="CIW7" s="29"/>
      <c r="CIX7" s="29"/>
      <c r="CIY7" s="29"/>
      <c r="CIZ7" s="29"/>
      <c r="CJA7" s="29"/>
      <c r="CJB7" s="29"/>
      <c r="CJC7" s="29"/>
      <c r="CJD7" s="29"/>
      <c r="CJE7" s="29"/>
      <c r="CJF7" s="29"/>
      <c r="CJG7" s="29"/>
      <c r="CJH7" s="29"/>
      <c r="CJI7" s="29"/>
      <c r="CJJ7" s="29"/>
      <c r="CJK7" s="29"/>
      <c r="CJL7" s="29"/>
      <c r="CJM7" s="29"/>
      <c r="CJN7" s="29"/>
      <c r="CJO7" s="29"/>
      <c r="CJP7" s="29"/>
      <c r="CJQ7" s="29"/>
      <c r="CJR7" s="29"/>
      <c r="CJS7" s="29"/>
      <c r="CJT7" s="29"/>
      <c r="CJU7" s="29"/>
      <c r="CJV7" s="29"/>
      <c r="CJW7" s="29"/>
      <c r="CJX7" s="29"/>
      <c r="CJY7" s="29"/>
      <c r="CJZ7" s="29"/>
      <c r="CKA7" s="29"/>
      <c r="CKB7" s="29"/>
      <c r="CKC7" s="29"/>
      <c r="CKD7" s="29"/>
      <c r="CKE7" s="29"/>
      <c r="CKF7" s="29"/>
      <c r="CKG7" s="29"/>
      <c r="CKH7" s="29"/>
      <c r="CKI7" s="29"/>
      <c r="CKJ7" s="29"/>
      <c r="CKK7" s="29"/>
      <c r="CKL7" s="29"/>
      <c r="CKM7" s="29"/>
      <c r="CKN7" s="29"/>
      <c r="CKO7" s="29"/>
      <c r="CKP7" s="29"/>
      <c r="CKQ7" s="29"/>
      <c r="CKR7" s="29"/>
      <c r="CKS7" s="29"/>
      <c r="CKT7" s="29"/>
      <c r="CKU7" s="29"/>
      <c r="CKV7" s="29"/>
      <c r="CKW7" s="29"/>
      <c r="CKX7" s="29"/>
      <c r="CKY7" s="29"/>
      <c r="CKZ7" s="29"/>
      <c r="CLA7" s="29"/>
      <c r="CLB7" s="29"/>
      <c r="CLC7" s="29"/>
      <c r="CLD7" s="29"/>
      <c r="CLE7" s="29"/>
      <c r="CLF7" s="29"/>
      <c r="CLG7" s="29"/>
      <c r="CLH7" s="29"/>
      <c r="CLI7" s="29"/>
      <c r="CLJ7" s="29"/>
      <c r="CLK7" s="29"/>
      <c r="CLL7" s="29"/>
      <c r="CLM7" s="29"/>
      <c r="CLN7" s="29"/>
      <c r="CLO7" s="29"/>
      <c r="CLP7" s="29"/>
      <c r="CLQ7" s="29"/>
      <c r="CLR7" s="29"/>
      <c r="CLS7" s="29"/>
      <c r="CLT7" s="29"/>
      <c r="CLU7" s="29"/>
      <c r="CLV7" s="29"/>
      <c r="CLW7" s="29"/>
      <c r="CLX7" s="29"/>
      <c r="CLY7" s="29"/>
      <c r="CLZ7" s="29"/>
      <c r="CMA7" s="29"/>
      <c r="CMB7" s="29"/>
      <c r="CMC7" s="29"/>
      <c r="CMD7" s="29"/>
      <c r="CME7" s="29"/>
      <c r="CMF7" s="29"/>
      <c r="CMG7" s="29"/>
      <c r="CMH7" s="29"/>
      <c r="CMI7" s="29"/>
      <c r="CMJ7" s="29"/>
      <c r="CMK7" s="29"/>
      <c r="CML7" s="29"/>
      <c r="CMM7" s="29"/>
      <c r="CMN7" s="29"/>
      <c r="CMO7" s="29"/>
      <c r="CMP7" s="29"/>
      <c r="CMQ7" s="29"/>
      <c r="CMR7" s="29"/>
      <c r="CMS7" s="29"/>
      <c r="CMT7" s="29"/>
      <c r="CMU7" s="29"/>
      <c r="CMV7" s="29"/>
      <c r="CMW7" s="29"/>
      <c r="CMX7" s="29"/>
      <c r="CMY7" s="29"/>
      <c r="CMZ7" s="29"/>
      <c r="CNA7" s="29"/>
      <c r="CNB7" s="29"/>
      <c r="CNC7" s="29"/>
      <c r="CND7" s="29"/>
      <c r="CNE7" s="29"/>
      <c r="CNF7" s="29"/>
      <c r="CNG7" s="29"/>
      <c r="CNH7" s="29"/>
      <c r="CNI7" s="29"/>
      <c r="CNJ7" s="29"/>
      <c r="CNK7" s="29"/>
      <c r="CNL7" s="29"/>
      <c r="CNM7" s="29"/>
      <c r="CNN7" s="29"/>
      <c r="CNO7" s="29"/>
      <c r="CNP7" s="29"/>
      <c r="CNQ7" s="29"/>
      <c r="CNR7" s="29"/>
      <c r="CNS7" s="29"/>
      <c r="CNT7" s="29"/>
      <c r="CNU7" s="29"/>
      <c r="CNV7" s="29"/>
      <c r="CNW7" s="29"/>
      <c r="CNX7" s="29"/>
      <c r="CNY7" s="29"/>
      <c r="CNZ7" s="29"/>
      <c r="COA7" s="29"/>
      <c r="COB7" s="29"/>
      <c r="COC7" s="29"/>
      <c r="COD7" s="29"/>
      <c r="COE7" s="29"/>
      <c r="COF7" s="29"/>
      <c r="COG7" s="29"/>
      <c r="COH7" s="29"/>
      <c r="COI7" s="29"/>
      <c r="COJ7" s="29"/>
      <c r="COK7" s="29"/>
      <c r="COL7" s="29"/>
      <c r="COM7" s="29"/>
      <c r="CON7" s="29"/>
      <c r="COO7" s="29"/>
      <c r="COP7" s="29"/>
      <c r="COQ7" s="29"/>
      <c r="COR7" s="29"/>
      <c r="COS7" s="29"/>
      <c r="COT7" s="29"/>
      <c r="COU7" s="29"/>
      <c r="COV7" s="29"/>
      <c r="COW7" s="29"/>
      <c r="COX7" s="29"/>
      <c r="COY7" s="29"/>
      <c r="COZ7" s="29"/>
      <c r="CPA7" s="29"/>
      <c r="CPB7" s="29"/>
      <c r="CPC7" s="29"/>
      <c r="CPD7" s="29"/>
      <c r="CPE7" s="29"/>
      <c r="CPF7" s="29"/>
      <c r="CPG7" s="29"/>
      <c r="CPH7" s="29"/>
      <c r="CPI7" s="29"/>
      <c r="CPJ7" s="29"/>
      <c r="CPK7" s="29"/>
      <c r="CPL7" s="29"/>
      <c r="CPM7" s="29"/>
      <c r="CPN7" s="29"/>
      <c r="CPO7" s="29"/>
      <c r="CPP7" s="29"/>
      <c r="CPQ7" s="29"/>
      <c r="CPR7" s="29"/>
      <c r="CPS7" s="29"/>
      <c r="CPT7" s="29"/>
      <c r="CPU7" s="29"/>
      <c r="CPV7" s="29"/>
      <c r="CPW7" s="29"/>
      <c r="CPX7" s="29"/>
      <c r="CPY7" s="29"/>
      <c r="CPZ7" s="29"/>
      <c r="CQA7" s="29"/>
      <c r="CQB7" s="29"/>
      <c r="CQC7" s="29"/>
      <c r="CQD7" s="29"/>
      <c r="CQE7" s="29"/>
      <c r="CQF7" s="29"/>
      <c r="CQG7" s="29"/>
      <c r="CQH7" s="29"/>
      <c r="CQI7" s="29"/>
      <c r="CQJ7" s="29"/>
      <c r="CQK7" s="29"/>
      <c r="CQL7" s="29"/>
      <c r="CQM7" s="29"/>
      <c r="CQN7" s="29"/>
      <c r="CQO7" s="29"/>
      <c r="CQP7" s="29"/>
      <c r="CQQ7" s="29"/>
      <c r="CQR7" s="29"/>
      <c r="CQS7" s="29"/>
      <c r="CQT7" s="29"/>
      <c r="CQU7" s="29"/>
      <c r="CQV7" s="29"/>
      <c r="CQW7" s="29"/>
      <c r="CQX7" s="29"/>
      <c r="CQY7" s="29"/>
      <c r="CQZ7" s="29"/>
      <c r="CRA7" s="29"/>
      <c r="CRB7" s="29"/>
      <c r="CRC7" s="29"/>
      <c r="CRD7" s="29"/>
      <c r="CRE7" s="29"/>
      <c r="CRF7" s="29"/>
      <c r="CRG7" s="29"/>
      <c r="CRH7" s="29"/>
      <c r="CRI7" s="29"/>
      <c r="CRJ7" s="29"/>
      <c r="CRK7" s="29"/>
      <c r="CRL7" s="29"/>
      <c r="CRM7" s="29"/>
      <c r="CRN7" s="29"/>
      <c r="CRO7" s="29"/>
      <c r="CRP7" s="29"/>
      <c r="CRQ7" s="29"/>
      <c r="CRR7" s="29"/>
      <c r="CRS7" s="29"/>
      <c r="CRT7" s="29"/>
      <c r="CRU7" s="29"/>
      <c r="CRV7" s="29"/>
      <c r="CRW7" s="29"/>
      <c r="CRX7" s="29"/>
      <c r="CRY7" s="29"/>
      <c r="CRZ7" s="29"/>
      <c r="CSA7" s="29"/>
      <c r="CSB7" s="29"/>
      <c r="CSC7" s="29"/>
      <c r="CSD7" s="29"/>
      <c r="CSE7" s="29"/>
      <c r="CSF7" s="29"/>
      <c r="CSG7" s="29"/>
      <c r="CSH7" s="29"/>
      <c r="CSI7" s="29"/>
      <c r="CSJ7" s="29"/>
      <c r="CSK7" s="29"/>
      <c r="CSL7" s="29"/>
      <c r="CSM7" s="29"/>
      <c r="CSN7" s="29"/>
      <c r="CSO7" s="29"/>
      <c r="CSP7" s="29"/>
      <c r="CSQ7" s="29"/>
      <c r="CSR7" s="29"/>
      <c r="CSS7" s="29"/>
      <c r="CST7" s="29"/>
      <c r="CSU7" s="29"/>
      <c r="CSV7" s="29"/>
      <c r="CSW7" s="29"/>
      <c r="CSX7" s="29"/>
      <c r="CSY7" s="29"/>
      <c r="CSZ7" s="29"/>
      <c r="CTA7" s="29"/>
      <c r="CTB7" s="29"/>
      <c r="CTC7" s="29"/>
      <c r="CTD7" s="29"/>
      <c r="CTE7" s="29"/>
      <c r="CTF7" s="29"/>
      <c r="CTG7" s="29"/>
      <c r="CTH7" s="29"/>
      <c r="CTI7" s="29"/>
      <c r="CTJ7" s="29"/>
      <c r="CTK7" s="29"/>
      <c r="CTL7" s="29"/>
      <c r="CTM7" s="29"/>
      <c r="CTN7" s="29"/>
      <c r="CTO7" s="29"/>
      <c r="CTP7" s="29"/>
      <c r="CTQ7" s="29"/>
      <c r="CTR7" s="29"/>
      <c r="CTS7" s="29"/>
      <c r="CTT7" s="29"/>
      <c r="CTU7" s="29"/>
      <c r="CTV7" s="29"/>
      <c r="CTW7" s="29"/>
      <c r="CTX7" s="29"/>
      <c r="CTY7" s="29"/>
      <c r="CTZ7" s="29"/>
      <c r="CUA7" s="29"/>
      <c r="CUB7" s="29"/>
      <c r="CUC7" s="29"/>
      <c r="CUD7" s="29"/>
      <c r="CUE7" s="29"/>
      <c r="CUF7" s="29"/>
      <c r="CUG7" s="29"/>
      <c r="CUH7" s="29"/>
      <c r="CUI7" s="29"/>
      <c r="CUJ7" s="29"/>
      <c r="CUK7" s="29"/>
      <c r="CUL7" s="29"/>
      <c r="CUM7" s="29"/>
      <c r="CUN7" s="29"/>
      <c r="CUO7" s="29"/>
      <c r="CUP7" s="29"/>
      <c r="CUQ7" s="29"/>
      <c r="CUR7" s="29"/>
      <c r="CUS7" s="29"/>
      <c r="CUT7" s="29"/>
      <c r="CUU7" s="29"/>
      <c r="CUV7" s="29"/>
      <c r="CUW7" s="29"/>
      <c r="CUX7" s="29"/>
      <c r="CUY7" s="29"/>
      <c r="CUZ7" s="29"/>
      <c r="CVA7" s="29"/>
      <c r="CVB7" s="29"/>
      <c r="CVC7" s="29"/>
      <c r="CVD7" s="29"/>
      <c r="CVE7" s="29"/>
      <c r="CVF7" s="29"/>
      <c r="CVG7" s="29"/>
      <c r="CVH7" s="29"/>
      <c r="CVI7" s="29"/>
      <c r="CVJ7" s="29"/>
      <c r="CVK7" s="29"/>
      <c r="CVL7" s="29"/>
      <c r="CVM7" s="29"/>
      <c r="CVN7" s="29"/>
      <c r="CVO7" s="29"/>
      <c r="CVP7" s="29"/>
      <c r="CVQ7" s="29"/>
      <c r="CVR7" s="29"/>
      <c r="CVS7" s="29"/>
      <c r="CVT7" s="29"/>
      <c r="CVU7" s="29"/>
      <c r="CVV7" s="29"/>
      <c r="CVW7" s="29"/>
      <c r="CVX7" s="29"/>
      <c r="CVY7" s="29"/>
      <c r="CVZ7" s="29"/>
      <c r="CWA7" s="29"/>
      <c r="CWB7" s="29"/>
      <c r="CWC7" s="29"/>
      <c r="CWD7" s="29"/>
      <c r="CWE7" s="29"/>
      <c r="CWF7" s="29"/>
      <c r="CWG7" s="29"/>
      <c r="CWH7" s="29"/>
      <c r="CWI7" s="29"/>
      <c r="CWJ7" s="29"/>
      <c r="CWK7" s="29"/>
      <c r="CWL7" s="29"/>
      <c r="CWM7" s="29"/>
      <c r="CWN7" s="29"/>
      <c r="CWO7" s="29"/>
      <c r="CWP7" s="29"/>
      <c r="CWQ7" s="29"/>
      <c r="CWR7" s="29"/>
      <c r="CWS7" s="29"/>
      <c r="CWT7" s="29"/>
      <c r="CWU7" s="29"/>
      <c r="CWV7" s="29"/>
      <c r="CWW7" s="29"/>
      <c r="CWX7" s="29"/>
      <c r="CWY7" s="29"/>
      <c r="CWZ7" s="29"/>
      <c r="CXA7" s="29"/>
      <c r="CXB7" s="29"/>
      <c r="CXC7" s="29"/>
      <c r="CXD7" s="29"/>
      <c r="CXE7" s="29"/>
      <c r="CXF7" s="29"/>
      <c r="CXG7" s="29"/>
      <c r="CXH7" s="29"/>
      <c r="CXI7" s="29"/>
      <c r="CXJ7" s="29"/>
      <c r="CXK7" s="29"/>
      <c r="CXL7" s="29"/>
      <c r="CXM7" s="29"/>
      <c r="CXN7" s="29"/>
      <c r="CXO7" s="29"/>
      <c r="CXP7" s="29"/>
      <c r="CXQ7" s="29"/>
      <c r="CXR7" s="29"/>
      <c r="CXS7" s="29"/>
      <c r="CXT7" s="29"/>
      <c r="CXU7" s="29"/>
      <c r="CXV7" s="29"/>
      <c r="CXW7" s="29"/>
      <c r="CXX7" s="29"/>
      <c r="CXY7" s="29"/>
      <c r="CXZ7" s="29"/>
      <c r="CYA7" s="29"/>
      <c r="CYB7" s="29"/>
      <c r="CYC7" s="29"/>
      <c r="CYD7" s="29"/>
      <c r="CYE7" s="29"/>
      <c r="CYF7" s="29"/>
      <c r="CYG7" s="29"/>
      <c r="CYH7" s="29"/>
      <c r="CYI7" s="29"/>
      <c r="CYJ7" s="29"/>
      <c r="CYK7" s="29"/>
      <c r="CYL7" s="29"/>
      <c r="CYM7" s="29"/>
      <c r="CYN7" s="29"/>
      <c r="CYO7" s="29"/>
      <c r="CYP7" s="29"/>
      <c r="CYQ7" s="29"/>
      <c r="CYR7" s="29"/>
      <c r="CYS7" s="29"/>
      <c r="CYT7" s="29"/>
      <c r="CYU7" s="29"/>
      <c r="CYV7" s="29"/>
      <c r="CYW7" s="29"/>
      <c r="CYX7" s="29"/>
      <c r="CYY7" s="29"/>
      <c r="CYZ7" s="29"/>
      <c r="CZA7" s="29"/>
      <c r="CZB7" s="29"/>
      <c r="CZC7" s="29"/>
      <c r="CZD7" s="29"/>
      <c r="CZE7" s="29"/>
      <c r="CZF7" s="29"/>
      <c r="CZG7" s="29"/>
      <c r="CZH7" s="29"/>
      <c r="CZI7" s="29"/>
      <c r="CZJ7" s="29"/>
      <c r="CZK7" s="29"/>
      <c r="CZL7" s="29"/>
      <c r="CZM7" s="29"/>
      <c r="CZN7" s="29"/>
      <c r="CZO7" s="29"/>
      <c r="CZP7" s="29"/>
      <c r="CZQ7" s="29"/>
      <c r="CZR7" s="29"/>
      <c r="CZS7" s="29"/>
      <c r="CZT7" s="29"/>
      <c r="CZU7" s="29"/>
      <c r="CZV7" s="29"/>
      <c r="CZW7" s="29"/>
      <c r="CZX7" s="29"/>
      <c r="CZY7" s="29"/>
      <c r="CZZ7" s="29"/>
      <c r="DAA7" s="29"/>
      <c r="DAB7" s="29"/>
      <c r="DAC7" s="29"/>
      <c r="DAD7" s="29"/>
      <c r="DAE7" s="29"/>
      <c r="DAF7" s="29"/>
      <c r="DAG7" s="29"/>
      <c r="DAH7" s="29"/>
      <c r="DAI7" s="29"/>
      <c r="DAJ7" s="29"/>
      <c r="DAK7" s="29"/>
      <c r="DAL7" s="29"/>
      <c r="DAM7" s="29"/>
      <c r="DAN7" s="29"/>
      <c r="DAO7" s="29"/>
      <c r="DAP7" s="29"/>
      <c r="DAQ7" s="29"/>
      <c r="DAR7" s="29"/>
      <c r="DAS7" s="29"/>
      <c r="DAT7" s="29"/>
      <c r="DAU7" s="29"/>
      <c r="DAV7" s="29"/>
      <c r="DAW7" s="29"/>
      <c r="DAX7" s="29"/>
      <c r="DAY7" s="29"/>
      <c r="DAZ7" s="29"/>
      <c r="DBA7" s="29"/>
      <c r="DBB7" s="29"/>
      <c r="DBC7" s="29"/>
      <c r="DBD7" s="29"/>
      <c r="DBE7" s="29"/>
      <c r="DBF7" s="29"/>
      <c r="DBG7" s="29"/>
      <c r="DBH7" s="29"/>
      <c r="DBI7" s="29"/>
      <c r="DBJ7" s="29"/>
      <c r="DBK7" s="29"/>
      <c r="DBL7" s="29"/>
      <c r="DBM7" s="29"/>
      <c r="DBN7" s="29"/>
      <c r="DBO7" s="29"/>
      <c r="DBP7" s="29"/>
      <c r="DBQ7" s="29"/>
      <c r="DBR7" s="29"/>
      <c r="DBS7" s="29"/>
      <c r="DBT7" s="29"/>
      <c r="DBU7" s="29"/>
      <c r="DBV7" s="29"/>
      <c r="DBW7" s="29"/>
      <c r="DBX7" s="29"/>
      <c r="DBY7" s="29"/>
      <c r="DBZ7" s="29"/>
      <c r="DCA7" s="29"/>
      <c r="DCB7" s="29"/>
      <c r="DCC7" s="29"/>
      <c r="DCD7" s="29"/>
      <c r="DCE7" s="29"/>
      <c r="DCF7" s="29"/>
      <c r="DCG7" s="29"/>
      <c r="DCH7" s="29"/>
      <c r="DCI7" s="29"/>
      <c r="DCJ7" s="29"/>
      <c r="DCK7" s="29"/>
      <c r="DCL7" s="29"/>
      <c r="DCM7" s="29"/>
      <c r="DCN7" s="29"/>
      <c r="DCO7" s="29"/>
      <c r="DCP7" s="29"/>
      <c r="DCQ7" s="29"/>
      <c r="DCR7" s="29"/>
      <c r="DCS7" s="29"/>
      <c r="DCT7" s="29"/>
      <c r="DCU7" s="29"/>
      <c r="DCV7" s="29"/>
      <c r="DCW7" s="29"/>
      <c r="DCX7" s="29"/>
      <c r="DCY7" s="29"/>
      <c r="DCZ7" s="29"/>
      <c r="DDA7" s="29"/>
      <c r="DDB7" s="29"/>
      <c r="DDC7" s="29"/>
      <c r="DDD7" s="29"/>
      <c r="DDE7" s="29"/>
      <c r="DDF7" s="29"/>
      <c r="DDG7" s="29"/>
      <c r="DDH7" s="29"/>
      <c r="DDI7" s="29"/>
      <c r="DDJ7" s="29"/>
      <c r="DDK7" s="29"/>
      <c r="DDL7" s="29"/>
      <c r="DDM7" s="29"/>
      <c r="DDN7" s="29"/>
      <c r="DDO7" s="29"/>
      <c r="DDP7" s="29"/>
      <c r="DDQ7" s="29"/>
      <c r="DDR7" s="29"/>
      <c r="DDS7" s="29"/>
      <c r="DDT7" s="29"/>
      <c r="DDU7" s="29"/>
      <c r="DDV7" s="29"/>
      <c r="DDW7" s="29"/>
      <c r="DDX7" s="29"/>
      <c r="DDY7" s="29"/>
      <c r="DDZ7" s="29"/>
      <c r="DEA7" s="29"/>
      <c r="DEB7" s="29"/>
      <c r="DEC7" s="29"/>
      <c r="DED7" s="29"/>
      <c r="DEE7" s="29"/>
      <c r="DEF7" s="29"/>
      <c r="DEG7" s="29"/>
      <c r="DEH7" s="29"/>
      <c r="DEI7" s="29"/>
      <c r="DEJ7" s="29"/>
      <c r="DEK7" s="29"/>
      <c r="DEL7" s="29"/>
      <c r="DEM7" s="29"/>
      <c r="DEN7" s="29"/>
      <c r="DEO7" s="29"/>
      <c r="DEP7" s="29"/>
      <c r="DEQ7" s="29"/>
      <c r="DER7" s="29"/>
      <c r="DES7" s="29"/>
      <c r="DET7" s="29"/>
      <c r="DEU7" s="29"/>
      <c r="DEV7" s="29"/>
      <c r="DEW7" s="29"/>
      <c r="DEX7" s="29"/>
      <c r="DEY7" s="29"/>
      <c r="DEZ7" s="29"/>
      <c r="DFA7" s="29"/>
      <c r="DFB7" s="29"/>
      <c r="DFC7" s="29"/>
      <c r="DFD7" s="29"/>
      <c r="DFE7" s="29"/>
      <c r="DFF7" s="29"/>
      <c r="DFG7" s="29"/>
      <c r="DFH7" s="29"/>
      <c r="DFI7" s="29"/>
      <c r="DFJ7" s="29"/>
      <c r="DFK7" s="29"/>
      <c r="DFL7" s="29"/>
      <c r="DFM7" s="29"/>
      <c r="DFN7" s="29"/>
      <c r="DFO7" s="29"/>
      <c r="DFP7" s="29"/>
      <c r="DFQ7" s="29"/>
      <c r="DFR7" s="29"/>
      <c r="DFS7" s="29"/>
      <c r="DFT7" s="29"/>
      <c r="DFU7" s="29"/>
      <c r="DFV7" s="29"/>
      <c r="DFW7" s="29"/>
      <c r="DFX7" s="29"/>
      <c r="DFY7" s="29"/>
      <c r="DFZ7" s="29"/>
      <c r="DGA7" s="29"/>
      <c r="DGB7" s="29"/>
      <c r="DGC7" s="29"/>
      <c r="DGD7" s="29"/>
      <c r="DGE7" s="29"/>
      <c r="DGF7" s="29"/>
      <c r="DGG7" s="29"/>
      <c r="DGH7" s="29"/>
      <c r="DGI7" s="29"/>
      <c r="DGJ7" s="29"/>
      <c r="DGK7" s="29"/>
      <c r="DGL7" s="29"/>
      <c r="DGM7" s="29"/>
      <c r="DGN7" s="29"/>
      <c r="DGO7" s="29"/>
      <c r="DGP7" s="29"/>
      <c r="DGQ7" s="29"/>
      <c r="DGR7" s="29"/>
      <c r="DGS7" s="29"/>
      <c r="DGT7" s="29"/>
      <c r="DGU7" s="29"/>
      <c r="DGV7" s="29"/>
      <c r="DGW7" s="29"/>
      <c r="DGX7" s="29"/>
      <c r="DGY7" s="29"/>
      <c r="DGZ7" s="29"/>
      <c r="DHA7" s="29"/>
      <c r="DHB7" s="29"/>
      <c r="DHC7" s="29"/>
      <c r="DHD7" s="29"/>
      <c r="DHE7" s="29"/>
      <c r="DHF7" s="29"/>
      <c r="DHG7" s="29"/>
      <c r="DHH7" s="29"/>
      <c r="DHI7" s="29"/>
      <c r="DHJ7" s="29"/>
      <c r="DHK7" s="29"/>
      <c r="DHL7" s="29"/>
      <c r="DHM7" s="29"/>
      <c r="DHN7" s="29"/>
      <c r="DHO7" s="29"/>
      <c r="DHP7" s="29"/>
      <c r="DHQ7" s="29"/>
      <c r="DHR7" s="29"/>
      <c r="DHS7" s="29"/>
      <c r="DHT7" s="29"/>
      <c r="DHU7" s="29"/>
      <c r="DHV7" s="29"/>
      <c r="DHW7" s="29"/>
      <c r="DHX7" s="29"/>
      <c r="DHY7" s="29"/>
      <c r="DHZ7" s="29"/>
      <c r="DIA7" s="29"/>
      <c r="DIB7" s="29"/>
      <c r="DIC7" s="29"/>
      <c r="DID7" s="29"/>
      <c r="DIE7" s="29"/>
      <c r="DIF7" s="29"/>
      <c r="DIG7" s="29"/>
      <c r="DIH7" s="29"/>
      <c r="DII7" s="29"/>
      <c r="DIJ7" s="29"/>
      <c r="DIK7" s="29"/>
      <c r="DIL7" s="29"/>
      <c r="DIM7" s="29"/>
      <c r="DIN7" s="29"/>
      <c r="DIO7" s="29"/>
      <c r="DIP7" s="29"/>
      <c r="DIQ7" s="29"/>
      <c r="DIR7" s="29"/>
      <c r="DIS7" s="29"/>
      <c r="DIT7" s="29"/>
      <c r="DIU7" s="29"/>
      <c r="DIV7" s="29"/>
      <c r="DIW7" s="29"/>
      <c r="DIX7" s="29"/>
      <c r="DIY7" s="29"/>
      <c r="DIZ7" s="29"/>
      <c r="DJA7" s="29"/>
      <c r="DJB7" s="29"/>
      <c r="DJC7" s="29"/>
      <c r="DJD7" s="29"/>
      <c r="DJE7" s="29"/>
      <c r="DJF7" s="29"/>
      <c r="DJG7" s="29"/>
      <c r="DJH7" s="29"/>
      <c r="DJI7" s="29"/>
      <c r="DJJ7" s="29"/>
      <c r="DJK7" s="29"/>
      <c r="DJL7" s="29"/>
      <c r="DJM7" s="29"/>
      <c r="DJN7" s="29"/>
      <c r="DJO7" s="29"/>
      <c r="DJP7" s="29"/>
      <c r="DJQ7" s="29"/>
      <c r="DJR7" s="29"/>
      <c r="DJS7" s="29"/>
      <c r="DJT7" s="29"/>
      <c r="DJU7" s="29"/>
      <c r="DJV7" s="29"/>
      <c r="DJW7" s="29"/>
      <c r="DJX7" s="29"/>
      <c r="DJY7" s="29"/>
      <c r="DJZ7" s="29"/>
      <c r="DKA7" s="29"/>
      <c r="DKB7" s="29"/>
      <c r="DKC7" s="29"/>
      <c r="DKD7" s="29"/>
      <c r="DKE7" s="29"/>
      <c r="DKF7" s="29"/>
      <c r="DKG7" s="29"/>
      <c r="DKH7" s="29"/>
      <c r="DKI7" s="29"/>
      <c r="DKJ7" s="29"/>
      <c r="DKK7" s="29"/>
      <c r="DKL7" s="29"/>
      <c r="DKM7" s="29"/>
      <c r="DKN7" s="29"/>
      <c r="DKO7" s="29"/>
      <c r="DKP7" s="29"/>
      <c r="DKQ7" s="29"/>
      <c r="DKR7" s="29"/>
      <c r="DKS7" s="29"/>
      <c r="DKT7" s="29"/>
      <c r="DKU7" s="29"/>
      <c r="DKV7" s="29"/>
      <c r="DKW7" s="29"/>
      <c r="DKX7" s="29"/>
      <c r="DKY7" s="29"/>
      <c r="DKZ7" s="29"/>
      <c r="DLA7" s="29"/>
      <c r="DLB7" s="29"/>
      <c r="DLC7" s="29"/>
      <c r="DLD7" s="29"/>
      <c r="DLE7" s="29"/>
      <c r="DLF7" s="29"/>
      <c r="DLG7" s="29"/>
      <c r="DLH7" s="29"/>
      <c r="DLI7" s="29"/>
      <c r="DLJ7" s="29"/>
      <c r="DLK7" s="29"/>
      <c r="DLL7" s="29"/>
      <c r="DLM7" s="29"/>
      <c r="DLN7" s="29"/>
      <c r="DLO7" s="29"/>
      <c r="DLP7" s="29"/>
      <c r="DLQ7" s="29"/>
      <c r="DLR7" s="29"/>
      <c r="DLS7" s="29"/>
      <c r="DLT7" s="29"/>
      <c r="DLU7" s="29"/>
      <c r="DLV7" s="29"/>
      <c r="DLW7" s="29"/>
      <c r="DLX7" s="29"/>
      <c r="DLY7" s="29"/>
      <c r="DLZ7" s="29"/>
      <c r="DMA7" s="29"/>
      <c r="DMB7" s="29"/>
      <c r="DMC7" s="29"/>
      <c r="DMD7" s="29"/>
      <c r="DME7" s="29"/>
      <c r="DMF7" s="29"/>
      <c r="DMG7" s="29"/>
      <c r="DMH7" s="29"/>
      <c r="DMI7" s="29"/>
      <c r="DMJ7" s="29"/>
      <c r="DMK7" s="29"/>
      <c r="DML7" s="29"/>
      <c r="DMM7" s="29"/>
      <c r="DMN7" s="29"/>
      <c r="DMO7" s="29"/>
      <c r="DMP7" s="29"/>
      <c r="DMQ7" s="29"/>
      <c r="DMR7" s="29"/>
      <c r="DMS7" s="29"/>
      <c r="DMT7" s="29"/>
      <c r="DMU7" s="29"/>
      <c r="DMV7" s="29"/>
      <c r="DMW7" s="29"/>
      <c r="DMX7" s="29"/>
      <c r="DMY7" s="29"/>
      <c r="DMZ7" s="29"/>
      <c r="DNA7" s="29"/>
      <c r="DNB7" s="29"/>
      <c r="DNC7" s="29"/>
      <c r="DND7" s="29"/>
      <c r="DNE7" s="29"/>
      <c r="DNF7" s="29"/>
      <c r="DNG7" s="29"/>
      <c r="DNH7" s="29"/>
      <c r="DNI7" s="29"/>
      <c r="DNJ7" s="29"/>
      <c r="DNK7" s="29"/>
      <c r="DNL7" s="29"/>
      <c r="DNM7" s="29"/>
      <c r="DNN7" s="29"/>
      <c r="DNO7" s="29"/>
      <c r="DNP7" s="29"/>
      <c r="DNQ7" s="29"/>
      <c r="DNR7" s="29"/>
      <c r="DNS7" s="29"/>
      <c r="DNT7" s="29"/>
      <c r="DNU7" s="29"/>
      <c r="DNV7" s="29"/>
      <c r="DNW7" s="29"/>
      <c r="DNX7" s="29"/>
      <c r="DNY7" s="29"/>
      <c r="DNZ7" s="29"/>
      <c r="DOA7" s="29"/>
      <c r="DOB7" s="29"/>
      <c r="DOC7" s="29"/>
      <c r="DOD7" s="29"/>
      <c r="DOE7" s="29"/>
      <c r="DOF7" s="29"/>
      <c r="DOG7" s="29"/>
      <c r="DOH7" s="29"/>
      <c r="DOI7" s="29"/>
      <c r="DOJ7" s="29"/>
      <c r="DOK7" s="29"/>
      <c r="DOL7" s="29"/>
      <c r="DOM7" s="29"/>
      <c r="DON7" s="29"/>
      <c r="DOO7" s="29"/>
      <c r="DOP7" s="29"/>
      <c r="DOQ7" s="29"/>
      <c r="DOR7" s="29"/>
      <c r="DOS7" s="29"/>
      <c r="DOT7" s="29"/>
      <c r="DOU7" s="29"/>
      <c r="DOV7" s="29"/>
      <c r="DOW7" s="29"/>
      <c r="DOX7" s="29"/>
      <c r="DOY7" s="29"/>
      <c r="DOZ7" s="29"/>
      <c r="DPA7" s="29"/>
      <c r="DPB7" s="29"/>
      <c r="DPC7" s="29"/>
      <c r="DPD7" s="29"/>
      <c r="DPE7" s="29"/>
      <c r="DPF7" s="29"/>
      <c r="DPG7" s="29"/>
      <c r="DPH7" s="29"/>
      <c r="DPI7" s="29"/>
      <c r="DPJ7" s="29"/>
      <c r="DPK7" s="29"/>
      <c r="DPL7" s="29"/>
      <c r="DPM7" s="29"/>
      <c r="DPN7" s="29"/>
      <c r="DPO7" s="29"/>
      <c r="DPP7" s="29"/>
      <c r="DPQ7" s="29"/>
      <c r="DPR7" s="29"/>
      <c r="DPS7" s="29"/>
      <c r="DPT7" s="29"/>
      <c r="DPU7" s="29"/>
      <c r="DPV7" s="29"/>
      <c r="DPW7" s="29"/>
      <c r="DPX7" s="29"/>
      <c r="DPY7" s="29"/>
      <c r="DPZ7" s="29"/>
      <c r="DQA7" s="29"/>
      <c r="DQB7" s="29"/>
      <c r="DQC7" s="29"/>
      <c r="DQD7" s="29"/>
      <c r="DQE7" s="29"/>
      <c r="DQF7" s="29"/>
      <c r="DQG7" s="29"/>
      <c r="DQH7" s="29"/>
      <c r="DQI7" s="29"/>
      <c r="DQJ7" s="29"/>
      <c r="DQK7" s="29"/>
      <c r="DQL7" s="29"/>
      <c r="DQM7" s="29"/>
      <c r="DQN7" s="31"/>
    </row>
    <row r="8" spans="1:3160" ht="15.75" customHeight="1" x14ac:dyDescent="0.25">
      <c r="A8" s="19"/>
      <c r="B8" s="34" t="s">
        <v>49</v>
      </c>
      <c r="DQN8" s="35"/>
    </row>
    <row r="9" spans="1:3160" ht="15.75" customHeight="1" thickBot="1" x14ac:dyDescent="0.3">
      <c r="A9" s="3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c r="AMJ9" s="28"/>
      <c r="AMK9" s="28"/>
      <c r="AML9" s="28"/>
      <c r="AMM9" s="28"/>
      <c r="AMN9" s="28"/>
      <c r="AMO9" s="28"/>
      <c r="AMP9" s="28"/>
      <c r="AMQ9" s="28"/>
      <c r="AMR9" s="28"/>
      <c r="AMS9" s="28"/>
      <c r="AMT9" s="28"/>
      <c r="AMU9" s="28"/>
      <c r="AMV9" s="28"/>
      <c r="AMW9" s="28"/>
      <c r="AMX9" s="28"/>
      <c r="AMY9" s="28"/>
      <c r="AMZ9" s="28"/>
      <c r="ANA9" s="28"/>
      <c r="ANB9" s="28"/>
      <c r="ANC9" s="28"/>
      <c r="AND9" s="28"/>
      <c r="ANE9" s="28"/>
      <c r="ANF9" s="28"/>
      <c r="ANG9" s="28"/>
      <c r="ANH9" s="28"/>
      <c r="ANI9" s="28"/>
      <c r="ANJ9" s="28"/>
      <c r="ANK9" s="28"/>
      <c r="ANL9" s="28"/>
      <c r="ANM9" s="28"/>
      <c r="ANN9" s="28"/>
      <c r="ANO9" s="28"/>
      <c r="ANP9" s="28"/>
      <c r="ANQ9" s="28"/>
      <c r="ANR9" s="28"/>
      <c r="ANS9" s="28"/>
      <c r="ANT9" s="28"/>
      <c r="ANU9" s="28"/>
      <c r="ANV9" s="28"/>
      <c r="ANW9" s="28"/>
      <c r="ANX9" s="28"/>
      <c r="ANY9" s="28"/>
      <c r="ANZ9" s="28"/>
      <c r="AOA9" s="28"/>
      <c r="AOB9" s="28"/>
      <c r="AOC9" s="28"/>
      <c r="AOD9" s="28"/>
      <c r="AOE9" s="28"/>
      <c r="AOF9" s="28"/>
      <c r="AOG9" s="28"/>
      <c r="AOH9" s="28"/>
      <c r="AOI9" s="28"/>
      <c r="AOJ9" s="28"/>
      <c r="AOK9" s="28"/>
      <c r="AOL9" s="28"/>
      <c r="AOM9" s="28"/>
      <c r="AON9" s="28"/>
      <c r="AOO9" s="28"/>
      <c r="AOP9" s="28"/>
      <c r="AOQ9" s="28"/>
      <c r="AOR9" s="28"/>
      <c r="AOS9" s="28"/>
      <c r="AOT9" s="28"/>
      <c r="AOU9" s="28"/>
      <c r="AOV9" s="28"/>
      <c r="AOW9" s="28"/>
      <c r="AOX9" s="28"/>
      <c r="AOY9" s="28"/>
      <c r="AOZ9" s="28"/>
      <c r="APA9" s="28"/>
      <c r="APB9" s="28"/>
      <c r="APC9" s="28"/>
      <c r="APD9" s="28"/>
      <c r="APE9" s="28"/>
      <c r="APF9" s="28"/>
      <c r="APG9" s="28"/>
      <c r="APH9" s="28"/>
      <c r="API9" s="28"/>
      <c r="APJ9" s="28"/>
      <c r="APK9" s="28"/>
      <c r="APL9" s="28"/>
      <c r="APM9" s="28"/>
      <c r="APN9" s="28"/>
      <c r="APO9" s="28"/>
      <c r="APP9" s="28"/>
      <c r="APQ9" s="28"/>
      <c r="APR9" s="28"/>
      <c r="APS9" s="28"/>
      <c r="APT9" s="28"/>
      <c r="APU9" s="28"/>
      <c r="APV9" s="28"/>
      <c r="APW9" s="28"/>
      <c r="APX9" s="28"/>
      <c r="APY9" s="28"/>
      <c r="APZ9" s="28"/>
      <c r="AQA9" s="28"/>
      <c r="AQB9" s="28"/>
      <c r="AQC9" s="28"/>
      <c r="AQD9" s="28"/>
      <c r="AQE9" s="28"/>
      <c r="AQF9" s="28"/>
      <c r="AQG9" s="28"/>
      <c r="AQH9" s="28"/>
      <c r="AQI9" s="28"/>
      <c r="AQJ9" s="28"/>
      <c r="AQK9" s="28"/>
      <c r="AQL9" s="28"/>
      <c r="AQM9" s="28"/>
      <c r="AQN9" s="28"/>
      <c r="AQO9" s="28"/>
      <c r="AQP9" s="28"/>
      <c r="AQQ9" s="28"/>
      <c r="AQR9" s="28"/>
      <c r="AQS9" s="28"/>
      <c r="AQT9" s="28"/>
      <c r="AQU9" s="28"/>
      <c r="AQV9" s="28"/>
      <c r="AQW9" s="28"/>
      <c r="AQX9" s="28"/>
      <c r="AQY9" s="28"/>
      <c r="AQZ9" s="28"/>
      <c r="ARA9" s="28"/>
      <c r="ARB9" s="28"/>
      <c r="ARC9" s="28"/>
      <c r="ARD9" s="28"/>
      <c r="ARE9" s="28"/>
      <c r="ARF9" s="28"/>
      <c r="ARG9" s="28"/>
      <c r="ARH9" s="28"/>
      <c r="ARI9" s="28"/>
      <c r="ARJ9" s="28"/>
      <c r="ARK9" s="28"/>
      <c r="ARL9" s="28"/>
      <c r="ARM9" s="28"/>
      <c r="ARN9" s="28"/>
      <c r="ARO9" s="28"/>
      <c r="ARP9" s="28"/>
      <c r="ARQ9" s="28"/>
      <c r="ARR9" s="28"/>
      <c r="ARS9" s="28"/>
      <c r="ART9" s="28"/>
      <c r="ARU9" s="28"/>
      <c r="ARV9" s="28"/>
      <c r="ARW9" s="28"/>
      <c r="ARX9" s="28"/>
      <c r="ARY9" s="28"/>
      <c r="ARZ9" s="28"/>
      <c r="ASA9" s="28"/>
      <c r="ASB9" s="28"/>
      <c r="ASC9" s="28"/>
      <c r="ASD9" s="28"/>
      <c r="ASE9" s="28"/>
      <c r="ASF9" s="28"/>
      <c r="ASG9" s="28"/>
      <c r="ASH9" s="28"/>
      <c r="ASI9" s="28"/>
      <c r="ASJ9" s="28"/>
      <c r="ASK9" s="28"/>
      <c r="ASL9" s="28"/>
      <c r="ASM9" s="28"/>
      <c r="ASN9" s="28"/>
      <c r="ASO9" s="28"/>
      <c r="ASP9" s="28"/>
      <c r="ASQ9" s="28"/>
      <c r="ASR9" s="28"/>
      <c r="ASS9" s="28"/>
      <c r="AST9" s="28"/>
      <c r="ASU9" s="28"/>
      <c r="ASV9" s="28"/>
      <c r="ASW9" s="28"/>
      <c r="ASX9" s="28"/>
      <c r="ASY9" s="28"/>
      <c r="ASZ9" s="28"/>
      <c r="ATA9" s="28"/>
      <c r="ATB9" s="28"/>
      <c r="ATC9" s="28"/>
      <c r="ATD9" s="28"/>
      <c r="ATE9" s="28"/>
      <c r="ATF9" s="28"/>
      <c r="ATG9" s="28"/>
      <c r="ATH9" s="28"/>
      <c r="ATI9" s="28"/>
      <c r="ATJ9" s="28"/>
      <c r="ATK9" s="28"/>
      <c r="ATL9" s="28"/>
      <c r="ATM9" s="28"/>
      <c r="ATN9" s="28"/>
      <c r="ATO9" s="28"/>
      <c r="ATP9" s="28"/>
      <c r="ATQ9" s="28"/>
      <c r="ATR9" s="28"/>
      <c r="ATS9" s="28"/>
      <c r="ATT9" s="28"/>
      <c r="ATU9" s="28"/>
      <c r="ATV9" s="28"/>
      <c r="ATW9" s="28"/>
      <c r="ATX9" s="28"/>
      <c r="ATY9" s="28"/>
      <c r="ATZ9" s="28"/>
      <c r="AUA9" s="28"/>
      <c r="AUB9" s="28"/>
      <c r="AUC9" s="28"/>
      <c r="AUD9" s="28"/>
      <c r="AUE9" s="28"/>
      <c r="AUF9" s="28"/>
      <c r="AUG9" s="28"/>
      <c r="AUH9" s="28"/>
      <c r="AUI9" s="28"/>
      <c r="AUJ9" s="28"/>
      <c r="AUK9" s="28"/>
      <c r="AUL9" s="28"/>
      <c r="AUM9" s="28"/>
      <c r="AUN9" s="28"/>
      <c r="AUO9" s="28"/>
      <c r="AUP9" s="28"/>
      <c r="AUQ9" s="28"/>
      <c r="AUR9" s="28"/>
      <c r="AUS9" s="28"/>
      <c r="AUT9" s="28"/>
      <c r="AUU9" s="28"/>
      <c r="AUV9" s="28"/>
      <c r="AUW9" s="28"/>
      <c r="AUX9" s="28"/>
      <c r="AUY9" s="28"/>
      <c r="AUZ9" s="28"/>
      <c r="AVA9" s="28"/>
      <c r="AVB9" s="28"/>
      <c r="AVC9" s="28"/>
      <c r="AVD9" s="28"/>
      <c r="AVE9" s="28"/>
      <c r="AVF9" s="28"/>
      <c r="AVG9" s="28"/>
      <c r="AVH9" s="28"/>
      <c r="AVI9" s="28"/>
      <c r="AVJ9" s="28"/>
      <c r="AVK9" s="28"/>
      <c r="AVL9" s="28"/>
      <c r="AVM9" s="28"/>
      <c r="AVN9" s="28"/>
      <c r="AVO9" s="28"/>
      <c r="AVP9" s="28"/>
      <c r="AVQ9" s="28"/>
      <c r="AVR9" s="28"/>
      <c r="AVS9" s="28"/>
      <c r="AVT9" s="28"/>
      <c r="AVU9" s="28"/>
      <c r="AVV9" s="28"/>
      <c r="AVW9" s="28"/>
      <c r="AVX9" s="28"/>
      <c r="AVY9" s="28"/>
      <c r="AVZ9" s="28"/>
      <c r="AWA9" s="28"/>
      <c r="AWB9" s="28"/>
      <c r="AWC9" s="28"/>
      <c r="AWD9" s="28"/>
      <c r="AWE9" s="28"/>
      <c r="AWF9" s="28"/>
      <c r="AWG9" s="28"/>
      <c r="AWH9" s="28"/>
      <c r="AWI9" s="28"/>
      <c r="AWJ9" s="28"/>
      <c r="AWK9" s="28"/>
      <c r="AWL9" s="28"/>
      <c r="AWM9" s="28"/>
      <c r="AWN9" s="28"/>
      <c r="AWO9" s="28"/>
      <c r="AWP9" s="28"/>
      <c r="AWQ9" s="28"/>
      <c r="AWR9" s="28"/>
      <c r="AWS9" s="28"/>
      <c r="AWT9" s="28"/>
      <c r="AWU9" s="28"/>
      <c r="AWV9" s="28"/>
      <c r="AWW9" s="28"/>
      <c r="AWX9" s="28"/>
      <c r="AWY9" s="28"/>
      <c r="AWZ9" s="28"/>
      <c r="AXA9" s="28"/>
      <c r="AXB9" s="28"/>
      <c r="AXC9" s="28"/>
      <c r="AXD9" s="28"/>
      <c r="AXE9" s="28"/>
      <c r="AXF9" s="28"/>
      <c r="AXG9" s="28"/>
      <c r="AXH9" s="28"/>
      <c r="AXI9" s="28"/>
      <c r="AXJ9" s="28"/>
      <c r="AXK9" s="28"/>
      <c r="AXL9" s="28"/>
      <c r="AXM9" s="28"/>
      <c r="AXN9" s="28"/>
      <c r="AXO9" s="28"/>
      <c r="AXP9" s="28"/>
      <c r="AXQ9" s="28"/>
      <c r="AXR9" s="28"/>
      <c r="AXS9" s="28"/>
      <c r="AXT9" s="28"/>
      <c r="AXU9" s="28"/>
      <c r="AXV9" s="28"/>
      <c r="AXW9" s="28"/>
      <c r="AXX9" s="28"/>
      <c r="AXY9" s="28"/>
      <c r="AXZ9" s="28"/>
      <c r="AYA9" s="28"/>
      <c r="AYB9" s="28"/>
      <c r="AYC9" s="28"/>
      <c r="AYD9" s="28"/>
      <c r="AYE9" s="28"/>
      <c r="AYF9" s="28"/>
      <c r="AYG9" s="28"/>
      <c r="AYH9" s="28"/>
      <c r="AYI9" s="28"/>
      <c r="AYJ9" s="28"/>
      <c r="AYK9" s="28"/>
      <c r="AYL9" s="28"/>
      <c r="AYM9" s="28"/>
      <c r="AYN9" s="28"/>
      <c r="AYO9" s="28"/>
      <c r="AYP9" s="28"/>
      <c r="AYQ9" s="28"/>
      <c r="AYR9" s="28"/>
      <c r="AYS9" s="28"/>
      <c r="AYT9" s="28"/>
      <c r="AYU9" s="28"/>
      <c r="AYV9" s="28"/>
      <c r="AYW9" s="28"/>
      <c r="AYX9" s="28"/>
      <c r="AYY9" s="28"/>
      <c r="AYZ9" s="28"/>
      <c r="AZA9" s="28"/>
      <c r="AZB9" s="28"/>
      <c r="AZC9" s="28"/>
      <c r="AZD9" s="28"/>
      <c r="AZE9" s="28"/>
      <c r="AZF9" s="28"/>
      <c r="AZG9" s="28"/>
      <c r="AZH9" s="28"/>
      <c r="AZI9" s="28"/>
      <c r="AZJ9" s="28"/>
      <c r="AZK9" s="28"/>
      <c r="AZL9" s="28"/>
      <c r="AZM9" s="28"/>
      <c r="AZN9" s="28"/>
      <c r="AZO9" s="28"/>
      <c r="AZP9" s="28"/>
      <c r="AZQ9" s="28"/>
      <c r="AZR9" s="28"/>
      <c r="AZS9" s="28"/>
      <c r="AZT9" s="28"/>
      <c r="AZU9" s="28"/>
      <c r="AZV9" s="28"/>
      <c r="AZW9" s="28"/>
      <c r="AZX9" s="28"/>
      <c r="AZY9" s="28"/>
      <c r="AZZ9" s="28"/>
      <c r="BAA9" s="28"/>
      <c r="BAB9" s="28"/>
      <c r="BAC9" s="28"/>
      <c r="BAD9" s="28"/>
      <c r="BAE9" s="28"/>
      <c r="BAF9" s="28"/>
      <c r="BAG9" s="28"/>
      <c r="BAH9" s="28"/>
      <c r="BAI9" s="28"/>
      <c r="BAJ9" s="28"/>
      <c r="BAK9" s="28"/>
      <c r="BAL9" s="28"/>
      <c r="BAM9" s="28"/>
      <c r="BAN9" s="28"/>
      <c r="BAO9" s="28"/>
      <c r="BAP9" s="28"/>
      <c r="BAQ9" s="28"/>
      <c r="BAR9" s="28"/>
      <c r="BAS9" s="28"/>
      <c r="BAT9" s="28"/>
      <c r="BAU9" s="28"/>
      <c r="BAV9" s="28"/>
      <c r="BAW9" s="28"/>
      <c r="BAX9" s="28"/>
      <c r="BAY9" s="28"/>
      <c r="BAZ9" s="28"/>
      <c r="BBA9" s="28"/>
      <c r="BBB9" s="28"/>
      <c r="BBC9" s="28"/>
      <c r="BBD9" s="28"/>
      <c r="BBE9" s="28"/>
      <c r="BBF9" s="28"/>
      <c r="BBG9" s="28"/>
      <c r="BBH9" s="28"/>
      <c r="BBI9" s="28"/>
      <c r="BBJ9" s="28"/>
      <c r="BBK9" s="28"/>
      <c r="BBL9" s="28"/>
      <c r="BBM9" s="28"/>
      <c r="BBN9" s="28"/>
      <c r="BBO9" s="28"/>
      <c r="BBP9" s="28"/>
      <c r="BBQ9" s="28"/>
      <c r="BBR9" s="28"/>
      <c r="BBS9" s="28"/>
      <c r="BBT9" s="28"/>
      <c r="BBU9" s="28"/>
      <c r="BBV9" s="28"/>
      <c r="BBW9" s="28"/>
      <c r="BBX9" s="28"/>
      <c r="BBY9" s="28"/>
      <c r="BBZ9" s="28"/>
      <c r="BCA9" s="28"/>
      <c r="BCB9" s="28"/>
      <c r="BCC9" s="28"/>
      <c r="BCD9" s="28"/>
      <c r="BCE9" s="28"/>
      <c r="BCF9" s="28"/>
      <c r="BCG9" s="28"/>
      <c r="BCH9" s="28"/>
      <c r="BCI9" s="28"/>
      <c r="BCJ9" s="28"/>
      <c r="BCK9" s="28"/>
      <c r="BCL9" s="28"/>
      <c r="BCM9" s="28"/>
      <c r="BCN9" s="28"/>
      <c r="BCO9" s="28"/>
      <c r="BCP9" s="28"/>
      <c r="BCQ9" s="28"/>
      <c r="BCR9" s="28"/>
      <c r="BCS9" s="28"/>
      <c r="BCT9" s="28"/>
      <c r="BCU9" s="28"/>
      <c r="BCV9" s="28"/>
      <c r="BCW9" s="28"/>
      <c r="BCX9" s="28"/>
      <c r="BCY9" s="28"/>
      <c r="BCZ9" s="28"/>
      <c r="BDA9" s="28"/>
      <c r="BDB9" s="28"/>
      <c r="BDC9" s="28"/>
      <c r="BDD9" s="28"/>
      <c r="BDE9" s="28"/>
      <c r="BDF9" s="28"/>
      <c r="BDG9" s="28"/>
      <c r="BDH9" s="28"/>
      <c r="BDI9" s="28"/>
      <c r="BDJ9" s="28"/>
      <c r="BDK9" s="28"/>
      <c r="BDL9" s="28"/>
      <c r="BDM9" s="28"/>
      <c r="BDN9" s="28"/>
      <c r="BDO9" s="28"/>
      <c r="BDP9" s="28"/>
      <c r="BDQ9" s="28"/>
      <c r="BDR9" s="28"/>
      <c r="BDS9" s="28"/>
      <c r="BDT9" s="28"/>
      <c r="BDU9" s="28"/>
      <c r="BDV9" s="28"/>
      <c r="BDW9" s="28"/>
      <c r="BDX9" s="28"/>
      <c r="BDY9" s="28"/>
      <c r="BDZ9" s="28"/>
      <c r="BEA9" s="28"/>
      <c r="BEB9" s="28"/>
      <c r="BEC9" s="28"/>
      <c r="BED9" s="28"/>
      <c r="BEE9" s="28"/>
      <c r="BEF9" s="28"/>
      <c r="BEG9" s="28"/>
      <c r="BEH9" s="28"/>
      <c r="BEI9" s="28"/>
      <c r="BEJ9" s="28"/>
      <c r="BEK9" s="28"/>
      <c r="BEL9" s="28"/>
      <c r="BEM9" s="28"/>
      <c r="BEN9" s="28"/>
      <c r="BEO9" s="28"/>
      <c r="BEP9" s="28"/>
      <c r="BEQ9" s="28"/>
      <c r="BER9" s="28"/>
      <c r="BES9" s="28"/>
      <c r="BET9" s="28"/>
      <c r="BEU9" s="28"/>
      <c r="BEV9" s="28"/>
      <c r="BEW9" s="28"/>
      <c r="BEX9" s="28"/>
      <c r="BEY9" s="28"/>
      <c r="BEZ9" s="28"/>
      <c r="BFA9" s="28"/>
      <c r="BFB9" s="28"/>
      <c r="BFC9" s="28"/>
      <c r="BFD9" s="28"/>
      <c r="BFE9" s="28"/>
      <c r="BFF9" s="28"/>
      <c r="BFG9" s="28"/>
      <c r="BFH9" s="28"/>
      <c r="BFI9" s="28"/>
      <c r="BFJ9" s="28"/>
      <c r="BFK9" s="28"/>
      <c r="BFL9" s="28"/>
      <c r="BFM9" s="28"/>
      <c r="BFN9" s="28"/>
      <c r="BFO9" s="28"/>
      <c r="BFP9" s="28"/>
      <c r="BFQ9" s="28"/>
      <c r="BFR9" s="28"/>
      <c r="BFS9" s="28"/>
      <c r="BFT9" s="28"/>
      <c r="BFU9" s="28"/>
      <c r="BFV9" s="28"/>
      <c r="BFW9" s="28"/>
      <c r="BFX9" s="28"/>
      <c r="BFY9" s="28"/>
      <c r="BFZ9" s="28"/>
      <c r="BGA9" s="28"/>
      <c r="BGB9" s="28"/>
      <c r="BGC9" s="28"/>
      <c r="BGD9" s="28"/>
      <c r="BGE9" s="28"/>
      <c r="BGF9" s="28"/>
      <c r="BGG9" s="28"/>
      <c r="BGH9" s="28"/>
      <c r="BGI9" s="28"/>
      <c r="BGJ9" s="28"/>
      <c r="BGK9" s="28"/>
      <c r="BGL9" s="28"/>
      <c r="BGM9" s="28"/>
      <c r="BGN9" s="28"/>
      <c r="BGO9" s="28"/>
      <c r="BGP9" s="28"/>
      <c r="BGQ9" s="28"/>
      <c r="BGR9" s="28"/>
      <c r="BGS9" s="28"/>
      <c r="BGT9" s="28"/>
      <c r="BGU9" s="28"/>
      <c r="BGV9" s="28"/>
      <c r="BGW9" s="28"/>
      <c r="BGX9" s="28"/>
      <c r="BGY9" s="28"/>
      <c r="BGZ9" s="28"/>
      <c r="BHA9" s="28"/>
      <c r="BHB9" s="28"/>
      <c r="BHC9" s="28"/>
      <c r="BHD9" s="28"/>
      <c r="BHE9" s="28"/>
      <c r="BHF9" s="28"/>
      <c r="BHG9" s="28"/>
      <c r="BHH9" s="28"/>
      <c r="BHI9" s="28"/>
      <c r="BHJ9" s="28"/>
      <c r="BHK9" s="28"/>
      <c r="BHL9" s="28"/>
      <c r="BHM9" s="28"/>
      <c r="BHN9" s="28"/>
      <c r="BHO9" s="28"/>
      <c r="BHP9" s="28"/>
      <c r="BHQ9" s="28"/>
      <c r="BHR9" s="28"/>
      <c r="BHS9" s="28"/>
      <c r="BHT9" s="28"/>
      <c r="BHU9" s="28"/>
      <c r="BHV9" s="28"/>
      <c r="BHW9" s="28"/>
      <c r="BHX9" s="28"/>
      <c r="BHY9" s="28"/>
      <c r="BHZ9" s="28"/>
      <c r="BIA9" s="28"/>
      <c r="BIB9" s="28"/>
      <c r="BIC9" s="28"/>
      <c r="BID9" s="28"/>
      <c r="BIE9" s="28"/>
      <c r="BIF9" s="28"/>
      <c r="BIG9" s="28"/>
      <c r="BIH9" s="28"/>
      <c r="BII9" s="28"/>
      <c r="BIJ9" s="28"/>
      <c r="BIK9" s="28"/>
      <c r="BIL9" s="28"/>
      <c r="BIM9" s="28"/>
      <c r="BIN9" s="28"/>
      <c r="BIO9" s="28"/>
      <c r="BIP9" s="28"/>
      <c r="BIQ9" s="28"/>
      <c r="BIR9" s="28"/>
      <c r="BIS9" s="28"/>
      <c r="BIT9" s="28"/>
      <c r="BIU9" s="28"/>
      <c r="BIV9" s="28"/>
      <c r="BIW9" s="28"/>
      <c r="BIX9" s="28"/>
      <c r="BIY9" s="28"/>
      <c r="BIZ9" s="28"/>
      <c r="BJA9" s="28"/>
      <c r="BJB9" s="28"/>
      <c r="BJC9" s="28"/>
      <c r="BJD9" s="28"/>
      <c r="BJE9" s="28"/>
      <c r="BJF9" s="28"/>
      <c r="BJG9" s="28"/>
      <c r="BJH9" s="28"/>
      <c r="BJI9" s="28"/>
      <c r="BJJ9" s="28"/>
      <c r="BJK9" s="28"/>
      <c r="BJL9" s="28"/>
      <c r="BJM9" s="28"/>
      <c r="BJN9" s="28"/>
      <c r="BJO9" s="28"/>
      <c r="BJP9" s="28"/>
      <c r="BJQ9" s="28"/>
      <c r="BJR9" s="28"/>
      <c r="BJS9" s="28"/>
      <c r="BJT9" s="28"/>
      <c r="BJU9" s="28"/>
      <c r="BJV9" s="28"/>
      <c r="BJW9" s="28"/>
      <c r="BJX9" s="28"/>
      <c r="BJY9" s="28"/>
      <c r="BJZ9" s="28"/>
      <c r="BKA9" s="28"/>
      <c r="BKB9" s="28"/>
      <c r="BKC9" s="28"/>
      <c r="BKD9" s="28"/>
      <c r="BKE9" s="28"/>
      <c r="BKF9" s="28"/>
      <c r="BKG9" s="28"/>
      <c r="BKH9" s="28"/>
      <c r="BKI9" s="28"/>
      <c r="BKJ9" s="28"/>
      <c r="BKK9" s="28"/>
      <c r="BKL9" s="28"/>
      <c r="BKM9" s="28"/>
      <c r="BKN9" s="28"/>
      <c r="BKO9" s="28"/>
      <c r="BKP9" s="28"/>
      <c r="BKQ9" s="28"/>
      <c r="BKR9" s="28"/>
      <c r="BKS9" s="28"/>
      <c r="BKT9" s="28"/>
      <c r="BKU9" s="28"/>
      <c r="BKV9" s="28"/>
      <c r="BKW9" s="28"/>
      <c r="BKX9" s="28"/>
      <c r="BKY9" s="28"/>
      <c r="BKZ9" s="28"/>
      <c r="BLA9" s="28"/>
      <c r="BLB9" s="28"/>
      <c r="BLC9" s="28"/>
      <c r="BLD9" s="28"/>
      <c r="BLE9" s="28"/>
      <c r="BLF9" s="28"/>
      <c r="BLG9" s="28"/>
      <c r="BLH9" s="28"/>
      <c r="BLI9" s="28"/>
      <c r="BLJ9" s="28"/>
      <c r="BLK9" s="28"/>
      <c r="BLL9" s="28"/>
      <c r="BLM9" s="28"/>
      <c r="BLN9" s="28"/>
      <c r="BLO9" s="28"/>
      <c r="BLP9" s="28"/>
      <c r="BLQ9" s="28"/>
      <c r="BLR9" s="28"/>
      <c r="BLS9" s="28"/>
      <c r="BLT9" s="28"/>
      <c r="BLU9" s="28"/>
      <c r="BLV9" s="28"/>
      <c r="BLW9" s="28"/>
      <c r="BLX9" s="28"/>
      <c r="BLY9" s="28"/>
      <c r="BLZ9" s="28"/>
      <c r="BMA9" s="28"/>
      <c r="BMB9" s="28"/>
      <c r="BMC9" s="28"/>
      <c r="BMD9" s="28"/>
      <c r="BME9" s="28"/>
      <c r="BMF9" s="28"/>
      <c r="BMG9" s="28"/>
      <c r="BMH9" s="28"/>
      <c r="BMI9" s="28"/>
      <c r="BMJ9" s="28"/>
      <c r="BMK9" s="28"/>
      <c r="BML9" s="28"/>
      <c r="BMM9" s="28"/>
      <c r="BMN9" s="28"/>
      <c r="BMO9" s="28"/>
      <c r="BMP9" s="28"/>
      <c r="BMQ9" s="28"/>
      <c r="BMR9" s="28"/>
      <c r="BMS9" s="28"/>
      <c r="BMT9" s="28"/>
      <c r="BMU9" s="28"/>
      <c r="BMV9" s="28"/>
      <c r="BMW9" s="28"/>
      <c r="BMX9" s="28"/>
      <c r="BMY9" s="28"/>
      <c r="BMZ9" s="28"/>
      <c r="BNA9" s="28"/>
      <c r="BNB9" s="28"/>
      <c r="BNC9" s="28"/>
      <c r="BND9" s="28"/>
      <c r="BNE9" s="28"/>
      <c r="BNF9" s="28"/>
      <c r="BNG9" s="28"/>
      <c r="BNH9" s="28"/>
      <c r="BNI9" s="28"/>
      <c r="BNJ9" s="28"/>
      <c r="BNK9" s="28"/>
      <c r="BNL9" s="28"/>
      <c r="BNM9" s="28"/>
      <c r="BNN9" s="28"/>
      <c r="BNO9" s="28"/>
      <c r="BNP9" s="28"/>
      <c r="BNQ9" s="28"/>
      <c r="BNR9" s="28"/>
      <c r="BNS9" s="28"/>
      <c r="BNT9" s="28"/>
      <c r="BNU9" s="28"/>
      <c r="BNV9" s="28"/>
      <c r="BNW9" s="28"/>
      <c r="BNX9" s="28"/>
      <c r="BNY9" s="28"/>
      <c r="BNZ9" s="28"/>
      <c r="BOA9" s="28"/>
      <c r="BOB9" s="28"/>
      <c r="BOC9" s="28"/>
      <c r="BOD9" s="28"/>
      <c r="BOE9" s="28"/>
      <c r="BOF9" s="28"/>
      <c r="BOG9" s="28"/>
      <c r="BOH9" s="28"/>
      <c r="BOI9" s="28"/>
      <c r="BOJ9" s="28"/>
      <c r="BOK9" s="28"/>
      <c r="BOL9" s="28"/>
      <c r="BOM9" s="28"/>
      <c r="BON9" s="28"/>
      <c r="BOO9" s="28"/>
      <c r="BOP9" s="28"/>
      <c r="BOQ9" s="28"/>
      <c r="BOR9" s="28"/>
      <c r="BOS9" s="28"/>
      <c r="BOT9" s="28"/>
      <c r="BOU9" s="28"/>
      <c r="BOV9" s="28"/>
      <c r="BOW9" s="28"/>
      <c r="BOX9" s="28"/>
      <c r="BOY9" s="28"/>
      <c r="BOZ9" s="28"/>
      <c r="BPA9" s="28"/>
      <c r="BPB9" s="28"/>
      <c r="BPC9" s="28"/>
      <c r="BPD9" s="28"/>
      <c r="BPE9" s="28"/>
      <c r="BPF9" s="28"/>
      <c r="BPG9" s="28"/>
      <c r="BPH9" s="28"/>
      <c r="BPI9" s="28"/>
      <c r="BPJ9" s="28"/>
      <c r="BPK9" s="28"/>
      <c r="BPL9" s="28"/>
      <c r="BPM9" s="28"/>
      <c r="BPN9" s="28"/>
      <c r="BPO9" s="28"/>
      <c r="BPP9" s="28"/>
      <c r="BPQ9" s="28"/>
      <c r="BPR9" s="28"/>
      <c r="BPS9" s="28"/>
      <c r="BPT9" s="28"/>
      <c r="BPU9" s="28"/>
      <c r="BPV9" s="28"/>
      <c r="BPW9" s="28"/>
      <c r="BPX9" s="28"/>
      <c r="BPY9" s="28"/>
      <c r="BPZ9" s="28"/>
      <c r="BQA9" s="28"/>
      <c r="BQB9" s="28"/>
      <c r="BQC9" s="28"/>
      <c r="BQD9" s="28"/>
      <c r="BQE9" s="28"/>
      <c r="BQF9" s="28"/>
      <c r="BQG9" s="28"/>
      <c r="BQH9" s="28"/>
      <c r="BQI9" s="28"/>
      <c r="BQJ9" s="28"/>
      <c r="BQK9" s="28"/>
      <c r="BQL9" s="28"/>
      <c r="BQM9" s="28"/>
      <c r="BQN9" s="28"/>
      <c r="BQO9" s="28"/>
      <c r="BQP9" s="28"/>
      <c r="BQQ9" s="28"/>
      <c r="BQR9" s="28"/>
      <c r="BQS9" s="28"/>
      <c r="BQT9" s="28"/>
      <c r="BQU9" s="28"/>
      <c r="BQV9" s="28"/>
      <c r="BQW9" s="28"/>
      <c r="BQX9" s="28"/>
      <c r="BQY9" s="28"/>
      <c r="BQZ9" s="28"/>
      <c r="BRA9" s="28"/>
      <c r="BRB9" s="28"/>
      <c r="BRC9" s="28"/>
      <c r="BRD9" s="28"/>
      <c r="BRE9" s="28"/>
      <c r="BRF9" s="28"/>
      <c r="BRG9" s="28"/>
      <c r="BRH9" s="28"/>
      <c r="BRI9" s="28"/>
      <c r="BRJ9" s="28"/>
      <c r="BRK9" s="28"/>
      <c r="BRL9" s="28"/>
      <c r="BRM9" s="28"/>
      <c r="BRN9" s="28"/>
      <c r="BRO9" s="28"/>
      <c r="BRP9" s="28"/>
      <c r="BRQ9" s="28"/>
      <c r="BRR9" s="28"/>
      <c r="BRS9" s="28"/>
      <c r="BRT9" s="28"/>
      <c r="BRU9" s="28"/>
      <c r="BRV9" s="28"/>
      <c r="BRW9" s="28"/>
      <c r="BRX9" s="28"/>
      <c r="BRY9" s="28"/>
      <c r="BRZ9" s="28"/>
      <c r="BSA9" s="28"/>
      <c r="BSB9" s="28"/>
      <c r="BSC9" s="28"/>
      <c r="BSD9" s="28"/>
      <c r="BSE9" s="28"/>
      <c r="BSF9" s="28"/>
      <c r="BSG9" s="28"/>
      <c r="BSH9" s="28"/>
      <c r="BSI9" s="28"/>
      <c r="BSJ9" s="28"/>
      <c r="BSK9" s="28"/>
      <c r="BSL9" s="28"/>
      <c r="BSM9" s="28"/>
      <c r="BSN9" s="28"/>
      <c r="BSO9" s="28"/>
      <c r="BSP9" s="28"/>
      <c r="BSQ9" s="28"/>
      <c r="BSR9" s="28"/>
      <c r="BSS9" s="28"/>
      <c r="BST9" s="28"/>
      <c r="BSU9" s="28"/>
      <c r="BSV9" s="28"/>
      <c r="BSW9" s="28"/>
      <c r="BSX9" s="28"/>
      <c r="BSY9" s="28"/>
      <c r="BSZ9" s="28"/>
      <c r="BTA9" s="28"/>
      <c r="BTB9" s="28"/>
      <c r="BTC9" s="28"/>
      <c r="BTD9" s="28"/>
      <c r="BTE9" s="28"/>
      <c r="BTF9" s="28"/>
      <c r="BTG9" s="28"/>
      <c r="BTH9" s="28"/>
      <c r="BTI9" s="28"/>
      <c r="BTJ9" s="28"/>
      <c r="BTK9" s="28"/>
      <c r="BTL9" s="28"/>
      <c r="BTM9" s="28"/>
      <c r="BTN9" s="28"/>
      <c r="BTO9" s="28"/>
      <c r="BTP9" s="28"/>
      <c r="BTQ9" s="28"/>
      <c r="BTR9" s="28"/>
      <c r="BTS9" s="28"/>
      <c r="BTT9" s="28"/>
      <c r="BTU9" s="28"/>
      <c r="BTV9" s="28"/>
      <c r="BTW9" s="28"/>
      <c r="BTX9" s="28"/>
      <c r="BTY9" s="28"/>
      <c r="BTZ9" s="28"/>
      <c r="BUA9" s="28"/>
      <c r="BUB9" s="28"/>
      <c r="BUC9" s="28"/>
      <c r="BUD9" s="28"/>
      <c r="BUE9" s="28"/>
      <c r="BUF9" s="28"/>
      <c r="BUG9" s="28"/>
      <c r="BUH9" s="28"/>
      <c r="BUI9" s="28"/>
      <c r="BUJ9" s="28"/>
      <c r="BUK9" s="28"/>
      <c r="BUL9" s="28"/>
      <c r="BUM9" s="28"/>
      <c r="BUN9" s="28"/>
      <c r="BUO9" s="28"/>
      <c r="BUP9" s="28"/>
      <c r="BUQ9" s="28"/>
      <c r="BUR9" s="28"/>
      <c r="BUS9" s="28"/>
      <c r="BUT9" s="28"/>
      <c r="BUU9" s="28"/>
      <c r="BUV9" s="28"/>
      <c r="BUW9" s="28"/>
      <c r="BUX9" s="28"/>
      <c r="BUY9" s="28"/>
      <c r="BUZ9" s="28"/>
      <c r="BVA9" s="28"/>
      <c r="BVB9" s="28"/>
      <c r="BVC9" s="28"/>
      <c r="BVD9" s="28"/>
      <c r="BVE9" s="28"/>
      <c r="BVF9" s="28"/>
      <c r="BVG9" s="28"/>
      <c r="BVH9" s="28"/>
      <c r="BVI9" s="28"/>
      <c r="BVJ9" s="28"/>
      <c r="BVK9" s="28"/>
      <c r="BVL9" s="28"/>
      <c r="BVM9" s="28"/>
      <c r="BVN9" s="28"/>
      <c r="BVO9" s="28"/>
      <c r="BVP9" s="28"/>
      <c r="BVQ9" s="28"/>
      <c r="BVR9" s="28"/>
      <c r="BVS9" s="28"/>
      <c r="BVT9" s="28"/>
      <c r="BVU9" s="28"/>
      <c r="BVV9" s="28"/>
      <c r="BVW9" s="28"/>
      <c r="BVX9" s="28"/>
      <c r="BVY9" s="28"/>
      <c r="BVZ9" s="28"/>
      <c r="BWA9" s="28"/>
      <c r="BWB9" s="28"/>
      <c r="BWC9" s="28"/>
      <c r="BWD9" s="28"/>
      <c r="BWE9" s="28"/>
      <c r="BWF9" s="28"/>
      <c r="BWG9" s="28"/>
      <c r="BWH9" s="28"/>
      <c r="BWI9" s="28"/>
      <c r="BWJ9" s="28"/>
      <c r="BWK9" s="28"/>
      <c r="BWL9" s="28"/>
      <c r="BWM9" s="28"/>
      <c r="BWN9" s="28"/>
      <c r="BWO9" s="28"/>
      <c r="BWP9" s="28"/>
      <c r="BWQ9" s="28"/>
      <c r="BWR9" s="28"/>
      <c r="BWS9" s="28"/>
      <c r="BWT9" s="28"/>
      <c r="BWU9" s="28"/>
      <c r="BWV9" s="28"/>
      <c r="BWW9" s="28"/>
      <c r="BWX9" s="28"/>
      <c r="BWY9" s="28"/>
      <c r="BWZ9" s="28"/>
      <c r="BXA9" s="28"/>
      <c r="BXB9" s="28"/>
      <c r="BXC9" s="28"/>
      <c r="BXD9" s="28"/>
      <c r="BXE9" s="28"/>
      <c r="BXF9" s="28"/>
      <c r="BXG9" s="28"/>
      <c r="BXH9" s="28"/>
      <c r="BXI9" s="28"/>
      <c r="BXJ9" s="28"/>
      <c r="BXK9" s="28"/>
      <c r="BXL9" s="28"/>
      <c r="BXM9" s="28"/>
      <c r="BXN9" s="28"/>
      <c r="BXO9" s="28"/>
      <c r="BXP9" s="28"/>
      <c r="BXQ9" s="28"/>
      <c r="BXR9" s="28"/>
      <c r="BXS9" s="28"/>
      <c r="BXT9" s="28"/>
      <c r="BXU9" s="28"/>
      <c r="BXV9" s="28"/>
      <c r="BXW9" s="28"/>
      <c r="BXX9" s="28"/>
      <c r="BXY9" s="28"/>
      <c r="BXZ9" s="28"/>
      <c r="BYA9" s="28"/>
      <c r="BYB9" s="28"/>
      <c r="BYC9" s="28"/>
      <c r="BYD9" s="28"/>
      <c r="BYE9" s="28"/>
      <c r="BYF9" s="28"/>
      <c r="BYG9" s="28"/>
      <c r="BYH9" s="28"/>
      <c r="BYI9" s="28"/>
      <c r="BYJ9" s="28"/>
      <c r="BYK9" s="28"/>
      <c r="BYL9" s="28"/>
      <c r="BYM9" s="28"/>
      <c r="BYN9" s="28"/>
      <c r="BYO9" s="28"/>
      <c r="BYP9" s="28"/>
      <c r="BYQ9" s="28"/>
      <c r="BYR9" s="28"/>
      <c r="BYS9" s="28"/>
      <c r="BYT9" s="28"/>
      <c r="BYU9" s="28"/>
      <c r="BYV9" s="28"/>
      <c r="BYW9" s="28"/>
      <c r="BYX9" s="28"/>
      <c r="BYY9" s="28"/>
      <c r="BYZ9" s="28"/>
      <c r="BZA9" s="28"/>
      <c r="BZB9" s="28"/>
      <c r="BZC9" s="28"/>
      <c r="BZD9" s="28"/>
      <c r="BZE9" s="28"/>
      <c r="BZF9" s="28"/>
      <c r="BZG9" s="28"/>
      <c r="BZH9" s="28"/>
      <c r="BZI9" s="28"/>
      <c r="BZJ9" s="28"/>
      <c r="BZK9" s="28"/>
      <c r="BZL9" s="28"/>
      <c r="BZM9" s="28"/>
      <c r="BZN9" s="28"/>
      <c r="BZO9" s="28"/>
      <c r="BZP9" s="28"/>
      <c r="BZQ9" s="28"/>
      <c r="BZR9" s="28"/>
      <c r="BZS9" s="28"/>
      <c r="BZT9" s="28"/>
      <c r="BZU9" s="28"/>
      <c r="BZV9" s="28"/>
      <c r="BZW9" s="28"/>
      <c r="BZX9" s="28"/>
      <c r="BZY9" s="28"/>
      <c r="BZZ9" s="28"/>
      <c r="CAA9" s="28"/>
      <c r="CAB9" s="28"/>
      <c r="CAC9" s="28"/>
      <c r="CAD9" s="28"/>
      <c r="CAE9" s="28"/>
      <c r="CAF9" s="28"/>
      <c r="CAG9" s="28"/>
      <c r="CAH9" s="28"/>
      <c r="CAI9" s="28"/>
      <c r="CAJ9" s="28"/>
      <c r="CAK9" s="28"/>
      <c r="CAL9" s="28"/>
      <c r="CAM9" s="28"/>
      <c r="CAN9" s="28"/>
      <c r="CAO9" s="28"/>
      <c r="CAP9" s="28"/>
      <c r="CAQ9" s="28"/>
      <c r="CAR9" s="28"/>
      <c r="CAS9" s="28"/>
      <c r="CAT9" s="28"/>
      <c r="CAU9" s="28"/>
      <c r="CAV9" s="28"/>
      <c r="CAW9" s="28"/>
      <c r="CAX9" s="28"/>
      <c r="CAY9" s="28"/>
      <c r="CAZ9" s="28"/>
      <c r="CBA9" s="28"/>
      <c r="CBB9" s="28"/>
      <c r="CBC9" s="28"/>
      <c r="CBD9" s="28"/>
      <c r="CBE9" s="28"/>
      <c r="CBF9" s="28"/>
      <c r="CBG9" s="28"/>
      <c r="CBH9" s="28"/>
      <c r="CBI9" s="28"/>
      <c r="CBJ9" s="28"/>
      <c r="CBK9" s="28"/>
      <c r="CBL9" s="28"/>
      <c r="CBM9" s="28"/>
      <c r="CBN9" s="28"/>
      <c r="CBO9" s="28"/>
      <c r="CBP9" s="28"/>
      <c r="CBQ9" s="28"/>
      <c r="CBR9" s="28"/>
      <c r="CBS9" s="28"/>
      <c r="CBT9" s="28"/>
      <c r="CBU9" s="28"/>
      <c r="CBV9" s="28"/>
      <c r="CBW9" s="28"/>
      <c r="CBX9" s="28"/>
      <c r="CBY9" s="28"/>
      <c r="CBZ9" s="28"/>
      <c r="CCA9" s="28"/>
      <c r="CCB9" s="28"/>
      <c r="CCC9" s="28"/>
      <c r="CCD9" s="28"/>
      <c r="CCE9" s="28"/>
      <c r="CCF9" s="28"/>
      <c r="CCG9" s="28"/>
      <c r="CCH9" s="28"/>
      <c r="CCI9" s="28"/>
      <c r="CCJ9" s="28"/>
      <c r="CCK9" s="28"/>
      <c r="CCL9" s="28"/>
      <c r="CCM9" s="28"/>
      <c r="CCN9" s="28"/>
      <c r="CCO9" s="28"/>
      <c r="CCP9" s="28"/>
      <c r="CCQ9" s="28"/>
      <c r="CCR9" s="28"/>
      <c r="CCS9" s="28"/>
      <c r="CCT9" s="28"/>
      <c r="CCU9" s="28"/>
      <c r="CCV9" s="28"/>
      <c r="CCW9" s="28"/>
      <c r="CCX9" s="28"/>
      <c r="CCY9" s="28"/>
      <c r="CCZ9" s="28"/>
      <c r="CDA9" s="28"/>
      <c r="CDB9" s="28"/>
      <c r="CDC9" s="28"/>
      <c r="CDD9" s="28"/>
      <c r="CDE9" s="28"/>
      <c r="CDF9" s="28"/>
      <c r="CDG9" s="28"/>
      <c r="CDH9" s="28"/>
      <c r="CDI9" s="28"/>
      <c r="CDJ9" s="28"/>
      <c r="CDK9" s="28"/>
      <c r="CDL9" s="28"/>
      <c r="CDM9" s="28"/>
      <c r="CDN9" s="28"/>
      <c r="CDO9" s="28"/>
      <c r="CDP9" s="28"/>
      <c r="CDQ9" s="28"/>
      <c r="CDR9" s="28"/>
      <c r="CDS9" s="28"/>
      <c r="CDT9" s="28"/>
      <c r="CDU9" s="28"/>
      <c r="CDV9" s="28"/>
      <c r="CDW9" s="28"/>
      <c r="CDX9" s="28"/>
      <c r="CDY9" s="28"/>
      <c r="CDZ9" s="28"/>
      <c r="CEA9" s="28"/>
      <c r="CEB9" s="28"/>
      <c r="CEC9" s="28"/>
      <c r="CED9" s="28"/>
      <c r="CEE9" s="28"/>
      <c r="CEF9" s="28"/>
      <c r="CEG9" s="28"/>
      <c r="CEH9" s="28"/>
      <c r="CEI9" s="28"/>
      <c r="CEJ9" s="28"/>
      <c r="CEK9" s="28"/>
      <c r="CEL9" s="28"/>
      <c r="CEM9" s="28"/>
      <c r="CEN9" s="28"/>
      <c r="CEO9" s="28"/>
      <c r="CEP9" s="28"/>
      <c r="CEQ9" s="28"/>
      <c r="CER9" s="28"/>
      <c r="CES9" s="28"/>
      <c r="CET9" s="28"/>
      <c r="CEU9" s="28"/>
      <c r="CEV9" s="28"/>
      <c r="CEW9" s="28"/>
      <c r="CEX9" s="28"/>
      <c r="CEY9" s="28"/>
      <c r="CEZ9" s="28"/>
      <c r="CFA9" s="28"/>
      <c r="CFB9" s="28"/>
      <c r="CFC9" s="28"/>
      <c r="CFD9" s="28"/>
      <c r="CFE9" s="28"/>
      <c r="CFF9" s="28"/>
      <c r="CFG9" s="28"/>
      <c r="CFH9" s="28"/>
      <c r="CFI9" s="28"/>
      <c r="CFJ9" s="28"/>
      <c r="CFK9" s="28"/>
      <c r="CFL9" s="28"/>
      <c r="CFM9" s="28"/>
      <c r="CFN9" s="28"/>
      <c r="CFO9" s="28"/>
      <c r="CFP9" s="28"/>
      <c r="CFQ9" s="28"/>
      <c r="CFR9" s="28"/>
      <c r="CFS9" s="28"/>
      <c r="CFT9" s="28"/>
      <c r="CFU9" s="28"/>
      <c r="CFV9" s="28"/>
      <c r="CFW9" s="28"/>
      <c r="CFX9" s="28"/>
      <c r="CFY9" s="28"/>
      <c r="CFZ9" s="28"/>
      <c r="CGA9" s="28"/>
      <c r="CGB9" s="28"/>
      <c r="CGC9" s="28"/>
      <c r="CGD9" s="28"/>
      <c r="CGE9" s="28"/>
      <c r="CGF9" s="28"/>
      <c r="CGG9" s="28"/>
      <c r="CGH9" s="28"/>
      <c r="CGI9" s="28"/>
      <c r="CGJ9" s="28"/>
      <c r="CGK9" s="28"/>
      <c r="CGL9" s="28"/>
      <c r="CGM9" s="28"/>
      <c r="CGN9" s="28"/>
      <c r="CGO9" s="28"/>
      <c r="CGP9" s="28"/>
      <c r="CGQ9" s="28"/>
      <c r="CGR9" s="28"/>
      <c r="CGS9" s="28"/>
      <c r="CGT9" s="28"/>
      <c r="CGU9" s="28"/>
      <c r="CGV9" s="28"/>
      <c r="CGW9" s="28"/>
      <c r="CGX9" s="28"/>
      <c r="CGY9" s="28"/>
      <c r="CGZ9" s="28"/>
      <c r="CHA9" s="28"/>
      <c r="CHB9" s="28"/>
      <c r="CHC9" s="28"/>
      <c r="CHD9" s="28"/>
      <c r="CHE9" s="28"/>
      <c r="CHF9" s="28"/>
      <c r="CHG9" s="28"/>
      <c r="CHH9" s="28"/>
      <c r="CHI9" s="28"/>
      <c r="CHJ9" s="28"/>
      <c r="CHK9" s="28"/>
      <c r="CHL9" s="28"/>
      <c r="CHM9" s="28"/>
      <c r="CHN9" s="28"/>
      <c r="CHO9" s="28"/>
      <c r="CHP9" s="28"/>
      <c r="CHQ9" s="28"/>
      <c r="CHR9" s="28"/>
      <c r="CHS9" s="28"/>
      <c r="CHT9" s="28"/>
      <c r="CHU9" s="28"/>
      <c r="CHV9" s="28"/>
      <c r="CHW9" s="28"/>
      <c r="CHX9" s="28"/>
      <c r="CHY9" s="28"/>
      <c r="CHZ9" s="28"/>
      <c r="CIA9" s="28"/>
      <c r="CIB9" s="28"/>
      <c r="CIC9" s="28"/>
      <c r="CID9" s="28"/>
      <c r="CIE9" s="28"/>
      <c r="CIF9" s="28"/>
      <c r="CIG9" s="28"/>
      <c r="CIH9" s="28"/>
      <c r="CII9" s="28"/>
      <c r="CIJ9" s="28"/>
      <c r="CIK9" s="28"/>
      <c r="CIL9" s="28"/>
      <c r="CIM9" s="28"/>
      <c r="CIN9" s="28"/>
      <c r="CIO9" s="28"/>
      <c r="CIP9" s="28"/>
      <c r="CIQ9" s="28"/>
      <c r="CIR9" s="28"/>
      <c r="CIS9" s="28"/>
      <c r="CIT9" s="28"/>
      <c r="CIU9" s="28"/>
      <c r="CIV9" s="28"/>
      <c r="CIW9" s="28"/>
      <c r="CIX9" s="28"/>
      <c r="CIY9" s="28"/>
      <c r="CIZ9" s="28"/>
      <c r="CJA9" s="28"/>
      <c r="CJB9" s="28"/>
      <c r="CJC9" s="28"/>
      <c r="CJD9" s="28"/>
      <c r="CJE9" s="28"/>
      <c r="CJF9" s="28"/>
      <c r="CJG9" s="28"/>
      <c r="CJH9" s="28"/>
      <c r="CJI9" s="28"/>
      <c r="CJJ9" s="28"/>
      <c r="CJK9" s="28"/>
      <c r="CJL9" s="28"/>
      <c r="CJM9" s="28"/>
      <c r="CJN9" s="28"/>
      <c r="CJO9" s="28"/>
      <c r="CJP9" s="28"/>
      <c r="CJQ9" s="28"/>
      <c r="CJR9" s="28"/>
      <c r="CJS9" s="28"/>
      <c r="CJT9" s="28"/>
      <c r="CJU9" s="28"/>
      <c r="CJV9" s="28"/>
      <c r="CJW9" s="28"/>
      <c r="CJX9" s="28"/>
      <c r="CJY9" s="28"/>
      <c r="CJZ9" s="28"/>
      <c r="CKA9" s="28"/>
      <c r="CKB9" s="28"/>
      <c r="CKC9" s="28"/>
      <c r="CKD9" s="28"/>
      <c r="CKE9" s="28"/>
      <c r="CKF9" s="28"/>
      <c r="CKG9" s="28"/>
      <c r="CKH9" s="28"/>
      <c r="CKI9" s="28"/>
      <c r="CKJ9" s="28"/>
      <c r="CKK9" s="28"/>
      <c r="CKL9" s="28"/>
      <c r="CKM9" s="28"/>
      <c r="CKN9" s="28"/>
      <c r="CKO9" s="28"/>
      <c r="CKP9" s="28"/>
      <c r="CKQ9" s="28"/>
      <c r="CKR9" s="28"/>
      <c r="CKS9" s="28"/>
      <c r="CKT9" s="28"/>
      <c r="CKU9" s="28"/>
      <c r="CKV9" s="28"/>
      <c r="CKW9" s="28"/>
      <c r="CKX9" s="28"/>
      <c r="CKY9" s="28"/>
      <c r="CKZ9" s="28"/>
      <c r="CLA9" s="28"/>
      <c r="CLB9" s="28"/>
      <c r="CLC9" s="28"/>
      <c r="CLD9" s="28"/>
      <c r="CLE9" s="28"/>
      <c r="CLF9" s="28"/>
      <c r="CLG9" s="28"/>
      <c r="CLH9" s="28"/>
      <c r="CLI9" s="28"/>
      <c r="CLJ9" s="28"/>
      <c r="CLK9" s="28"/>
      <c r="CLL9" s="28"/>
      <c r="CLM9" s="28"/>
      <c r="CLN9" s="28"/>
      <c r="CLO9" s="28"/>
      <c r="CLP9" s="28"/>
      <c r="CLQ9" s="28"/>
      <c r="CLR9" s="28"/>
      <c r="CLS9" s="28"/>
      <c r="CLT9" s="28"/>
      <c r="CLU9" s="28"/>
      <c r="CLV9" s="28"/>
      <c r="CLW9" s="28"/>
      <c r="CLX9" s="28"/>
      <c r="CLY9" s="28"/>
      <c r="CLZ9" s="28"/>
      <c r="CMA9" s="28"/>
      <c r="CMB9" s="28"/>
      <c r="CMC9" s="28"/>
      <c r="CMD9" s="28"/>
      <c r="CME9" s="28"/>
      <c r="CMF9" s="28"/>
      <c r="CMG9" s="28"/>
      <c r="CMH9" s="28"/>
      <c r="CMI9" s="28"/>
      <c r="CMJ9" s="28"/>
      <c r="CMK9" s="28"/>
      <c r="CML9" s="28"/>
      <c r="CMM9" s="28"/>
      <c r="CMN9" s="28"/>
      <c r="CMO9" s="28"/>
      <c r="CMP9" s="28"/>
      <c r="CMQ9" s="28"/>
      <c r="CMR9" s="28"/>
      <c r="CMS9" s="28"/>
      <c r="CMT9" s="28"/>
      <c r="CMU9" s="28"/>
      <c r="CMV9" s="28"/>
      <c r="CMW9" s="28"/>
      <c r="CMX9" s="28"/>
      <c r="CMY9" s="28"/>
      <c r="CMZ9" s="28"/>
      <c r="CNA9" s="28"/>
      <c r="CNB9" s="28"/>
      <c r="CNC9" s="28"/>
      <c r="CND9" s="28"/>
      <c r="CNE9" s="28"/>
      <c r="CNF9" s="28"/>
      <c r="CNG9" s="28"/>
      <c r="CNH9" s="28"/>
      <c r="CNI9" s="28"/>
      <c r="CNJ9" s="28"/>
      <c r="CNK9" s="28"/>
      <c r="CNL9" s="28"/>
      <c r="CNM9" s="28"/>
      <c r="CNN9" s="28"/>
      <c r="CNO9" s="28"/>
      <c r="CNP9" s="28"/>
      <c r="CNQ9" s="28"/>
      <c r="CNR9" s="28"/>
      <c r="CNS9" s="28"/>
      <c r="CNT9" s="28"/>
      <c r="CNU9" s="28"/>
      <c r="CNV9" s="28"/>
      <c r="CNW9" s="28"/>
      <c r="CNX9" s="28"/>
      <c r="CNY9" s="28"/>
      <c r="CNZ9" s="28"/>
      <c r="COA9" s="28"/>
      <c r="COB9" s="28"/>
      <c r="COC9" s="28"/>
      <c r="COD9" s="28"/>
      <c r="COE9" s="28"/>
      <c r="COF9" s="28"/>
      <c r="COG9" s="28"/>
      <c r="COH9" s="28"/>
      <c r="COI9" s="28"/>
      <c r="COJ9" s="28"/>
      <c r="COK9" s="28"/>
      <c r="COL9" s="28"/>
      <c r="COM9" s="28"/>
      <c r="CON9" s="28"/>
      <c r="COO9" s="28"/>
      <c r="COP9" s="28"/>
      <c r="COQ9" s="28"/>
      <c r="COR9" s="28"/>
      <c r="COS9" s="28"/>
      <c r="COT9" s="28"/>
      <c r="COU9" s="28"/>
      <c r="COV9" s="28"/>
      <c r="COW9" s="28"/>
      <c r="COX9" s="28"/>
      <c r="COY9" s="28"/>
      <c r="COZ9" s="28"/>
      <c r="CPA9" s="28"/>
      <c r="CPB9" s="28"/>
      <c r="CPC9" s="28"/>
      <c r="CPD9" s="28"/>
      <c r="CPE9" s="28"/>
      <c r="CPF9" s="28"/>
      <c r="CPG9" s="28"/>
      <c r="CPH9" s="28"/>
      <c r="CPI9" s="28"/>
      <c r="CPJ9" s="28"/>
      <c r="CPK9" s="28"/>
      <c r="CPL9" s="28"/>
      <c r="CPM9" s="28"/>
      <c r="CPN9" s="28"/>
      <c r="CPO9" s="28"/>
      <c r="CPP9" s="28"/>
      <c r="CPQ9" s="28"/>
      <c r="CPR9" s="28"/>
      <c r="CPS9" s="28"/>
      <c r="CPT9" s="28"/>
      <c r="CPU9" s="28"/>
      <c r="CPV9" s="28"/>
      <c r="CPW9" s="28"/>
      <c r="CPX9" s="28"/>
      <c r="CPY9" s="28"/>
      <c r="CPZ9" s="28"/>
      <c r="CQA9" s="28"/>
      <c r="CQB9" s="28"/>
      <c r="CQC9" s="28"/>
      <c r="CQD9" s="28"/>
      <c r="CQE9" s="28"/>
      <c r="CQF9" s="28"/>
      <c r="CQG9" s="28"/>
      <c r="CQH9" s="28"/>
      <c r="CQI9" s="28"/>
      <c r="CQJ9" s="28"/>
      <c r="CQK9" s="28"/>
      <c r="CQL9" s="28"/>
      <c r="CQM9" s="28"/>
      <c r="CQN9" s="28"/>
      <c r="CQO9" s="28"/>
      <c r="CQP9" s="28"/>
      <c r="CQQ9" s="28"/>
      <c r="CQR9" s="28"/>
      <c r="CQS9" s="28"/>
      <c r="CQT9" s="28"/>
      <c r="CQU9" s="28"/>
      <c r="CQV9" s="28"/>
      <c r="CQW9" s="28"/>
      <c r="CQX9" s="28"/>
      <c r="CQY9" s="28"/>
      <c r="CQZ9" s="28"/>
      <c r="CRA9" s="28"/>
      <c r="CRB9" s="28"/>
      <c r="CRC9" s="28"/>
      <c r="CRD9" s="28"/>
      <c r="CRE9" s="28"/>
      <c r="CRF9" s="28"/>
      <c r="CRG9" s="28"/>
      <c r="CRH9" s="28"/>
      <c r="CRI9" s="28"/>
      <c r="CRJ9" s="28"/>
      <c r="CRK9" s="28"/>
      <c r="CRL9" s="28"/>
      <c r="CRM9" s="28"/>
      <c r="CRN9" s="28"/>
      <c r="CRO9" s="28"/>
      <c r="CRP9" s="28"/>
      <c r="CRQ9" s="28"/>
      <c r="CRR9" s="28"/>
      <c r="CRS9" s="28"/>
      <c r="CRT9" s="28"/>
      <c r="CRU9" s="28"/>
      <c r="CRV9" s="28"/>
      <c r="CRW9" s="28"/>
      <c r="CRX9" s="28"/>
      <c r="CRY9" s="28"/>
      <c r="CRZ9" s="28"/>
      <c r="CSA9" s="28"/>
      <c r="CSB9" s="28"/>
      <c r="CSC9" s="28"/>
      <c r="CSD9" s="28"/>
      <c r="CSE9" s="28"/>
      <c r="CSF9" s="28"/>
      <c r="CSG9" s="28"/>
      <c r="CSH9" s="28"/>
      <c r="CSI9" s="28"/>
      <c r="CSJ9" s="28"/>
      <c r="CSK9" s="28"/>
      <c r="CSL9" s="28"/>
      <c r="CSM9" s="28"/>
      <c r="CSN9" s="28"/>
      <c r="CSO9" s="28"/>
      <c r="CSP9" s="28"/>
      <c r="CSQ9" s="28"/>
      <c r="CSR9" s="28"/>
      <c r="CSS9" s="28"/>
      <c r="CST9" s="28"/>
      <c r="CSU9" s="28"/>
      <c r="CSV9" s="28"/>
      <c r="CSW9" s="28"/>
      <c r="CSX9" s="28"/>
      <c r="CSY9" s="28"/>
      <c r="CSZ9" s="28"/>
      <c r="CTA9" s="28"/>
      <c r="CTB9" s="28"/>
      <c r="CTC9" s="28"/>
      <c r="CTD9" s="28"/>
      <c r="CTE9" s="28"/>
      <c r="CTF9" s="28"/>
      <c r="CTG9" s="28"/>
      <c r="CTH9" s="28"/>
      <c r="CTI9" s="28"/>
      <c r="CTJ9" s="28"/>
      <c r="CTK9" s="28"/>
      <c r="CTL9" s="28"/>
      <c r="CTM9" s="28"/>
      <c r="CTN9" s="28"/>
      <c r="CTO9" s="28"/>
      <c r="CTP9" s="28"/>
      <c r="CTQ9" s="28"/>
      <c r="CTR9" s="28"/>
      <c r="CTS9" s="28"/>
      <c r="CTT9" s="28"/>
      <c r="CTU9" s="28"/>
      <c r="CTV9" s="28"/>
      <c r="CTW9" s="28"/>
      <c r="CTX9" s="28"/>
      <c r="CTY9" s="28"/>
      <c r="CTZ9" s="28"/>
      <c r="CUA9" s="28"/>
      <c r="CUB9" s="28"/>
      <c r="CUC9" s="28"/>
      <c r="CUD9" s="28"/>
      <c r="CUE9" s="28"/>
      <c r="CUF9" s="28"/>
      <c r="CUG9" s="28"/>
      <c r="CUH9" s="28"/>
      <c r="CUI9" s="28"/>
      <c r="CUJ9" s="28"/>
      <c r="CUK9" s="28"/>
      <c r="CUL9" s="28"/>
      <c r="CUM9" s="28"/>
      <c r="CUN9" s="28"/>
      <c r="CUO9" s="28"/>
      <c r="CUP9" s="28"/>
      <c r="CUQ9" s="28"/>
      <c r="CUR9" s="28"/>
      <c r="CUS9" s="28"/>
      <c r="CUT9" s="28"/>
      <c r="CUU9" s="28"/>
      <c r="CUV9" s="28"/>
      <c r="CUW9" s="28"/>
      <c r="CUX9" s="28"/>
      <c r="CUY9" s="28"/>
      <c r="CUZ9" s="28"/>
      <c r="CVA9" s="28"/>
      <c r="CVB9" s="28"/>
      <c r="CVC9" s="28"/>
      <c r="CVD9" s="28"/>
      <c r="CVE9" s="28"/>
      <c r="CVF9" s="28"/>
      <c r="CVG9" s="28"/>
      <c r="CVH9" s="28"/>
      <c r="CVI9" s="28"/>
      <c r="CVJ9" s="28"/>
      <c r="CVK9" s="28"/>
      <c r="CVL9" s="28"/>
      <c r="CVM9" s="28"/>
      <c r="CVN9" s="28"/>
      <c r="CVO9" s="28"/>
      <c r="CVP9" s="28"/>
      <c r="CVQ9" s="28"/>
      <c r="CVR9" s="28"/>
      <c r="CVS9" s="28"/>
      <c r="CVT9" s="28"/>
      <c r="CVU9" s="28"/>
      <c r="CVV9" s="28"/>
      <c r="CVW9" s="28"/>
      <c r="CVX9" s="28"/>
      <c r="CVY9" s="28"/>
      <c r="CVZ9" s="28"/>
      <c r="CWA9" s="28"/>
      <c r="CWB9" s="28"/>
      <c r="CWC9" s="28"/>
      <c r="CWD9" s="28"/>
      <c r="CWE9" s="28"/>
      <c r="CWF9" s="28"/>
      <c r="CWG9" s="28"/>
      <c r="CWH9" s="28"/>
      <c r="CWI9" s="28"/>
      <c r="CWJ9" s="28"/>
      <c r="CWK9" s="28"/>
      <c r="CWL9" s="28"/>
      <c r="CWM9" s="28"/>
      <c r="CWN9" s="28"/>
      <c r="CWO9" s="28"/>
      <c r="CWP9" s="28"/>
      <c r="CWQ9" s="28"/>
      <c r="CWR9" s="28"/>
      <c r="CWS9" s="28"/>
      <c r="CWT9" s="28"/>
      <c r="CWU9" s="28"/>
      <c r="CWV9" s="28"/>
      <c r="CWW9" s="28"/>
      <c r="CWX9" s="28"/>
      <c r="CWY9" s="28"/>
      <c r="CWZ9" s="28"/>
      <c r="CXA9" s="28"/>
      <c r="CXB9" s="28"/>
      <c r="CXC9" s="28"/>
      <c r="CXD9" s="28"/>
      <c r="CXE9" s="28"/>
      <c r="CXF9" s="28"/>
      <c r="CXG9" s="28"/>
      <c r="CXH9" s="28"/>
      <c r="CXI9" s="28"/>
      <c r="CXJ9" s="28"/>
      <c r="CXK9" s="28"/>
      <c r="CXL9" s="28"/>
      <c r="CXM9" s="28"/>
      <c r="CXN9" s="28"/>
      <c r="CXO9" s="28"/>
      <c r="CXP9" s="28"/>
      <c r="CXQ9" s="28"/>
      <c r="CXR9" s="28"/>
      <c r="CXS9" s="28"/>
      <c r="CXT9" s="28"/>
      <c r="CXU9" s="28"/>
      <c r="CXV9" s="28"/>
      <c r="CXW9" s="28"/>
      <c r="CXX9" s="28"/>
      <c r="CXY9" s="28"/>
      <c r="CXZ9" s="28"/>
      <c r="CYA9" s="28"/>
      <c r="CYB9" s="28"/>
      <c r="CYC9" s="28"/>
      <c r="CYD9" s="28"/>
      <c r="CYE9" s="28"/>
      <c r="CYF9" s="28"/>
      <c r="CYG9" s="28"/>
      <c r="CYH9" s="28"/>
      <c r="CYI9" s="28"/>
      <c r="CYJ9" s="28"/>
      <c r="CYK9" s="28"/>
      <c r="CYL9" s="28"/>
      <c r="CYM9" s="28"/>
      <c r="CYN9" s="28"/>
      <c r="CYO9" s="28"/>
      <c r="CYP9" s="28"/>
      <c r="CYQ9" s="28"/>
      <c r="CYR9" s="28"/>
      <c r="CYS9" s="28"/>
      <c r="CYT9" s="28"/>
      <c r="CYU9" s="28"/>
      <c r="CYV9" s="28"/>
      <c r="CYW9" s="28"/>
      <c r="CYX9" s="28"/>
      <c r="CYY9" s="28"/>
      <c r="CYZ9" s="28"/>
      <c r="CZA9" s="28"/>
      <c r="CZB9" s="28"/>
      <c r="CZC9" s="28"/>
      <c r="CZD9" s="28"/>
      <c r="CZE9" s="28"/>
      <c r="CZF9" s="28"/>
      <c r="CZG9" s="28"/>
      <c r="CZH9" s="28"/>
      <c r="CZI9" s="28"/>
      <c r="CZJ9" s="28"/>
      <c r="CZK9" s="28"/>
      <c r="CZL9" s="28"/>
      <c r="CZM9" s="28"/>
      <c r="CZN9" s="28"/>
      <c r="CZO9" s="28"/>
      <c r="CZP9" s="28"/>
      <c r="CZQ9" s="28"/>
      <c r="CZR9" s="28"/>
      <c r="CZS9" s="28"/>
      <c r="CZT9" s="28"/>
      <c r="CZU9" s="28"/>
      <c r="CZV9" s="28"/>
      <c r="CZW9" s="28"/>
      <c r="CZX9" s="28"/>
      <c r="CZY9" s="28"/>
      <c r="CZZ9" s="28"/>
      <c r="DAA9" s="28"/>
      <c r="DAB9" s="28"/>
      <c r="DAC9" s="28"/>
      <c r="DAD9" s="28"/>
      <c r="DAE9" s="28"/>
      <c r="DAF9" s="28"/>
      <c r="DAG9" s="28"/>
      <c r="DAH9" s="28"/>
      <c r="DAI9" s="28"/>
      <c r="DAJ9" s="28"/>
      <c r="DAK9" s="28"/>
      <c r="DAL9" s="28"/>
      <c r="DAM9" s="28"/>
      <c r="DAN9" s="28"/>
      <c r="DAO9" s="28"/>
      <c r="DAP9" s="28"/>
      <c r="DAQ9" s="28"/>
      <c r="DAR9" s="28"/>
      <c r="DAS9" s="28"/>
      <c r="DAT9" s="28"/>
      <c r="DAU9" s="28"/>
      <c r="DAV9" s="28"/>
      <c r="DAW9" s="28"/>
      <c r="DAX9" s="28"/>
      <c r="DAY9" s="28"/>
      <c r="DAZ9" s="28"/>
      <c r="DBA9" s="28"/>
      <c r="DBB9" s="28"/>
      <c r="DBC9" s="28"/>
      <c r="DBD9" s="28"/>
      <c r="DBE9" s="28"/>
      <c r="DBF9" s="28"/>
      <c r="DBG9" s="28"/>
      <c r="DBH9" s="28"/>
      <c r="DBI9" s="28"/>
      <c r="DBJ9" s="28"/>
      <c r="DBK9" s="28"/>
      <c r="DBL9" s="28"/>
      <c r="DBM9" s="28"/>
      <c r="DBN9" s="28"/>
      <c r="DBO9" s="28"/>
      <c r="DBP9" s="28"/>
      <c r="DBQ9" s="28"/>
      <c r="DBR9" s="28"/>
      <c r="DBS9" s="28"/>
      <c r="DBT9" s="28"/>
      <c r="DBU9" s="28"/>
      <c r="DBV9" s="28"/>
      <c r="DBW9" s="28"/>
      <c r="DBX9" s="28"/>
      <c r="DBY9" s="28"/>
      <c r="DBZ9" s="28"/>
      <c r="DCA9" s="28"/>
      <c r="DCB9" s="28"/>
      <c r="DCC9" s="28"/>
      <c r="DCD9" s="28"/>
      <c r="DCE9" s="28"/>
      <c r="DCF9" s="28"/>
      <c r="DCG9" s="28"/>
      <c r="DCH9" s="28"/>
      <c r="DCI9" s="28"/>
      <c r="DCJ9" s="28"/>
      <c r="DCK9" s="28"/>
      <c r="DCL9" s="28"/>
      <c r="DCM9" s="28"/>
      <c r="DCN9" s="28"/>
      <c r="DCO9" s="28"/>
      <c r="DCP9" s="28"/>
      <c r="DCQ9" s="28"/>
      <c r="DCR9" s="28"/>
      <c r="DCS9" s="28"/>
      <c r="DCT9" s="28"/>
      <c r="DCU9" s="28"/>
      <c r="DCV9" s="28"/>
      <c r="DCW9" s="28"/>
      <c r="DCX9" s="28"/>
      <c r="DCY9" s="28"/>
      <c r="DCZ9" s="28"/>
      <c r="DDA9" s="28"/>
      <c r="DDB9" s="28"/>
      <c r="DDC9" s="28"/>
      <c r="DDD9" s="28"/>
      <c r="DDE9" s="28"/>
      <c r="DDF9" s="28"/>
      <c r="DDG9" s="28"/>
      <c r="DDH9" s="28"/>
      <c r="DDI9" s="28"/>
      <c r="DDJ9" s="28"/>
      <c r="DDK9" s="28"/>
      <c r="DDL9" s="28"/>
      <c r="DDM9" s="28"/>
      <c r="DDN9" s="28"/>
      <c r="DDO9" s="28"/>
      <c r="DDP9" s="28"/>
      <c r="DDQ9" s="28"/>
      <c r="DDR9" s="28"/>
      <c r="DDS9" s="28"/>
      <c r="DDT9" s="28"/>
      <c r="DDU9" s="28"/>
      <c r="DDV9" s="28"/>
      <c r="DDW9" s="28"/>
      <c r="DDX9" s="28"/>
      <c r="DDY9" s="28"/>
      <c r="DDZ9" s="28"/>
      <c r="DEA9" s="28"/>
      <c r="DEB9" s="28"/>
      <c r="DEC9" s="28"/>
      <c r="DED9" s="28"/>
      <c r="DEE9" s="28"/>
      <c r="DEF9" s="28"/>
      <c r="DEG9" s="28"/>
      <c r="DEH9" s="28"/>
      <c r="DEI9" s="28"/>
      <c r="DEJ9" s="28"/>
      <c r="DEK9" s="28"/>
      <c r="DEL9" s="28"/>
      <c r="DEM9" s="28"/>
      <c r="DEN9" s="28"/>
      <c r="DEO9" s="28"/>
      <c r="DEP9" s="28"/>
      <c r="DEQ9" s="28"/>
      <c r="DER9" s="28"/>
      <c r="DES9" s="28"/>
      <c r="DET9" s="28"/>
      <c r="DEU9" s="28"/>
      <c r="DEV9" s="28"/>
      <c r="DEW9" s="28"/>
      <c r="DEX9" s="28"/>
      <c r="DEY9" s="28"/>
      <c r="DEZ9" s="28"/>
      <c r="DFA9" s="28"/>
      <c r="DFB9" s="28"/>
      <c r="DFC9" s="28"/>
      <c r="DFD9" s="28"/>
      <c r="DFE9" s="28"/>
      <c r="DFF9" s="28"/>
      <c r="DFG9" s="28"/>
      <c r="DFH9" s="28"/>
      <c r="DFI9" s="28"/>
      <c r="DFJ9" s="28"/>
      <c r="DFK9" s="28"/>
      <c r="DFL9" s="28"/>
      <c r="DFM9" s="28"/>
      <c r="DFN9" s="28"/>
      <c r="DFO9" s="28"/>
      <c r="DFP9" s="28"/>
      <c r="DFQ9" s="28"/>
      <c r="DFR9" s="28"/>
      <c r="DFS9" s="28"/>
      <c r="DFT9" s="28"/>
      <c r="DFU9" s="28"/>
      <c r="DFV9" s="28"/>
      <c r="DFW9" s="28"/>
      <c r="DFX9" s="28"/>
      <c r="DFY9" s="28"/>
      <c r="DFZ9" s="28"/>
      <c r="DGA9" s="28"/>
      <c r="DGB9" s="28"/>
      <c r="DGC9" s="28"/>
      <c r="DGD9" s="28"/>
      <c r="DGE9" s="28"/>
      <c r="DGF9" s="28"/>
      <c r="DGG9" s="28"/>
      <c r="DGH9" s="28"/>
      <c r="DGI9" s="28"/>
      <c r="DGJ9" s="28"/>
      <c r="DGK9" s="28"/>
      <c r="DGL9" s="28"/>
      <c r="DGM9" s="28"/>
      <c r="DGN9" s="28"/>
      <c r="DGO9" s="28"/>
      <c r="DGP9" s="28"/>
      <c r="DGQ9" s="28"/>
      <c r="DGR9" s="28"/>
      <c r="DGS9" s="28"/>
      <c r="DGT9" s="28"/>
      <c r="DGU9" s="28"/>
      <c r="DGV9" s="28"/>
      <c r="DGW9" s="28"/>
      <c r="DGX9" s="28"/>
      <c r="DGY9" s="28"/>
      <c r="DGZ9" s="28"/>
      <c r="DHA9" s="28"/>
      <c r="DHB9" s="28"/>
      <c r="DHC9" s="28"/>
      <c r="DHD9" s="28"/>
      <c r="DHE9" s="28"/>
      <c r="DHF9" s="28"/>
      <c r="DHG9" s="28"/>
      <c r="DHH9" s="28"/>
      <c r="DHI9" s="28"/>
      <c r="DHJ9" s="28"/>
      <c r="DHK9" s="28"/>
      <c r="DHL9" s="28"/>
      <c r="DHM9" s="28"/>
      <c r="DHN9" s="28"/>
      <c r="DHO9" s="28"/>
      <c r="DHP9" s="28"/>
      <c r="DHQ9" s="28"/>
      <c r="DHR9" s="28"/>
      <c r="DHS9" s="28"/>
      <c r="DHT9" s="28"/>
      <c r="DHU9" s="28"/>
      <c r="DHV9" s="28"/>
      <c r="DHW9" s="28"/>
      <c r="DHX9" s="28"/>
      <c r="DHY9" s="28"/>
      <c r="DHZ9" s="28"/>
      <c r="DIA9" s="28"/>
      <c r="DIB9" s="28"/>
      <c r="DIC9" s="28"/>
      <c r="DID9" s="28"/>
      <c r="DIE9" s="28"/>
      <c r="DIF9" s="28"/>
      <c r="DIG9" s="28"/>
      <c r="DIH9" s="28"/>
      <c r="DII9" s="28"/>
      <c r="DIJ9" s="28"/>
      <c r="DIK9" s="28"/>
      <c r="DIL9" s="28"/>
      <c r="DIM9" s="28"/>
      <c r="DIN9" s="28"/>
      <c r="DIO9" s="28"/>
      <c r="DIP9" s="28"/>
      <c r="DIQ9" s="28"/>
      <c r="DIR9" s="28"/>
      <c r="DIS9" s="28"/>
      <c r="DIT9" s="28"/>
      <c r="DIU9" s="28"/>
      <c r="DIV9" s="28"/>
      <c r="DIW9" s="28"/>
      <c r="DIX9" s="28"/>
      <c r="DIY9" s="28"/>
      <c r="DIZ9" s="28"/>
      <c r="DJA9" s="28"/>
      <c r="DJB9" s="28"/>
      <c r="DJC9" s="28"/>
      <c r="DJD9" s="28"/>
      <c r="DJE9" s="28"/>
      <c r="DJF9" s="28"/>
      <c r="DJG9" s="28"/>
      <c r="DJH9" s="28"/>
      <c r="DJI9" s="28"/>
      <c r="DJJ9" s="28"/>
      <c r="DJK9" s="28"/>
      <c r="DJL9" s="28"/>
      <c r="DJM9" s="28"/>
      <c r="DJN9" s="28"/>
      <c r="DJO9" s="28"/>
      <c r="DJP9" s="28"/>
      <c r="DJQ9" s="28"/>
      <c r="DJR9" s="28"/>
      <c r="DJS9" s="28"/>
      <c r="DJT9" s="28"/>
      <c r="DJU9" s="28"/>
      <c r="DJV9" s="28"/>
      <c r="DJW9" s="28"/>
      <c r="DJX9" s="28"/>
      <c r="DJY9" s="28"/>
      <c r="DJZ9" s="28"/>
      <c r="DKA9" s="28"/>
      <c r="DKB9" s="28"/>
      <c r="DKC9" s="28"/>
      <c r="DKD9" s="28"/>
      <c r="DKE9" s="28"/>
      <c r="DKF9" s="28"/>
      <c r="DKG9" s="28"/>
      <c r="DKH9" s="28"/>
      <c r="DKI9" s="28"/>
      <c r="DKJ9" s="28"/>
      <c r="DKK9" s="28"/>
      <c r="DKL9" s="28"/>
      <c r="DKM9" s="28"/>
      <c r="DKN9" s="28"/>
      <c r="DKO9" s="28"/>
      <c r="DKP9" s="28"/>
      <c r="DKQ9" s="28"/>
      <c r="DKR9" s="28"/>
      <c r="DKS9" s="28"/>
      <c r="DKT9" s="28"/>
      <c r="DKU9" s="28"/>
      <c r="DKV9" s="28"/>
      <c r="DKW9" s="28"/>
      <c r="DKX9" s="28"/>
      <c r="DKY9" s="28"/>
      <c r="DKZ9" s="28"/>
      <c r="DLA9" s="28"/>
      <c r="DLB9" s="28"/>
      <c r="DLC9" s="28"/>
      <c r="DLD9" s="28"/>
      <c r="DLE9" s="28"/>
      <c r="DLF9" s="28"/>
      <c r="DLG9" s="28"/>
      <c r="DLH9" s="28"/>
      <c r="DLI9" s="28"/>
      <c r="DLJ9" s="28"/>
      <c r="DLK9" s="28"/>
      <c r="DLL9" s="28"/>
      <c r="DLM9" s="28"/>
      <c r="DLN9" s="28"/>
      <c r="DLO9" s="28"/>
      <c r="DLP9" s="28"/>
      <c r="DLQ9" s="28"/>
      <c r="DLR9" s="28"/>
      <c r="DLS9" s="28"/>
      <c r="DLT9" s="28"/>
      <c r="DLU9" s="28"/>
      <c r="DLV9" s="28"/>
      <c r="DLW9" s="28"/>
      <c r="DLX9" s="28"/>
      <c r="DLY9" s="28"/>
      <c r="DLZ9" s="28"/>
      <c r="DMA9" s="28"/>
      <c r="DMB9" s="28"/>
      <c r="DMC9" s="28"/>
      <c r="DMD9" s="28"/>
      <c r="DME9" s="28"/>
      <c r="DMF9" s="28"/>
      <c r="DMG9" s="28"/>
      <c r="DMH9" s="28"/>
      <c r="DMI9" s="28"/>
      <c r="DMJ9" s="28"/>
      <c r="DMK9" s="28"/>
      <c r="DML9" s="28"/>
      <c r="DMM9" s="28"/>
      <c r="DMN9" s="28"/>
      <c r="DMO9" s="28"/>
      <c r="DMP9" s="28"/>
      <c r="DMQ9" s="28"/>
      <c r="DMR9" s="28"/>
      <c r="DMS9" s="28"/>
      <c r="DMT9" s="28"/>
      <c r="DMU9" s="28"/>
      <c r="DMV9" s="28"/>
      <c r="DMW9" s="28"/>
      <c r="DMX9" s="28"/>
      <c r="DMY9" s="28"/>
      <c r="DMZ9" s="28"/>
      <c r="DNA9" s="28"/>
      <c r="DNB9" s="28"/>
      <c r="DNC9" s="28"/>
      <c r="DND9" s="28"/>
      <c r="DNE9" s="28"/>
      <c r="DNF9" s="28"/>
      <c r="DNG9" s="28"/>
      <c r="DNH9" s="28"/>
      <c r="DNI9" s="28"/>
      <c r="DNJ9" s="28"/>
      <c r="DNK9" s="28"/>
      <c r="DNL9" s="28"/>
      <c r="DNM9" s="28"/>
      <c r="DNN9" s="28"/>
      <c r="DNO9" s="28"/>
      <c r="DNP9" s="28"/>
      <c r="DNQ9" s="28"/>
      <c r="DNR9" s="28"/>
      <c r="DNS9" s="28"/>
      <c r="DNT9" s="28"/>
      <c r="DNU9" s="28"/>
      <c r="DNV9" s="28"/>
      <c r="DNW9" s="28"/>
      <c r="DNX9" s="28"/>
      <c r="DNY9" s="28"/>
      <c r="DNZ9" s="28"/>
      <c r="DOA9" s="28"/>
      <c r="DOB9" s="28"/>
      <c r="DOC9" s="28"/>
      <c r="DOD9" s="28"/>
      <c r="DOE9" s="28"/>
      <c r="DOF9" s="28"/>
      <c r="DOG9" s="28"/>
      <c r="DOH9" s="28"/>
      <c r="DOI9" s="28"/>
      <c r="DOJ9" s="28"/>
      <c r="DOK9" s="28"/>
      <c r="DOL9" s="28"/>
      <c r="DOM9" s="28"/>
      <c r="DON9" s="28"/>
      <c r="DOO9" s="28"/>
      <c r="DOP9" s="28"/>
      <c r="DOQ9" s="28"/>
      <c r="DOR9" s="28"/>
      <c r="DOS9" s="28"/>
      <c r="DOT9" s="28"/>
      <c r="DOU9" s="28"/>
      <c r="DOV9" s="28"/>
      <c r="DOW9" s="28"/>
      <c r="DOX9" s="28"/>
      <c r="DOY9" s="28"/>
      <c r="DOZ9" s="28"/>
      <c r="DPA9" s="28"/>
      <c r="DPB9" s="28"/>
      <c r="DPC9" s="28"/>
      <c r="DPD9" s="28"/>
      <c r="DPE9" s="28"/>
      <c r="DPF9" s="28"/>
      <c r="DPG9" s="28"/>
      <c r="DPH9" s="28"/>
      <c r="DPI9" s="28"/>
      <c r="DPJ9" s="28"/>
      <c r="DPK9" s="28"/>
      <c r="DPL9" s="28"/>
      <c r="DPM9" s="28"/>
      <c r="DPN9" s="28"/>
      <c r="DPO9" s="28"/>
      <c r="DPP9" s="28"/>
      <c r="DPQ9" s="28"/>
      <c r="DPR9" s="28"/>
      <c r="DPS9" s="28"/>
      <c r="DPT9" s="28"/>
      <c r="DPU9" s="28"/>
      <c r="DPV9" s="28"/>
      <c r="DPW9" s="28"/>
      <c r="DPX9" s="28"/>
      <c r="DPY9" s="28"/>
      <c r="DPZ9" s="28"/>
      <c r="DQA9" s="28"/>
      <c r="DQB9" s="28"/>
      <c r="DQC9" s="28"/>
      <c r="DQD9" s="28"/>
      <c r="DQE9" s="28"/>
      <c r="DQF9" s="28"/>
      <c r="DQG9" s="28"/>
      <c r="DQH9" s="28"/>
      <c r="DQI9" s="28"/>
      <c r="DQJ9" s="28"/>
      <c r="DQK9" s="28"/>
      <c r="DQL9" s="28"/>
      <c r="DQM9" s="28"/>
      <c r="DQN9" s="33"/>
    </row>
    <row r="11" spans="1:3160" x14ac:dyDescent="0.25">
      <c r="B11">
        <v>202303</v>
      </c>
    </row>
    <row r="12" spans="1:3160" x14ac:dyDescent="0.25">
      <c r="L12" s="128" t="s">
        <v>50</v>
      </c>
      <c r="M12" s="129"/>
    </row>
    <row r="13" spans="1:3160" ht="30" customHeight="1" x14ac:dyDescent="0.25">
      <c r="B13" s="25" t="s">
        <v>51</v>
      </c>
      <c r="C13" s="25" t="s">
        <v>52</v>
      </c>
      <c r="D13" s="25" t="s">
        <v>53</v>
      </c>
      <c r="E13" s="25" t="s">
        <v>54</v>
      </c>
      <c r="F13" s="25" t="s">
        <v>55</v>
      </c>
      <c r="G13" s="25" t="s">
        <v>56</v>
      </c>
      <c r="H13" s="25" t="s">
        <v>57</v>
      </c>
      <c r="I13" s="25" t="s">
        <v>58</v>
      </c>
      <c r="J13" s="25" t="s">
        <v>59</v>
      </c>
      <c r="K13" s="25" t="s">
        <v>60</v>
      </c>
      <c r="L13" s="99">
        <v>0</v>
      </c>
      <c r="M13" s="99">
        <v>0</v>
      </c>
    </row>
    <row r="14" spans="1:3160" x14ac:dyDescent="0.25">
      <c r="B14" s="2">
        <v>1</v>
      </c>
      <c r="C14" s="2">
        <f t="shared" ref="C14:C23" si="0">E14-D14</f>
        <v>4970</v>
      </c>
      <c r="D14" s="2">
        <f>support!G175</f>
        <v>544</v>
      </c>
      <c r="E14" s="2">
        <f>support!F175</f>
        <v>5514</v>
      </c>
      <c r="F14" s="7">
        <f t="shared" ref="F14:F24" si="1">D14/E14</f>
        <v>9.8657961552412049E-2</v>
      </c>
      <c r="G14" s="2">
        <f>D14</f>
        <v>544</v>
      </c>
      <c r="H14" s="2">
        <f>E14</f>
        <v>5514</v>
      </c>
      <c r="I14" s="7">
        <v>0</v>
      </c>
      <c r="J14" s="7">
        <v>0</v>
      </c>
      <c r="K14" s="7">
        <f>0.5*(I15)*(J15)</f>
        <v>9.2931125502821732E-3</v>
      </c>
      <c r="L14" s="7">
        <f>F24</f>
        <v>0.10930099411856556</v>
      </c>
      <c r="M14" s="2">
        <v>1</v>
      </c>
    </row>
    <row r="15" spans="1:3160" x14ac:dyDescent="0.25">
      <c r="B15" s="2">
        <v>2</v>
      </c>
      <c r="C15" s="2">
        <f t="shared" si="0"/>
        <v>1064</v>
      </c>
      <c r="D15" s="2">
        <f>support!G176</f>
        <v>2</v>
      </c>
      <c r="E15" s="2">
        <f>support!F176</f>
        <v>1066</v>
      </c>
      <c r="F15" s="7">
        <f t="shared" si="1"/>
        <v>1.876172607879925E-3</v>
      </c>
      <c r="G15" s="2">
        <f t="shared" ref="G15:G23" si="2">G14+D15</f>
        <v>546</v>
      </c>
      <c r="H15" s="2">
        <f t="shared" ref="H15:H23" si="3">H14+E15</f>
        <v>6580</v>
      </c>
      <c r="I15" s="7">
        <f t="shared" ref="I15:I24" si="4">G14/D$24</f>
        <v>0.12952380952380951</v>
      </c>
      <c r="J15" s="7">
        <f t="shared" ref="J15:J24" si="5">H14/E$24</f>
        <v>0.14349659084994534</v>
      </c>
      <c r="K15" s="7">
        <f t="shared" ref="K15:K23" si="6">0.5*(I16-I15)*(J16-J15)+(I15*(J16-J15))</f>
        <v>3.5998071742099238E-3</v>
      </c>
      <c r="L15" s="7">
        <f>($D$24+SUM($C$14:C15))/$E$24</f>
        <v>0.26633008900223809</v>
      </c>
      <c r="M15" s="2">
        <v>1</v>
      </c>
    </row>
    <row r="16" spans="1:3160" x14ac:dyDescent="0.25">
      <c r="B16" s="2">
        <v>3</v>
      </c>
      <c r="C16" s="2">
        <f t="shared" si="0"/>
        <v>3859</v>
      </c>
      <c r="D16" s="2">
        <f>support!G177</f>
        <v>550</v>
      </c>
      <c r="E16" s="2">
        <f>support!F177</f>
        <v>4409</v>
      </c>
      <c r="F16" s="7">
        <f t="shared" si="1"/>
        <v>0.12474484009979588</v>
      </c>
      <c r="G16" s="2">
        <f t="shared" si="2"/>
        <v>1096</v>
      </c>
      <c r="H16" s="2">
        <f t="shared" si="3"/>
        <v>10989</v>
      </c>
      <c r="I16" s="7">
        <f t="shared" si="4"/>
        <v>0.13</v>
      </c>
      <c r="J16" s="7">
        <f t="shared" si="5"/>
        <v>0.17123822411908604</v>
      </c>
      <c r="K16" s="7">
        <f t="shared" si="6"/>
        <v>2.2428941961419965E-2</v>
      </c>
      <c r="L16" s="7">
        <f>($D$24+SUM($C$14:C16))/$E$24</f>
        <v>0.36675688336022483</v>
      </c>
      <c r="M16" s="2">
        <v>1</v>
      </c>
    </row>
    <row r="17" spans="2:17" x14ac:dyDescent="0.25">
      <c r="B17" s="2">
        <v>4</v>
      </c>
      <c r="C17" s="2">
        <f t="shared" si="0"/>
        <v>1448</v>
      </c>
      <c r="D17" s="2">
        <f>support!G178</f>
        <v>338</v>
      </c>
      <c r="E17" s="2">
        <f>support!F178</f>
        <v>1786</v>
      </c>
      <c r="F17" s="7">
        <f t="shared" si="1"/>
        <v>0.18924972004479285</v>
      </c>
      <c r="G17" s="2">
        <f t="shared" si="2"/>
        <v>1434</v>
      </c>
      <c r="H17" s="2">
        <f t="shared" si="3"/>
        <v>12775</v>
      </c>
      <c r="I17" s="7">
        <f t="shared" si="4"/>
        <v>0.26095238095238094</v>
      </c>
      <c r="J17" s="7">
        <f t="shared" si="5"/>
        <v>0.28597824389736115</v>
      </c>
      <c r="K17" s="7">
        <f t="shared" si="6"/>
        <v>1.399901604320487E-2</v>
      </c>
      <c r="L17" s="7">
        <f>($D$24+SUM($C$14:C17))/$E$24</f>
        <v>0.40443970228491127</v>
      </c>
      <c r="M17" s="2">
        <v>1</v>
      </c>
    </row>
    <row r="18" spans="2:17" x14ac:dyDescent="0.25">
      <c r="B18" s="2">
        <v>5</v>
      </c>
      <c r="C18" s="2">
        <f t="shared" si="0"/>
        <v>4174</v>
      </c>
      <c r="D18" s="2">
        <f>support!G179</f>
        <v>525</v>
      </c>
      <c r="E18" s="2">
        <f>support!F179</f>
        <v>4699</v>
      </c>
      <c r="F18" s="7">
        <f t="shared" si="1"/>
        <v>0.11172589912747392</v>
      </c>
      <c r="G18" s="2">
        <f t="shared" si="2"/>
        <v>1959</v>
      </c>
      <c r="H18" s="2">
        <f t="shared" si="3"/>
        <v>17474</v>
      </c>
      <c r="I18" s="7">
        <f t="shared" si="4"/>
        <v>0.34142857142857141</v>
      </c>
      <c r="J18" s="7">
        <f t="shared" si="5"/>
        <v>0.33245719044397021</v>
      </c>
      <c r="K18" s="7">
        <f t="shared" si="6"/>
        <v>4.9395210460179487E-2</v>
      </c>
      <c r="L18" s="7">
        <f>($D$24+SUM($C$14:C18))/$E$24</f>
        <v>0.51306407120179043</v>
      </c>
      <c r="M18" s="2">
        <v>1</v>
      </c>
    </row>
    <row r="19" spans="2:17" x14ac:dyDescent="0.25">
      <c r="B19" s="2">
        <v>6</v>
      </c>
      <c r="C19" s="2">
        <f t="shared" si="0"/>
        <v>2897</v>
      </c>
      <c r="D19" s="2">
        <f>support!G180</f>
        <v>448</v>
      </c>
      <c r="E19" s="2">
        <f>support!F180</f>
        <v>3345</v>
      </c>
      <c r="F19" s="7">
        <f t="shared" si="1"/>
        <v>0.13393124065769807</v>
      </c>
      <c r="G19" s="2">
        <f t="shared" si="2"/>
        <v>2407</v>
      </c>
      <c r="H19" s="2">
        <f t="shared" si="3"/>
        <v>20819</v>
      </c>
      <c r="I19" s="7">
        <f t="shared" si="4"/>
        <v>0.46642857142857141</v>
      </c>
      <c r="J19" s="7">
        <f t="shared" si="5"/>
        <v>0.4547441836256701</v>
      </c>
      <c r="K19" s="7">
        <f t="shared" si="6"/>
        <v>4.5245499698864607E-2</v>
      </c>
      <c r="L19" s="7">
        <f>($D$24+SUM($C$14:C19))/$E$24</f>
        <v>0.58845573309738197</v>
      </c>
      <c r="M19" s="2">
        <v>1</v>
      </c>
    </row>
    <row r="20" spans="2:17" x14ac:dyDescent="0.25">
      <c r="B20" s="2">
        <v>7</v>
      </c>
      <c r="C20" s="2">
        <f t="shared" si="0"/>
        <v>3735</v>
      </c>
      <c r="D20" s="2">
        <f>support!G181</f>
        <v>555</v>
      </c>
      <c r="E20" s="2">
        <f>support!F181</f>
        <v>4290</v>
      </c>
      <c r="F20" s="7">
        <f t="shared" si="1"/>
        <v>0.12937062937062938</v>
      </c>
      <c r="G20" s="2">
        <f t="shared" si="2"/>
        <v>2962</v>
      </c>
      <c r="H20" s="2">
        <f t="shared" si="3"/>
        <v>25109</v>
      </c>
      <c r="I20" s="7">
        <f t="shared" si="4"/>
        <v>0.5730952380952381</v>
      </c>
      <c r="J20" s="7">
        <f t="shared" si="5"/>
        <v>0.54179461822724195</v>
      </c>
      <c r="K20" s="7">
        <f t="shared" si="6"/>
        <v>7.1358585332847557E-2</v>
      </c>
      <c r="L20" s="7">
        <f>($D$24+SUM($C$14:C20))/$E$24</f>
        <v>0.68565554572424925</v>
      </c>
      <c r="M20" s="2">
        <v>1</v>
      </c>
    </row>
    <row r="21" spans="2:17" x14ac:dyDescent="0.25">
      <c r="B21" s="2">
        <v>8</v>
      </c>
      <c r="C21" s="2">
        <f t="shared" si="0"/>
        <v>5974</v>
      </c>
      <c r="D21" s="2">
        <f>support!G182</f>
        <v>557</v>
      </c>
      <c r="E21" s="2">
        <f>support!F182</f>
        <v>6531</v>
      </c>
      <c r="F21" s="7">
        <f t="shared" si="1"/>
        <v>8.528556116980554E-2</v>
      </c>
      <c r="G21" s="2">
        <f t="shared" si="2"/>
        <v>3519</v>
      </c>
      <c r="H21" s="2">
        <f t="shared" si="3"/>
        <v>31640</v>
      </c>
      <c r="I21" s="7">
        <f t="shared" si="4"/>
        <v>0.70523809523809522</v>
      </c>
      <c r="J21" s="7">
        <f t="shared" si="5"/>
        <v>0.65343777650549106</v>
      </c>
      <c r="K21" s="7">
        <f t="shared" si="6"/>
        <v>0.13113458335502007</v>
      </c>
      <c r="L21" s="7">
        <f>($D$24+SUM($C$14:C21))/$E$24</f>
        <v>0.84112319783479939</v>
      </c>
      <c r="M21" s="2">
        <v>1</v>
      </c>
    </row>
    <row r="22" spans="2:17" x14ac:dyDescent="0.25">
      <c r="B22" s="2">
        <v>9</v>
      </c>
      <c r="C22" s="2">
        <f t="shared" si="0"/>
        <v>1167</v>
      </c>
      <c r="D22" s="2">
        <f>support!G183</f>
        <v>510</v>
      </c>
      <c r="E22" s="2">
        <f>support!F183</f>
        <v>1677</v>
      </c>
      <c r="F22" s="7">
        <f t="shared" si="1"/>
        <v>0.30411449016100178</v>
      </c>
      <c r="G22" s="2">
        <f t="shared" si="2"/>
        <v>4029</v>
      </c>
      <c r="H22" s="2">
        <f t="shared" si="3"/>
        <v>33317</v>
      </c>
      <c r="I22" s="7">
        <f t="shared" si="4"/>
        <v>0.83785714285714286</v>
      </c>
      <c r="J22" s="7">
        <f t="shared" si="5"/>
        <v>0.82340082235986056</v>
      </c>
      <c r="K22" s="7">
        <f t="shared" si="6"/>
        <v>3.9215746778594761E-2</v>
      </c>
      <c r="L22" s="7">
        <f>($D$24+SUM($C$14:C22))/$E$24</f>
        <v>0.8714932597720294</v>
      </c>
      <c r="M22" s="2">
        <v>1</v>
      </c>
    </row>
    <row r="23" spans="2:17" x14ac:dyDescent="0.25">
      <c r="B23" s="2">
        <v>10</v>
      </c>
      <c r="C23" s="2">
        <f t="shared" si="0"/>
        <v>4938</v>
      </c>
      <c r="D23" s="2">
        <f>support!G184</f>
        <v>171</v>
      </c>
      <c r="E23" s="2">
        <f>support!F184</f>
        <v>5109</v>
      </c>
      <c r="F23" s="7">
        <f t="shared" si="1"/>
        <v>3.3470346447445683E-2</v>
      </c>
      <c r="G23" s="2">
        <f t="shared" si="2"/>
        <v>4200</v>
      </c>
      <c r="H23" s="2">
        <f t="shared" si="3"/>
        <v>38426</v>
      </c>
      <c r="I23" s="7">
        <f t="shared" si="4"/>
        <v>0.9592857142857143</v>
      </c>
      <c r="J23" s="7">
        <f t="shared" si="5"/>
        <v>0.86704314786863057</v>
      </c>
      <c r="K23" s="7">
        <f t="shared" si="6"/>
        <v>0.13025023049869511</v>
      </c>
      <c r="L23" s="7">
        <f>($D$24+SUM($C$14:C23))/$E$24</f>
        <v>1</v>
      </c>
      <c r="M23" s="2">
        <v>1</v>
      </c>
    </row>
    <row r="24" spans="2:17" x14ac:dyDescent="0.25">
      <c r="B24" s="20" t="s">
        <v>54</v>
      </c>
      <c r="C24" s="20">
        <f>SUM(C14:C23)</f>
        <v>34226</v>
      </c>
      <c r="D24" s="20">
        <f>SUM(D14:D23)</f>
        <v>4200</v>
      </c>
      <c r="E24" s="20">
        <f>SUM(E14:E23)</f>
        <v>38426</v>
      </c>
      <c r="F24" s="23">
        <f t="shared" si="1"/>
        <v>0.10930099411856556</v>
      </c>
      <c r="G24" s="20">
        <f>SUM(G14:G23)</f>
        <v>22696</v>
      </c>
      <c r="H24" s="20">
        <f>SUM(H14:H23)</f>
        <v>202643</v>
      </c>
      <c r="I24" s="23">
        <f t="shared" si="4"/>
        <v>1</v>
      </c>
      <c r="J24" s="23">
        <f t="shared" si="5"/>
        <v>1</v>
      </c>
      <c r="K24" s="23">
        <f>SUM(K14:K23)</f>
        <v>0.51592073385331849</v>
      </c>
      <c r="L24" s="23">
        <f>J24</f>
        <v>1</v>
      </c>
      <c r="M24" s="20">
        <v>1</v>
      </c>
    </row>
    <row r="25" spans="2:17" x14ac:dyDescent="0.25">
      <c r="J25" s="2" t="s">
        <v>61</v>
      </c>
      <c r="K25" s="100">
        <f>(K24-0.5)/(0.5-0.5*F24)</f>
        <v>3.5748852863180997E-2</v>
      </c>
      <c r="L25" s="6"/>
    </row>
    <row r="26" spans="2:17" x14ac:dyDescent="0.25">
      <c r="B26" t="s">
        <v>120</v>
      </c>
      <c r="L26" s="6"/>
    </row>
    <row r="27" spans="2:17" x14ac:dyDescent="0.25">
      <c r="L27" s="126" t="s">
        <v>50</v>
      </c>
      <c r="M27" s="127"/>
    </row>
    <row r="28" spans="2:17" ht="30" customHeight="1" x14ac:dyDescent="0.25">
      <c r="B28" s="25" t="s">
        <v>51</v>
      </c>
      <c r="C28" s="25" t="s">
        <v>52</v>
      </c>
      <c r="D28" s="25" t="s">
        <v>53</v>
      </c>
      <c r="E28" s="25" t="s">
        <v>54</v>
      </c>
      <c r="F28" s="25" t="s">
        <v>55</v>
      </c>
      <c r="G28" s="25" t="s">
        <v>56</v>
      </c>
      <c r="H28" s="25" t="s">
        <v>57</v>
      </c>
      <c r="I28" s="25" t="s">
        <v>58</v>
      </c>
      <c r="J28" s="25" t="s">
        <v>59</v>
      </c>
      <c r="K28" s="36" t="s">
        <v>60</v>
      </c>
      <c r="L28" s="126"/>
      <c r="M28" s="127"/>
    </row>
    <row r="29" spans="2:17" x14ac:dyDescent="0.25">
      <c r="B29" s="2">
        <v>1</v>
      </c>
      <c r="C29" s="2">
        <v>1651</v>
      </c>
      <c r="D29" s="2">
        <v>75</v>
      </c>
      <c r="E29" s="2">
        <f t="shared" ref="E29:E39" si="7">D29+C29</f>
        <v>1726</v>
      </c>
      <c r="F29" s="7">
        <f t="shared" ref="F29:F39" si="8">D29/E29</f>
        <v>4.3453070683661645E-2</v>
      </c>
      <c r="G29" s="2">
        <f>D29</f>
        <v>75</v>
      </c>
      <c r="H29" s="2">
        <f>E29</f>
        <v>1726</v>
      </c>
      <c r="I29" s="7">
        <v>0</v>
      </c>
      <c r="J29" s="7">
        <v>0</v>
      </c>
      <c r="K29" s="7">
        <f>0.5*(I30)*(J30)</f>
        <v>1.5503829547700175E-2</v>
      </c>
      <c r="L29" s="7">
        <f>F39</f>
        <v>1.3228257810301155E-2</v>
      </c>
      <c r="M29" s="2">
        <v>1</v>
      </c>
      <c r="O29" s="38" t="s">
        <v>62</v>
      </c>
      <c r="P29" s="39" t="s">
        <v>63</v>
      </c>
      <c r="Q29" s="40" t="s">
        <v>64</v>
      </c>
    </row>
    <row r="30" spans="2:17" x14ac:dyDescent="0.25">
      <c r="B30" s="2">
        <v>2</v>
      </c>
      <c r="C30" s="2">
        <v>1769</v>
      </c>
      <c r="D30" s="2">
        <v>48</v>
      </c>
      <c r="E30" s="2">
        <f t="shared" si="7"/>
        <v>1817</v>
      </c>
      <c r="F30" s="7">
        <f t="shared" si="8"/>
        <v>2.6417171161254815E-2</v>
      </c>
      <c r="G30" s="2">
        <f t="shared" ref="G30:G38" si="9">G29+D30</f>
        <v>123</v>
      </c>
      <c r="H30" s="2">
        <f t="shared" ref="H30:H38" si="10">H29+E30</f>
        <v>3543</v>
      </c>
      <c r="I30" s="7">
        <f t="shared" ref="I30:I39" si="11">G29/D$39</f>
        <v>0.31914893617021278</v>
      </c>
      <c r="J30" s="7">
        <f t="shared" ref="J30:J39" si="12">H29/E$39</f>
        <v>9.7157331832254432E-2</v>
      </c>
      <c r="K30" s="7">
        <f t="shared" ref="K30:K38" si="13">0.5*(I31-I30)*(J31-J30)+(I30*(J31-J30))</f>
        <v>4.3088070614584015E-2</v>
      </c>
      <c r="L30" s="7">
        <f>($D$39+SUM($C$29:C30))/$E$39</f>
        <v>0.20574162679425836</v>
      </c>
      <c r="M30" s="2">
        <v>1</v>
      </c>
      <c r="O30" s="41"/>
      <c r="P30" s="37" t="s">
        <v>65</v>
      </c>
      <c r="Q30" s="42" t="s">
        <v>66</v>
      </c>
    </row>
    <row r="31" spans="2:17" x14ac:dyDescent="0.25">
      <c r="B31" s="2">
        <v>3</v>
      </c>
      <c r="C31" s="2">
        <v>1716</v>
      </c>
      <c r="D31" s="2">
        <v>34</v>
      </c>
      <c r="E31" s="2">
        <f t="shared" si="7"/>
        <v>1750</v>
      </c>
      <c r="F31" s="7">
        <f t="shared" si="8"/>
        <v>1.9428571428571427E-2</v>
      </c>
      <c r="G31" s="2">
        <f t="shared" si="9"/>
        <v>157</v>
      </c>
      <c r="H31" s="2">
        <f t="shared" si="10"/>
        <v>5293</v>
      </c>
      <c r="I31" s="7">
        <f t="shared" si="11"/>
        <v>0.52340425531914891</v>
      </c>
      <c r="J31" s="7">
        <f t="shared" si="12"/>
        <v>0.1994370954123276</v>
      </c>
      <c r="K31" s="7">
        <f t="shared" si="13"/>
        <v>5.8685797438185291E-2</v>
      </c>
      <c r="L31" s="7">
        <f>($D$39+SUM($C$29:C31))/$E$39</f>
        <v>0.3023360540388404</v>
      </c>
      <c r="M31" s="2">
        <v>1</v>
      </c>
      <c r="N31" s="13"/>
      <c r="O31" s="43"/>
      <c r="P31" s="37" t="s">
        <v>67</v>
      </c>
      <c r="Q31" s="42" t="s">
        <v>68</v>
      </c>
    </row>
    <row r="32" spans="2:17" x14ac:dyDescent="0.25">
      <c r="B32" s="2">
        <v>4</v>
      </c>
      <c r="C32" s="2">
        <v>1771</v>
      </c>
      <c r="D32" s="2">
        <v>21</v>
      </c>
      <c r="E32" s="2">
        <f t="shared" si="7"/>
        <v>1792</v>
      </c>
      <c r="F32" s="7">
        <f t="shared" si="8"/>
        <v>1.171875E-2</v>
      </c>
      <c r="G32" s="2">
        <f t="shared" si="9"/>
        <v>178</v>
      </c>
      <c r="H32" s="2">
        <f t="shared" si="10"/>
        <v>7085</v>
      </c>
      <c r="I32" s="7">
        <f t="shared" si="11"/>
        <v>0.66808510638297869</v>
      </c>
      <c r="J32" s="7">
        <f t="shared" si="12"/>
        <v>0.29794539825499577</v>
      </c>
      <c r="K32" s="7">
        <f t="shared" si="13"/>
        <v>7.1898485547125301E-2</v>
      </c>
      <c r="L32" s="7">
        <f>($D$39+SUM($C$29:C32))/$E$39</f>
        <v>0.40202645651562058</v>
      </c>
      <c r="M32" s="2">
        <v>1</v>
      </c>
      <c r="N32" s="13"/>
      <c r="O32" s="44"/>
      <c r="P32" s="45" t="s">
        <v>69</v>
      </c>
      <c r="Q32" s="46" t="s">
        <v>70</v>
      </c>
    </row>
    <row r="33" spans="2:14" x14ac:dyDescent="0.25">
      <c r="B33" s="2">
        <v>5</v>
      </c>
      <c r="C33" s="2">
        <v>1765</v>
      </c>
      <c r="D33" s="2">
        <v>19</v>
      </c>
      <c r="E33" s="2">
        <f t="shared" si="7"/>
        <v>1784</v>
      </c>
      <c r="F33" s="7">
        <f t="shared" si="8"/>
        <v>1.0650224215246636E-2</v>
      </c>
      <c r="G33" s="2">
        <f t="shared" si="9"/>
        <v>197</v>
      </c>
      <c r="H33" s="2">
        <f t="shared" si="10"/>
        <v>8869</v>
      </c>
      <c r="I33" s="7">
        <f t="shared" si="11"/>
        <v>0.75744680851063828</v>
      </c>
      <c r="J33" s="7">
        <f t="shared" si="12"/>
        <v>0.39881790036588799</v>
      </c>
      <c r="K33" s="7">
        <f t="shared" si="13"/>
        <v>8.0124078543155022E-2</v>
      </c>
      <c r="L33" s="7">
        <f>($D$39+SUM($C$29:C33))/$E$39</f>
        <v>0.50137911623979736</v>
      </c>
      <c r="M33" s="2">
        <v>1</v>
      </c>
      <c r="N33" s="13"/>
    </row>
    <row r="34" spans="2:14" x14ac:dyDescent="0.25">
      <c r="B34" s="2">
        <v>6</v>
      </c>
      <c r="C34" s="2">
        <v>1707</v>
      </c>
      <c r="D34" s="2">
        <v>8</v>
      </c>
      <c r="E34" s="2">
        <f t="shared" si="7"/>
        <v>1715</v>
      </c>
      <c r="F34" s="7">
        <f t="shared" si="8"/>
        <v>4.6647230320699708E-3</v>
      </c>
      <c r="G34" s="2">
        <f t="shared" si="9"/>
        <v>205</v>
      </c>
      <c r="H34" s="2">
        <f t="shared" si="10"/>
        <v>10584</v>
      </c>
      <c r="I34" s="7">
        <f t="shared" si="11"/>
        <v>0.83829787234042552</v>
      </c>
      <c r="J34" s="7">
        <f t="shared" si="12"/>
        <v>0.49924007880664228</v>
      </c>
      <c r="K34" s="7">
        <f t="shared" si="13"/>
        <v>8.2570916995526655E-2</v>
      </c>
      <c r="L34" s="7">
        <f>($D$39+SUM($C$29:C34))/$E$39</f>
        <v>0.5974669293554743</v>
      </c>
      <c r="M34" s="2">
        <v>1</v>
      </c>
      <c r="N34" s="13"/>
    </row>
    <row r="35" spans="2:14" x14ac:dyDescent="0.25">
      <c r="B35" s="2">
        <v>7</v>
      </c>
      <c r="C35" s="2">
        <v>1807</v>
      </c>
      <c r="D35" s="2">
        <v>14</v>
      </c>
      <c r="E35" s="2">
        <f t="shared" si="7"/>
        <v>1821</v>
      </c>
      <c r="F35" s="7">
        <f t="shared" si="8"/>
        <v>7.6880834706205383E-3</v>
      </c>
      <c r="G35" s="2">
        <f t="shared" si="9"/>
        <v>219</v>
      </c>
      <c r="H35" s="2">
        <f t="shared" si="10"/>
        <v>12405</v>
      </c>
      <c r="I35" s="7">
        <f t="shared" si="11"/>
        <v>0.87234042553191493</v>
      </c>
      <c r="J35" s="7">
        <f t="shared" si="12"/>
        <v>0.59577821559245703</v>
      </c>
      <c r="K35" s="7">
        <f t="shared" si="13"/>
        <v>9.2472528459617662E-2</v>
      </c>
      <c r="L35" s="7">
        <f>($D$39+SUM($C$29:C35))/$E$39</f>
        <v>0.69918378834787509</v>
      </c>
      <c r="M35" s="2">
        <v>1</v>
      </c>
      <c r="N35" s="13"/>
    </row>
    <row r="36" spans="2:14" x14ac:dyDescent="0.25">
      <c r="B36" s="2">
        <v>8</v>
      </c>
      <c r="C36" s="2">
        <v>1780</v>
      </c>
      <c r="D36" s="2">
        <v>7</v>
      </c>
      <c r="E36" s="2">
        <f t="shared" si="7"/>
        <v>1787</v>
      </c>
      <c r="F36" s="7">
        <f t="shared" si="8"/>
        <v>3.9171796306659203E-3</v>
      </c>
      <c r="G36" s="2">
        <f t="shared" si="9"/>
        <v>226</v>
      </c>
      <c r="H36" s="2">
        <f t="shared" si="10"/>
        <v>14192</v>
      </c>
      <c r="I36" s="7">
        <f t="shared" si="11"/>
        <v>0.93191489361702129</v>
      </c>
      <c r="J36" s="7">
        <f t="shared" si="12"/>
        <v>0.69828314100759925</v>
      </c>
      <c r="K36" s="7">
        <f t="shared" si="13"/>
        <v>9.5240462060829631E-2</v>
      </c>
      <c r="L36" s="7">
        <f>($D$39+SUM($C$29:C36))/$E$39</f>
        <v>0.79938080495356034</v>
      </c>
      <c r="M36" s="2">
        <v>1</v>
      </c>
      <c r="N36" s="13"/>
    </row>
    <row r="37" spans="2:14" x14ac:dyDescent="0.25">
      <c r="B37" s="2">
        <v>9</v>
      </c>
      <c r="C37" s="2">
        <v>1779</v>
      </c>
      <c r="D37" s="2">
        <v>7</v>
      </c>
      <c r="E37" s="2">
        <f t="shared" si="7"/>
        <v>1786</v>
      </c>
      <c r="F37" s="7">
        <f t="shared" si="8"/>
        <v>3.9193729003359464E-3</v>
      </c>
      <c r="G37" s="2">
        <f t="shared" si="9"/>
        <v>233</v>
      </c>
      <c r="H37" s="2">
        <f t="shared" si="10"/>
        <v>15978</v>
      </c>
      <c r="I37" s="7">
        <f t="shared" si="11"/>
        <v>0.96170212765957441</v>
      </c>
      <c r="J37" s="7">
        <f t="shared" si="12"/>
        <v>0.79887419082465527</v>
      </c>
      <c r="K37" s="7">
        <f t="shared" si="13"/>
        <v>9.8181818181818106E-2</v>
      </c>
      <c r="L37" s="7">
        <f>($D$39+SUM($C$29:C37))/$E$39</f>
        <v>0.8995215311004785</v>
      </c>
      <c r="M37" s="2">
        <v>1</v>
      </c>
    </row>
    <row r="38" spans="2:14" x14ac:dyDescent="0.25">
      <c r="B38" s="2">
        <v>10</v>
      </c>
      <c r="C38" s="2">
        <v>1785</v>
      </c>
      <c r="D38" s="2">
        <v>2</v>
      </c>
      <c r="E38" s="2">
        <f t="shared" si="7"/>
        <v>1787</v>
      </c>
      <c r="F38" s="7">
        <f t="shared" si="8"/>
        <v>1.1191941801902631E-3</v>
      </c>
      <c r="G38" s="2">
        <f t="shared" si="9"/>
        <v>235</v>
      </c>
      <c r="H38" s="2">
        <f t="shared" si="10"/>
        <v>17765</v>
      </c>
      <c r="I38" s="7">
        <f t="shared" si="11"/>
        <v>0.99148936170212765</v>
      </c>
      <c r="J38" s="7">
        <f t="shared" si="12"/>
        <v>0.89940895018294398</v>
      </c>
      <c r="K38" s="7">
        <f t="shared" si="13"/>
        <v>0.10016300279655792</v>
      </c>
      <c r="L38" s="7">
        <f>($D$39+SUM($C$29:C38))/$E$39</f>
        <v>1</v>
      </c>
      <c r="M38" s="2">
        <v>1</v>
      </c>
    </row>
    <row r="39" spans="2:14" x14ac:dyDescent="0.25">
      <c r="B39" s="21" t="s">
        <v>54</v>
      </c>
      <c r="C39" s="21">
        <f>SUM(C29:C38)</f>
        <v>17530</v>
      </c>
      <c r="D39" s="21">
        <f>SUM(D29:D38)</f>
        <v>235</v>
      </c>
      <c r="E39" s="20">
        <f t="shared" si="7"/>
        <v>17765</v>
      </c>
      <c r="F39" s="22">
        <f t="shared" si="8"/>
        <v>1.3228257810301155E-2</v>
      </c>
      <c r="G39" s="21">
        <f>SUM(G29:G38)</f>
        <v>1848</v>
      </c>
      <c r="H39" s="21">
        <f>SUM(H29:H38)</f>
        <v>97440</v>
      </c>
      <c r="I39" s="23">
        <f t="shared" si="11"/>
        <v>1</v>
      </c>
      <c r="J39" s="23">
        <f t="shared" si="12"/>
        <v>1</v>
      </c>
      <c r="K39" s="23">
        <f>SUM(K29:K38)</f>
        <v>0.73792899018509972</v>
      </c>
      <c r="L39" s="23">
        <f>J39</f>
        <v>1</v>
      </c>
      <c r="M39" s="20">
        <v>1</v>
      </c>
    </row>
    <row r="40" spans="2:14" x14ac:dyDescent="0.25">
      <c r="J40" s="7" t="s">
        <v>61</v>
      </c>
      <c r="K40" s="100">
        <f>(K39-0.5)/(0.5-0.5*F39)</f>
        <v>0.48223713755143144</v>
      </c>
    </row>
  </sheetData>
  <mergeCells count="3">
    <mergeCell ref="L28:M28"/>
    <mergeCell ref="L27:M27"/>
    <mergeCell ref="L12:M12"/>
  </mergeCell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DTX42"/>
  <sheetViews>
    <sheetView showGridLines="0" zoomScale="80" zoomScaleNormal="80" workbookViewId="0">
      <selection activeCell="C6" sqref="C6"/>
    </sheetView>
  </sheetViews>
  <sheetFormatPr defaultRowHeight="15" x14ac:dyDescent="0.25"/>
  <cols>
    <col min="4" max="4" width="9.140625" customWidth="1"/>
    <col min="6" max="6" width="13.140625" bestFit="1" customWidth="1"/>
    <col min="7" max="7" width="11.7109375" customWidth="1"/>
    <col min="8" max="8" width="14.28515625" customWidth="1"/>
    <col min="9" max="9" width="17.42578125" customWidth="1"/>
    <col min="10" max="10" width="15" customWidth="1"/>
    <col min="12" max="12" width="17" bestFit="1" customWidth="1"/>
    <col min="15" max="15" width="9.28515625" customWidth="1"/>
    <col min="16" max="16" width="25.42578125" customWidth="1"/>
  </cols>
  <sheetData>
    <row r="2" spans="1:3248" s="26" customFormat="1" x14ac:dyDescent="0.25"/>
    <row r="4" spans="1:3248" ht="18.75" customHeight="1" x14ac:dyDescent="0.3">
      <c r="B4" s="97" t="str">
        <f>support!B1</f>
        <v>Personal Loans Application Score - Rationalization</v>
      </c>
    </row>
    <row r="5" spans="1:3248" ht="15.75" customHeight="1" x14ac:dyDescent="0.25">
      <c r="B5" s="96"/>
    </row>
    <row r="6" spans="1:3248" ht="15.75" customHeight="1" thickBot="1" x14ac:dyDescent="0.3"/>
    <row r="7" spans="1:3248" x14ac:dyDescent="0.25">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c r="AML7" s="29"/>
      <c r="AMM7" s="29"/>
      <c r="AMN7" s="29"/>
      <c r="AMO7" s="29"/>
      <c r="AMP7" s="29"/>
      <c r="AMQ7" s="29"/>
      <c r="AMR7" s="29"/>
      <c r="AMS7" s="29"/>
      <c r="AMT7" s="29"/>
      <c r="AMU7" s="29"/>
      <c r="AMV7" s="29"/>
      <c r="AMW7" s="29"/>
      <c r="AMX7" s="29"/>
      <c r="AMY7" s="29"/>
      <c r="AMZ7" s="29"/>
      <c r="ANA7" s="29"/>
      <c r="ANB7" s="29"/>
      <c r="ANC7" s="29"/>
      <c r="AND7" s="29"/>
      <c r="ANE7" s="29"/>
      <c r="ANF7" s="29"/>
      <c r="ANG7" s="29"/>
      <c r="ANH7" s="29"/>
      <c r="ANI7" s="29"/>
      <c r="ANJ7" s="29"/>
      <c r="ANK7" s="29"/>
      <c r="ANL7" s="29"/>
      <c r="ANM7" s="29"/>
      <c r="ANN7" s="29"/>
      <c r="ANO7" s="29"/>
      <c r="ANP7" s="29"/>
      <c r="ANQ7" s="29"/>
      <c r="ANR7" s="29"/>
      <c r="ANS7" s="29"/>
      <c r="ANT7" s="29"/>
      <c r="ANU7" s="29"/>
      <c r="ANV7" s="29"/>
      <c r="ANW7" s="29"/>
      <c r="ANX7" s="29"/>
      <c r="ANY7" s="29"/>
      <c r="ANZ7" s="29"/>
      <c r="AOA7" s="29"/>
      <c r="AOB7" s="29"/>
      <c r="AOC7" s="29"/>
      <c r="AOD7" s="29"/>
      <c r="AOE7" s="29"/>
      <c r="AOF7" s="29"/>
      <c r="AOG7" s="29"/>
      <c r="AOH7" s="29"/>
      <c r="AOI7" s="29"/>
      <c r="AOJ7" s="29"/>
      <c r="AOK7" s="29"/>
      <c r="AOL7" s="29"/>
      <c r="AOM7" s="29"/>
      <c r="AON7" s="29"/>
      <c r="AOO7" s="29"/>
      <c r="AOP7" s="29"/>
      <c r="AOQ7" s="29"/>
      <c r="AOR7" s="29"/>
      <c r="AOS7" s="29"/>
      <c r="AOT7" s="29"/>
      <c r="AOU7" s="29"/>
      <c r="AOV7" s="29"/>
      <c r="AOW7" s="29"/>
      <c r="AOX7" s="29"/>
      <c r="AOY7" s="29"/>
      <c r="AOZ7" s="29"/>
      <c r="APA7" s="29"/>
      <c r="APB7" s="29"/>
      <c r="APC7" s="29"/>
      <c r="APD7" s="29"/>
      <c r="APE7" s="29"/>
      <c r="APF7" s="29"/>
      <c r="APG7" s="29"/>
      <c r="APH7" s="29"/>
      <c r="API7" s="29"/>
      <c r="APJ7" s="29"/>
      <c r="APK7" s="29"/>
      <c r="APL7" s="29"/>
      <c r="APM7" s="29"/>
      <c r="APN7" s="29"/>
      <c r="APO7" s="29"/>
      <c r="APP7" s="29"/>
      <c r="APQ7" s="29"/>
      <c r="APR7" s="29"/>
      <c r="APS7" s="29"/>
      <c r="APT7" s="29"/>
      <c r="APU7" s="29"/>
      <c r="APV7" s="29"/>
      <c r="APW7" s="29"/>
      <c r="APX7" s="29"/>
      <c r="APY7" s="29"/>
      <c r="APZ7" s="29"/>
      <c r="AQA7" s="29"/>
      <c r="AQB7" s="29"/>
      <c r="AQC7" s="29"/>
      <c r="AQD7" s="29"/>
      <c r="AQE7" s="29"/>
      <c r="AQF7" s="29"/>
      <c r="AQG7" s="29"/>
      <c r="AQH7" s="29"/>
      <c r="AQI7" s="29"/>
      <c r="AQJ7" s="29"/>
      <c r="AQK7" s="29"/>
      <c r="AQL7" s="29"/>
      <c r="AQM7" s="29"/>
      <c r="AQN7" s="29"/>
      <c r="AQO7" s="29"/>
      <c r="AQP7" s="29"/>
      <c r="AQQ7" s="29"/>
      <c r="AQR7" s="29"/>
      <c r="AQS7" s="29"/>
      <c r="AQT7" s="29"/>
      <c r="AQU7" s="29"/>
      <c r="AQV7" s="29"/>
      <c r="AQW7" s="29"/>
      <c r="AQX7" s="29"/>
      <c r="AQY7" s="29"/>
      <c r="AQZ7" s="29"/>
      <c r="ARA7" s="29"/>
      <c r="ARB7" s="29"/>
      <c r="ARC7" s="29"/>
      <c r="ARD7" s="29"/>
      <c r="ARE7" s="29"/>
      <c r="ARF7" s="29"/>
      <c r="ARG7" s="29"/>
      <c r="ARH7" s="29"/>
      <c r="ARI7" s="29"/>
      <c r="ARJ7" s="29"/>
      <c r="ARK7" s="29"/>
      <c r="ARL7" s="29"/>
      <c r="ARM7" s="29"/>
      <c r="ARN7" s="29"/>
      <c r="ARO7" s="29"/>
      <c r="ARP7" s="29"/>
      <c r="ARQ7" s="29"/>
      <c r="ARR7" s="29"/>
      <c r="ARS7" s="29"/>
      <c r="ART7" s="29"/>
      <c r="ARU7" s="29"/>
      <c r="ARV7" s="29"/>
      <c r="ARW7" s="29"/>
      <c r="ARX7" s="29"/>
      <c r="ARY7" s="29"/>
      <c r="ARZ7" s="29"/>
      <c r="ASA7" s="29"/>
      <c r="ASB7" s="29"/>
      <c r="ASC7" s="29"/>
      <c r="ASD7" s="29"/>
      <c r="ASE7" s="29"/>
      <c r="ASF7" s="29"/>
      <c r="ASG7" s="29"/>
      <c r="ASH7" s="29"/>
      <c r="ASI7" s="29"/>
      <c r="ASJ7" s="29"/>
      <c r="ASK7" s="29"/>
      <c r="ASL7" s="29"/>
      <c r="ASM7" s="29"/>
      <c r="ASN7" s="29"/>
      <c r="ASO7" s="29"/>
      <c r="ASP7" s="29"/>
      <c r="ASQ7" s="29"/>
      <c r="ASR7" s="29"/>
      <c r="ASS7" s="29"/>
      <c r="AST7" s="29"/>
      <c r="ASU7" s="29"/>
      <c r="ASV7" s="29"/>
      <c r="ASW7" s="29"/>
      <c r="ASX7" s="29"/>
      <c r="ASY7" s="29"/>
      <c r="ASZ7" s="29"/>
      <c r="ATA7" s="29"/>
      <c r="ATB7" s="29"/>
      <c r="ATC7" s="29"/>
      <c r="ATD7" s="29"/>
      <c r="ATE7" s="29"/>
      <c r="ATF7" s="29"/>
      <c r="ATG7" s="29"/>
      <c r="ATH7" s="29"/>
      <c r="ATI7" s="29"/>
      <c r="ATJ7" s="29"/>
      <c r="ATK7" s="29"/>
      <c r="ATL7" s="29"/>
      <c r="ATM7" s="29"/>
      <c r="ATN7" s="29"/>
      <c r="ATO7" s="29"/>
      <c r="ATP7" s="29"/>
      <c r="ATQ7" s="29"/>
      <c r="ATR7" s="29"/>
      <c r="ATS7" s="29"/>
      <c r="ATT7" s="29"/>
      <c r="ATU7" s="29"/>
      <c r="ATV7" s="29"/>
      <c r="ATW7" s="29"/>
      <c r="ATX7" s="29"/>
      <c r="ATY7" s="29"/>
      <c r="ATZ7" s="29"/>
      <c r="AUA7" s="29"/>
      <c r="AUB7" s="29"/>
      <c r="AUC7" s="29"/>
      <c r="AUD7" s="29"/>
      <c r="AUE7" s="29"/>
      <c r="AUF7" s="29"/>
      <c r="AUG7" s="29"/>
      <c r="AUH7" s="29"/>
      <c r="AUI7" s="29"/>
      <c r="AUJ7" s="29"/>
      <c r="AUK7" s="29"/>
      <c r="AUL7" s="29"/>
      <c r="AUM7" s="29"/>
      <c r="AUN7" s="29"/>
      <c r="AUO7" s="29"/>
      <c r="AUP7" s="29"/>
      <c r="AUQ7" s="29"/>
      <c r="AUR7" s="29"/>
      <c r="AUS7" s="29"/>
      <c r="AUT7" s="29"/>
      <c r="AUU7" s="29"/>
      <c r="AUV7" s="29"/>
      <c r="AUW7" s="29"/>
      <c r="AUX7" s="29"/>
      <c r="AUY7" s="29"/>
      <c r="AUZ7" s="29"/>
      <c r="AVA7" s="29"/>
      <c r="AVB7" s="29"/>
      <c r="AVC7" s="29"/>
      <c r="AVD7" s="29"/>
      <c r="AVE7" s="29"/>
      <c r="AVF7" s="29"/>
      <c r="AVG7" s="29"/>
      <c r="AVH7" s="29"/>
      <c r="AVI7" s="29"/>
      <c r="AVJ7" s="29"/>
      <c r="AVK7" s="29"/>
      <c r="AVL7" s="29"/>
      <c r="AVM7" s="29"/>
      <c r="AVN7" s="29"/>
      <c r="AVO7" s="29"/>
      <c r="AVP7" s="29"/>
      <c r="AVQ7" s="29"/>
      <c r="AVR7" s="29"/>
      <c r="AVS7" s="29"/>
      <c r="AVT7" s="29"/>
      <c r="AVU7" s="29"/>
      <c r="AVV7" s="29"/>
      <c r="AVW7" s="29"/>
      <c r="AVX7" s="29"/>
      <c r="AVY7" s="29"/>
      <c r="AVZ7" s="29"/>
      <c r="AWA7" s="29"/>
      <c r="AWB7" s="29"/>
      <c r="AWC7" s="29"/>
      <c r="AWD7" s="29"/>
      <c r="AWE7" s="29"/>
      <c r="AWF7" s="29"/>
      <c r="AWG7" s="29"/>
      <c r="AWH7" s="29"/>
      <c r="AWI7" s="29"/>
      <c r="AWJ7" s="29"/>
      <c r="AWK7" s="29"/>
      <c r="AWL7" s="29"/>
      <c r="AWM7" s="29"/>
      <c r="AWN7" s="29"/>
      <c r="AWO7" s="29"/>
      <c r="AWP7" s="29"/>
      <c r="AWQ7" s="29"/>
      <c r="AWR7" s="29"/>
      <c r="AWS7" s="29"/>
      <c r="AWT7" s="29"/>
      <c r="AWU7" s="29"/>
      <c r="AWV7" s="29"/>
      <c r="AWW7" s="29"/>
      <c r="AWX7" s="29"/>
      <c r="AWY7" s="29"/>
      <c r="AWZ7" s="29"/>
      <c r="AXA7" s="29"/>
      <c r="AXB7" s="29"/>
      <c r="AXC7" s="29"/>
      <c r="AXD7" s="29"/>
      <c r="AXE7" s="29"/>
      <c r="AXF7" s="29"/>
      <c r="AXG7" s="29"/>
      <c r="AXH7" s="29"/>
      <c r="AXI7" s="29"/>
      <c r="AXJ7" s="29"/>
      <c r="AXK7" s="29"/>
      <c r="AXL7" s="29"/>
      <c r="AXM7" s="29"/>
      <c r="AXN7" s="29"/>
      <c r="AXO7" s="29"/>
      <c r="AXP7" s="29"/>
      <c r="AXQ7" s="29"/>
      <c r="AXR7" s="29"/>
      <c r="AXS7" s="29"/>
      <c r="AXT7" s="29"/>
      <c r="AXU7" s="29"/>
      <c r="AXV7" s="29"/>
      <c r="AXW7" s="29"/>
      <c r="AXX7" s="29"/>
      <c r="AXY7" s="29"/>
      <c r="AXZ7" s="29"/>
      <c r="AYA7" s="29"/>
      <c r="AYB7" s="29"/>
      <c r="AYC7" s="29"/>
      <c r="AYD7" s="29"/>
      <c r="AYE7" s="29"/>
      <c r="AYF7" s="29"/>
      <c r="AYG7" s="29"/>
      <c r="AYH7" s="29"/>
      <c r="AYI7" s="29"/>
      <c r="AYJ7" s="29"/>
      <c r="AYK7" s="29"/>
      <c r="AYL7" s="29"/>
      <c r="AYM7" s="29"/>
      <c r="AYN7" s="29"/>
      <c r="AYO7" s="29"/>
      <c r="AYP7" s="29"/>
      <c r="AYQ7" s="29"/>
      <c r="AYR7" s="29"/>
      <c r="AYS7" s="29"/>
      <c r="AYT7" s="29"/>
      <c r="AYU7" s="29"/>
      <c r="AYV7" s="29"/>
      <c r="AYW7" s="29"/>
      <c r="AYX7" s="29"/>
      <c r="AYY7" s="29"/>
      <c r="AYZ7" s="29"/>
      <c r="AZA7" s="29"/>
      <c r="AZB7" s="29"/>
      <c r="AZC7" s="29"/>
      <c r="AZD7" s="29"/>
      <c r="AZE7" s="29"/>
      <c r="AZF7" s="29"/>
      <c r="AZG7" s="29"/>
      <c r="AZH7" s="29"/>
      <c r="AZI7" s="29"/>
      <c r="AZJ7" s="29"/>
      <c r="AZK7" s="29"/>
      <c r="AZL7" s="29"/>
      <c r="AZM7" s="29"/>
      <c r="AZN7" s="29"/>
      <c r="AZO7" s="29"/>
      <c r="AZP7" s="29"/>
      <c r="AZQ7" s="29"/>
      <c r="AZR7" s="29"/>
      <c r="AZS7" s="29"/>
      <c r="AZT7" s="29"/>
      <c r="AZU7" s="29"/>
      <c r="AZV7" s="29"/>
      <c r="AZW7" s="29"/>
      <c r="AZX7" s="29"/>
      <c r="AZY7" s="29"/>
      <c r="AZZ7" s="29"/>
      <c r="BAA7" s="29"/>
      <c r="BAB7" s="29"/>
      <c r="BAC7" s="29"/>
      <c r="BAD7" s="29"/>
      <c r="BAE7" s="29"/>
      <c r="BAF7" s="29"/>
      <c r="BAG7" s="29"/>
      <c r="BAH7" s="29"/>
      <c r="BAI7" s="29"/>
      <c r="BAJ7" s="29"/>
      <c r="BAK7" s="29"/>
      <c r="BAL7" s="29"/>
      <c r="BAM7" s="29"/>
      <c r="BAN7" s="29"/>
      <c r="BAO7" s="29"/>
      <c r="BAP7" s="29"/>
      <c r="BAQ7" s="29"/>
      <c r="BAR7" s="29"/>
      <c r="BAS7" s="29"/>
      <c r="BAT7" s="29"/>
      <c r="BAU7" s="29"/>
      <c r="BAV7" s="29"/>
      <c r="BAW7" s="29"/>
      <c r="BAX7" s="29"/>
      <c r="BAY7" s="29"/>
      <c r="BAZ7" s="29"/>
      <c r="BBA7" s="29"/>
      <c r="BBB7" s="29"/>
      <c r="BBC7" s="29"/>
      <c r="BBD7" s="29"/>
      <c r="BBE7" s="29"/>
      <c r="BBF7" s="29"/>
      <c r="BBG7" s="29"/>
      <c r="BBH7" s="29"/>
      <c r="BBI7" s="29"/>
      <c r="BBJ7" s="29"/>
      <c r="BBK7" s="29"/>
      <c r="BBL7" s="29"/>
      <c r="BBM7" s="29"/>
      <c r="BBN7" s="29"/>
      <c r="BBO7" s="29"/>
      <c r="BBP7" s="29"/>
      <c r="BBQ7" s="29"/>
      <c r="BBR7" s="29"/>
      <c r="BBS7" s="29"/>
      <c r="BBT7" s="29"/>
      <c r="BBU7" s="29"/>
      <c r="BBV7" s="29"/>
      <c r="BBW7" s="29"/>
      <c r="BBX7" s="29"/>
      <c r="BBY7" s="29"/>
      <c r="BBZ7" s="29"/>
      <c r="BCA7" s="29"/>
      <c r="BCB7" s="29"/>
      <c r="BCC7" s="29"/>
      <c r="BCD7" s="29"/>
      <c r="BCE7" s="29"/>
      <c r="BCF7" s="29"/>
      <c r="BCG7" s="29"/>
      <c r="BCH7" s="29"/>
      <c r="BCI7" s="29"/>
      <c r="BCJ7" s="29"/>
      <c r="BCK7" s="29"/>
      <c r="BCL7" s="29"/>
      <c r="BCM7" s="29"/>
      <c r="BCN7" s="29"/>
      <c r="BCO7" s="29"/>
      <c r="BCP7" s="29"/>
      <c r="BCQ7" s="29"/>
      <c r="BCR7" s="29"/>
      <c r="BCS7" s="29"/>
      <c r="BCT7" s="29"/>
      <c r="BCU7" s="29"/>
      <c r="BCV7" s="29"/>
      <c r="BCW7" s="29"/>
      <c r="BCX7" s="29"/>
      <c r="BCY7" s="29"/>
      <c r="BCZ7" s="29"/>
      <c r="BDA7" s="29"/>
      <c r="BDB7" s="29"/>
      <c r="BDC7" s="29"/>
      <c r="BDD7" s="29"/>
      <c r="BDE7" s="29"/>
      <c r="BDF7" s="29"/>
      <c r="BDG7" s="29"/>
      <c r="BDH7" s="29"/>
      <c r="BDI7" s="29"/>
      <c r="BDJ7" s="29"/>
      <c r="BDK7" s="29"/>
      <c r="BDL7" s="29"/>
      <c r="BDM7" s="29"/>
      <c r="BDN7" s="29"/>
      <c r="BDO7" s="29"/>
      <c r="BDP7" s="29"/>
      <c r="BDQ7" s="29"/>
      <c r="BDR7" s="29"/>
      <c r="BDS7" s="29"/>
      <c r="BDT7" s="29"/>
      <c r="BDU7" s="29"/>
      <c r="BDV7" s="29"/>
      <c r="BDW7" s="29"/>
      <c r="BDX7" s="29"/>
      <c r="BDY7" s="29"/>
      <c r="BDZ7" s="29"/>
      <c r="BEA7" s="29"/>
      <c r="BEB7" s="29"/>
      <c r="BEC7" s="29"/>
      <c r="BED7" s="29"/>
      <c r="BEE7" s="29"/>
      <c r="BEF7" s="29"/>
      <c r="BEG7" s="29"/>
      <c r="BEH7" s="29"/>
      <c r="BEI7" s="29"/>
      <c r="BEJ7" s="29"/>
      <c r="BEK7" s="29"/>
      <c r="BEL7" s="29"/>
      <c r="BEM7" s="29"/>
      <c r="BEN7" s="29"/>
      <c r="BEO7" s="29"/>
      <c r="BEP7" s="29"/>
      <c r="BEQ7" s="29"/>
      <c r="BER7" s="29"/>
      <c r="BES7" s="29"/>
      <c r="BET7" s="29"/>
      <c r="BEU7" s="29"/>
      <c r="BEV7" s="29"/>
      <c r="BEW7" s="29"/>
      <c r="BEX7" s="29"/>
      <c r="BEY7" s="29"/>
      <c r="BEZ7" s="29"/>
      <c r="BFA7" s="29"/>
      <c r="BFB7" s="29"/>
      <c r="BFC7" s="29"/>
      <c r="BFD7" s="29"/>
      <c r="BFE7" s="29"/>
      <c r="BFF7" s="29"/>
      <c r="BFG7" s="29"/>
      <c r="BFH7" s="29"/>
      <c r="BFI7" s="29"/>
      <c r="BFJ7" s="29"/>
      <c r="BFK7" s="29"/>
      <c r="BFL7" s="29"/>
      <c r="BFM7" s="29"/>
      <c r="BFN7" s="29"/>
      <c r="BFO7" s="29"/>
      <c r="BFP7" s="29"/>
      <c r="BFQ7" s="29"/>
      <c r="BFR7" s="29"/>
      <c r="BFS7" s="29"/>
      <c r="BFT7" s="29"/>
      <c r="BFU7" s="29"/>
      <c r="BFV7" s="29"/>
      <c r="BFW7" s="29"/>
      <c r="BFX7" s="29"/>
      <c r="BFY7" s="29"/>
      <c r="BFZ7" s="29"/>
      <c r="BGA7" s="29"/>
      <c r="BGB7" s="29"/>
      <c r="BGC7" s="29"/>
      <c r="BGD7" s="29"/>
      <c r="BGE7" s="29"/>
      <c r="BGF7" s="29"/>
      <c r="BGG7" s="29"/>
      <c r="BGH7" s="29"/>
      <c r="BGI7" s="29"/>
      <c r="BGJ7" s="29"/>
      <c r="BGK7" s="29"/>
      <c r="BGL7" s="29"/>
      <c r="BGM7" s="29"/>
      <c r="BGN7" s="29"/>
      <c r="BGO7" s="29"/>
      <c r="BGP7" s="29"/>
      <c r="BGQ7" s="29"/>
      <c r="BGR7" s="29"/>
      <c r="BGS7" s="29"/>
      <c r="BGT7" s="29"/>
      <c r="BGU7" s="29"/>
      <c r="BGV7" s="29"/>
      <c r="BGW7" s="29"/>
      <c r="BGX7" s="29"/>
      <c r="BGY7" s="29"/>
      <c r="BGZ7" s="29"/>
      <c r="BHA7" s="29"/>
      <c r="BHB7" s="29"/>
      <c r="BHC7" s="29"/>
      <c r="BHD7" s="29"/>
      <c r="BHE7" s="29"/>
      <c r="BHF7" s="29"/>
      <c r="BHG7" s="29"/>
      <c r="BHH7" s="29"/>
      <c r="BHI7" s="29"/>
      <c r="BHJ7" s="29"/>
      <c r="BHK7" s="29"/>
      <c r="BHL7" s="29"/>
      <c r="BHM7" s="29"/>
      <c r="BHN7" s="29"/>
      <c r="BHO7" s="29"/>
      <c r="BHP7" s="29"/>
      <c r="BHQ7" s="29"/>
      <c r="BHR7" s="29"/>
      <c r="BHS7" s="29"/>
      <c r="BHT7" s="29"/>
      <c r="BHU7" s="29"/>
      <c r="BHV7" s="29"/>
      <c r="BHW7" s="29"/>
      <c r="BHX7" s="29"/>
      <c r="BHY7" s="29"/>
      <c r="BHZ7" s="29"/>
      <c r="BIA7" s="29"/>
      <c r="BIB7" s="29"/>
      <c r="BIC7" s="29"/>
      <c r="BID7" s="29"/>
      <c r="BIE7" s="29"/>
      <c r="BIF7" s="29"/>
      <c r="BIG7" s="29"/>
      <c r="BIH7" s="29"/>
      <c r="BII7" s="29"/>
      <c r="BIJ7" s="29"/>
      <c r="BIK7" s="29"/>
      <c r="BIL7" s="29"/>
      <c r="BIM7" s="29"/>
      <c r="BIN7" s="29"/>
      <c r="BIO7" s="29"/>
      <c r="BIP7" s="29"/>
      <c r="BIQ7" s="29"/>
      <c r="BIR7" s="29"/>
      <c r="BIS7" s="29"/>
      <c r="BIT7" s="29"/>
      <c r="BIU7" s="29"/>
      <c r="BIV7" s="29"/>
      <c r="BIW7" s="29"/>
      <c r="BIX7" s="29"/>
      <c r="BIY7" s="29"/>
      <c r="BIZ7" s="29"/>
      <c r="BJA7" s="29"/>
      <c r="BJB7" s="29"/>
      <c r="BJC7" s="29"/>
      <c r="BJD7" s="29"/>
      <c r="BJE7" s="29"/>
      <c r="BJF7" s="29"/>
      <c r="BJG7" s="29"/>
      <c r="BJH7" s="29"/>
      <c r="BJI7" s="29"/>
      <c r="BJJ7" s="29"/>
      <c r="BJK7" s="29"/>
      <c r="BJL7" s="29"/>
      <c r="BJM7" s="29"/>
      <c r="BJN7" s="29"/>
      <c r="BJO7" s="29"/>
      <c r="BJP7" s="29"/>
      <c r="BJQ7" s="29"/>
      <c r="BJR7" s="29"/>
      <c r="BJS7" s="29"/>
      <c r="BJT7" s="29"/>
      <c r="BJU7" s="29"/>
      <c r="BJV7" s="29"/>
      <c r="BJW7" s="29"/>
      <c r="BJX7" s="29"/>
      <c r="BJY7" s="29"/>
      <c r="BJZ7" s="29"/>
      <c r="BKA7" s="29"/>
      <c r="BKB7" s="29"/>
      <c r="BKC7" s="29"/>
      <c r="BKD7" s="29"/>
      <c r="BKE7" s="29"/>
      <c r="BKF7" s="29"/>
      <c r="BKG7" s="29"/>
      <c r="BKH7" s="29"/>
      <c r="BKI7" s="29"/>
      <c r="BKJ7" s="29"/>
      <c r="BKK7" s="29"/>
      <c r="BKL7" s="29"/>
      <c r="BKM7" s="29"/>
      <c r="BKN7" s="29"/>
      <c r="BKO7" s="29"/>
      <c r="BKP7" s="29"/>
      <c r="BKQ7" s="29"/>
      <c r="BKR7" s="29"/>
      <c r="BKS7" s="29"/>
      <c r="BKT7" s="29"/>
      <c r="BKU7" s="29"/>
      <c r="BKV7" s="29"/>
      <c r="BKW7" s="29"/>
      <c r="BKX7" s="29"/>
      <c r="BKY7" s="29"/>
      <c r="BKZ7" s="29"/>
      <c r="BLA7" s="29"/>
      <c r="BLB7" s="29"/>
      <c r="BLC7" s="29"/>
      <c r="BLD7" s="29"/>
      <c r="BLE7" s="29"/>
      <c r="BLF7" s="29"/>
      <c r="BLG7" s="29"/>
      <c r="BLH7" s="29"/>
      <c r="BLI7" s="29"/>
      <c r="BLJ7" s="29"/>
      <c r="BLK7" s="29"/>
      <c r="BLL7" s="29"/>
      <c r="BLM7" s="29"/>
      <c r="BLN7" s="29"/>
      <c r="BLO7" s="29"/>
      <c r="BLP7" s="29"/>
      <c r="BLQ7" s="29"/>
      <c r="BLR7" s="29"/>
      <c r="BLS7" s="29"/>
      <c r="BLT7" s="29"/>
      <c r="BLU7" s="29"/>
      <c r="BLV7" s="29"/>
      <c r="BLW7" s="29"/>
      <c r="BLX7" s="29"/>
      <c r="BLY7" s="29"/>
      <c r="BLZ7" s="29"/>
      <c r="BMA7" s="29"/>
      <c r="BMB7" s="29"/>
      <c r="BMC7" s="29"/>
      <c r="BMD7" s="29"/>
      <c r="BME7" s="29"/>
      <c r="BMF7" s="29"/>
      <c r="BMG7" s="29"/>
      <c r="BMH7" s="29"/>
      <c r="BMI7" s="29"/>
      <c r="BMJ7" s="29"/>
      <c r="BMK7" s="29"/>
      <c r="BML7" s="29"/>
      <c r="BMM7" s="29"/>
      <c r="BMN7" s="29"/>
      <c r="BMO7" s="29"/>
      <c r="BMP7" s="29"/>
      <c r="BMQ7" s="29"/>
      <c r="BMR7" s="29"/>
      <c r="BMS7" s="29"/>
      <c r="BMT7" s="29"/>
      <c r="BMU7" s="29"/>
      <c r="BMV7" s="29"/>
      <c r="BMW7" s="29"/>
      <c r="BMX7" s="29"/>
      <c r="BMY7" s="29"/>
      <c r="BMZ7" s="29"/>
      <c r="BNA7" s="29"/>
      <c r="BNB7" s="29"/>
      <c r="BNC7" s="29"/>
      <c r="BND7" s="29"/>
      <c r="BNE7" s="29"/>
      <c r="BNF7" s="29"/>
      <c r="BNG7" s="29"/>
      <c r="BNH7" s="29"/>
      <c r="BNI7" s="29"/>
      <c r="BNJ7" s="29"/>
      <c r="BNK7" s="29"/>
      <c r="BNL7" s="29"/>
      <c r="BNM7" s="29"/>
      <c r="BNN7" s="29"/>
      <c r="BNO7" s="29"/>
      <c r="BNP7" s="29"/>
      <c r="BNQ7" s="29"/>
      <c r="BNR7" s="29"/>
      <c r="BNS7" s="29"/>
      <c r="BNT7" s="29"/>
      <c r="BNU7" s="29"/>
      <c r="BNV7" s="29"/>
      <c r="BNW7" s="29"/>
      <c r="BNX7" s="29"/>
      <c r="BNY7" s="29"/>
      <c r="BNZ7" s="29"/>
      <c r="BOA7" s="29"/>
      <c r="BOB7" s="29"/>
      <c r="BOC7" s="29"/>
      <c r="BOD7" s="29"/>
      <c r="BOE7" s="29"/>
      <c r="BOF7" s="29"/>
      <c r="BOG7" s="29"/>
      <c r="BOH7" s="29"/>
      <c r="BOI7" s="29"/>
      <c r="BOJ7" s="29"/>
      <c r="BOK7" s="29"/>
      <c r="BOL7" s="29"/>
      <c r="BOM7" s="29"/>
      <c r="BON7" s="29"/>
      <c r="BOO7" s="29"/>
      <c r="BOP7" s="29"/>
      <c r="BOQ7" s="29"/>
      <c r="BOR7" s="29"/>
      <c r="BOS7" s="29"/>
      <c r="BOT7" s="29"/>
      <c r="BOU7" s="29"/>
      <c r="BOV7" s="29"/>
      <c r="BOW7" s="29"/>
      <c r="BOX7" s="29"/>
      <c r="BOY7" s="29"/>
      <c r="BOZ7" s="29"/>
      <c r="BPA7" s="29"/>
      <c r="BPB7" s="29"/>
      <c r="BPC7" s="29"/>
      <c r="BPD7" s="29"/>
      <c r="BPE7" s="29"/>
      <c r="BPF7" s="29"/>
      <c r="BPG7" s="29"/>
      <c r="BPH7" s="29"/>
      <c r="BPI7" s="29"/>
      <c r="BPJ7" s="29"/>
      <c r="BPK7" s="29"/>
      <c r="BPL7" s="29"/>
      <c r="BPM7" s="29"/>
      <c r="BPN7" s="29"/>
      <c r="BPO7" s="29"/>
      <c r="BPP7" s="29"/>
      <c r="BPQ7" s="29"/>
      <c r="BPR7" s="29"/>
      <c r="BPS7" s="29"/>
      <c r="BPT7" s="29"/>
      <c r="BPU7" s="29"/>
      <c r="BPV7" s="29"/>
      <c r="BPW7" s="29"/>
      <c r="BPX7" s="29"/>
      <c r="BPY7" s="29"/>
      <c r="BPZ7" s="29"/>
      <c r="BQA7" s="29"/>
      <c r="BQB7" s="29"/>
      <c r="BQC7" s="29"/>
      <c r="BQD7" s="29"/>
      <c r="BQE7" s="29"/>
      <c r="BQF7" s="29"/>
      <c r="BQG7" s="29"/>
      <c r="BQH7" s="29"/>
      <c r="BQI7" s="29"/>
      <c r="BQJ7" s="29"/>
      <c r="BQK7" s="29"/>
      <c r="BQL7" s="29"/>
      <c r="BQM7" s="29"/>
      <c r="BQN7" s="29"/>
      <c r="BQO7" s="29"/>
      <c r="BQP7" s="29"/>
      <c r="BQQ7" s="29"/>
      <c r="BQR7" s="29"/>
      <c r="BQS7" s="29"/>
      <c r="BQT7" s="29"/>
      <c r="BQU7" s="29"/>
      <c r="BQV7" s="29"/>
      <c r="BQW7" s="29"/>
      <c r="BQX7" s="29"/>
      <c r="BQY7" s="29"/>
      <c r="BQZ7" s="29"/>
      <c r="BRA7" s="29"/>
      <c r="BRB7" s="29"/>
      <c r="BRC7" s="29"/>
      <c r="BRD7" s="29"/>
      <c r="BRE7" s="29"/>
      <c r="BRF7" s="29"/>
      <c r="BRG7" s="29"/>
      <c r="BRH7" s="29"/>
      <c r="BRI7" s="29"/>
      <c r="BRJ7" s="29"/>
      <c r="BRK7" s="29"/>
      <c r="BRL7" s="29"/>
      <c r="BRM7" s="29"/>
      <c r="BRN7" s="29"/>
      <c r="BRO7" s="29"/>
      <c r="BRP7" s="29"/>
      <c r="BRQ7" s="29"/>
      <c r="BRR7" s="29"/>
      <c r="BRS7" s="29"/>
      <c r="BRT7" s="29"/>
      <c r="BRU7" s="29"/>
      <c r="BRV7" s="29"/>
      <c r="BRW7" s="29"/>
      <c r="BRX7" s="29"/>
      <c r="BRY7" s="29"/>
      <c r="BRZ7" s="29"/>
      <c r="BSA7" s="29"/>
      <c r="BSB7" s="29"/>
      <c r="BSC7" s="29"/>
      <c r="BSD7" s="29"/>
      <c r="BSE7" s="29"/>
      <c r="BSF7" s="29"/>
      <c r="BSG7" s="29"/>
      <c r="BSH7" s="29"/>
      <c r="BSI7" s="29"/>
      <c r="BSJ7" s="29"/>
      <c r="BSK7" s="29"/>
      <c r="BSL7" s="29"/>
      <c r="BSM7" s="29"/>
      <c r="BSN7" s="29"/>
      <c r="BSO7" s="29"/>
      <c r="BSP7" s="29"/>
      <c r="BSQ7" s="29"/>
      <c r="BSR7" s="29"/>
      <c r="BSS7" s="29"/>
      <c r="BST7" s="29"/>
      <c r="BSU7" s="29"/>
      <c r="BSV7" s="29"/>
      <c r="BSW7" s="29"/>
      <c r="BSX7" s="29"/>
      <c r="BSY7" s="29"/>
      <c r="BSZ7" s="29"/>
      <c r="BTA7" s="29"/>
      <c r="BTB7" s="29"/>
      <c r="BTC7" s="29"/>
      <c r="BTD7" s="29"/>
      <c r="BTE7" s="29"/>
      <c r="BTF7" s="29"/>
      <c r="BTG7" s="29"/>
      <c r="BTH7" s="29"/>
      <c r="BTI7" s="29"/>
      <c r="BTJ7" s="29"/>
      <c r="BTK7" s="29"/>
      <c r="BTL7" s="29"/>
      <c r="BTM7" s="29"/>
      <c r="BTN7" s="29"/>
      <c r="BTO7" s="29"/>
      <c r="BTP7" s="29"/>
      <c r="BTQ7" s="29"/>
      <c r="BTR7" s="29"/>
      <c r="BTS7" s="29"/>
      <c r="BTT7" s="29"/>
      <c r="BTU7" s="29"/>
      <c r="BTV7" s="29"/>
      <c r="BTW7" s="29"/>
      <c r="BTX7" s="29"/>
      <c r="BTY7" s="29"/>
      <c r="BTZ7" s="29"/>
      <c r="BUA7" s="29"/>
      <c r="BUB7" s="29"/>
      <c r="BUC7" s="29"/>
      <c r="BUD7" s="29"/>
      <c r="BUE7" s="29"/>
      <c r="BUF7" s="29"/>
      <c r="BUG7" s="29"/>
      <c r="BUH7" s="29"/>
      <c r="BUI7" s="29"/>
      <c r="BUJ7" s="29"/>
      <c r="BUK7" s="29"/>
      <c r="BUL7" s="29"/>
      <c r="BUM7" s="29"/>
      <c r="BUN7" s="29"/>
      <c r="BUO7" s="29"/>
      <c r="BUP7" s="29"/>
      <c r="BUQ7" s="29"/>
      <c r="BUR7" s="29"/>
      <c r="BUS7" s="29"/>
      <c r="BUT7" s="29"/>
      <c r="BUU7" s="29"/>
      <c r="BUV7" s="29"/>
      <c r="BUW7" s="29"/>
      <c r="BUX7" s="29"/>
      <c r="BUY7" s="29"/>
      <c r="BUZ7" s="29"/>
      <c r="BVA7" s="29"/>
      <c r="BVB7" s="29"/>
      <c r="BVC7" s="29"/>
      <c r="BVD7" s="29"/>
      <c r="BVE7" s="29"/>
      <c r="BVF7" s="29"/>
      <c r="BVG7" s="29"/>
      <c r="BVH7" s="29"/>
      <c r="BVI7" s="29"/>
      <c r="BVJ7" s="29"/>
      <c r="BVK7" s="29"/>
      <c r="BVL7" s="29"/>
      <c r="BVM7" s="29"/>
      <c r="BVN7" s="29"/>
      <c r="BVO7" s="29"/>
      <c r="BVP7" s="29"/>
      <c r="BVQ7" s="29"/>
      <c r="BVR7" s="29"/>
      <c r="BVS7" s="29"/>
      <c r="BVT7" s="29"/>
      <c r="BVU7" s="29"/>
      <c r="BVV7" s="29"/>
      <c r="BVW7" s="29"/>
      <c r="BVX7" s="29"/>
      <c r="BVY7" s="29"/>
      <c r="BVZ7" s="29"/>
      <c r="BWA7" s="29"/>
      <c r="BWB7" s="29"/>
      <c r="BWC7" s="29"/>
      <c r="BWD7" s="29"/>
      <c r="BWE7" s="29"/>
      <c r="BWF7" s="29"/>
      <c r="BWG7" s="29"/>
      <c r="BWH7" s="29"/>
      <c r="BWI7" s="29"/>
      <c r="BWJ7" s="29"/>
      <c r="BWK7" s="29"/>
      <c r="BWL7" s="29"/>
      <c r="BWM7" s="29"/>
      <c r="BWN7" s="29"/>
      <c r="BWO7" s="29"/>
      <c r="BWP7" s="29"/>
      <c r="BWQ7" s="29"/>
      <c r="BWR7" s="29"/>
      <c r="BWS7" s="29"/>
      <c r="BWT7" s="29"/>
      <c r="BWU7" s="29"/>
      <c r="BWV7" s="29"/>
      <c r="BWW7" s="29"/>
      <c r="BWX7" s="29"/>
      <c r="BWY7" s="29"/>
      <c r="BWZ7" s="29"/>
      <c r="BXA7" s="29"/>
      <c r="BXB7" s="29"/>
      <c r="BXC7" s="29"/>
      <c r="BXD7" s="29"/>
      <c r="BXE7" s="29"/>
      <c r="BXF7" s="29"/>
      <c r="BXG7" s="29"/>
      <c r="BXH7" s="29"/>
      <c r="BXI7" s="29"/>
      <c r="BXJ7" s="29"/>
      <c r="BXK7" s="29"/>
      <c r="BXL7" s="29"/>
      <c r="BXM7" s="29"/>
      <c r="BXN7" s="29"/>
      <c r="BXO7" s="29"/>
      <c r="BXP7" s="29"/>
      <c r="BXQ7" s="29"/>
      <c r="BXR7" s="29"/>
      <c r="BXS7" s="29"/>
      <c r="BXT7" s="29"/>
      <c r="BXU7" s="29"/>
      <c r="BXV7" s="29"/>
      <c r="BXW7" s="29"/>
      <c r="BXX7" s="29"/>
      <c r="BXY7" s="29"/>
      <c r="BXZ7" s="29"/>
      <c r="BYA7" s="29"/>
      <c r="BYB7" s="29"/>
      <c r="BYC7" s="29"/>
      <c r="BYD7" s="29"/>
      <c r="BYE7" s="29"/>
      <c r="BYF7" s="29"/>
      <c r="BYG7" s="29"/>
      <c r="BYH7" s="29"/>
      <c r="BYI7" s="29"/>
      <c r="BYJ7" s="29"/>
      <c r="BYK7" s="29"/>
      <c r="BYL7" s="29"/>
      <c r="BYM7" s="29"/>
      <c r="BYN7" s="29"/>
      <c r="BYO7" s="29"/>
      <c r="BYP7" s="29"/>
      <c r="BYQ7" s="29"/>
      <c r="BYR7" s="29"/>
      <c r="BYS7" s="29"/>
      <c r="BYT7" s="29"/>
      <c r="BYU7" s="29"/>
      <c r="BYV7" s="29"/>
      <c r="BYW7" s="29"/>
      <c r="BYX7" s="29"/>
      <c r="BYY7" s="29"/>
      <c r="BYZ7" s="29"/>
      <c r="BZA7" s="29"/>
      <c r="BZB7" s="29"/>
      <c r="BZC7" s="29"/>
      <c r="BZD7" s="29"/>
      <c r="BZE7" s="29"/>
      <c r="BZF7" s="29"/>
      <c r="BZG7" s="29"/>
      <c r="BZH7" s="29"/>
      <c r="BZI7" s="29"/>
      <c r="BZJ7" s="29"/>
      <c r="BZK7" s="29"/>
      <c r="BZL7" s="29"/>
      <c r="BZM7" s="29"/>
      <c r="BZN7" s="29"/>
      <c r="BZO7" s="29"/>
      <c r="BZP7" s="29"/>
      <c r="BZQ7" s="29"/>
      <c r="BZR7" s="29"/>
      <c r="BZS7" s="29"/>
      <c r="BZT7" s="29"/>
      <c r="BZU7" s="29"/>
      <c r="BZV7" s="29"/>
      <c r="BZW7" s="29"/>
      <c r="BZX7" s="29"/>
      <c r="BZY7" s="29"/>
      <c r="BZZ7" s="29"/>
      <c r="CAA7" s="29"/>
      <c r="CAB7" s="29"/>
      <c r="CAC7" s="29"/>
      <c r="CAD7" s="29"/>
      <c r="CAE7" s="29"/>
      <c r="CAF7" s="29"/>
      <c r="CAG7" s="29"/>
      <c r="CAH7" s="29"/>
      <c r="CAI7" s="29"/>
      <c r="CAJ7" s="29"/>
      <c r="CAK7" s="29"/>
      <c r="CAL7" s="29"/>
      <c r="CAM7" s="29"/>
      <c r="CAN7" s="29"/>
      <c r="CAO7" s="29"/>
      <c r="CAP7" s="29"/>
      <c r="CAQ7" s="29"/>
      <c r="CAR7" s="29"/>
      <c r="CAS7" s="29"/>
      <c r="CAT7" s="29"/>
      <c r="CAU7" s="29"/>
      <c r="CAV7" s="29"/>
      <c r="CAW7" s="29"/>
      <c r="CAX7" s="29"/>
      <c r="CAY7" s="29"/>
      <c r="CAZ7" s="29"/>
      <c r="CBA7" s="29"/>
      <c r="CBB7" s="29"/>
      <c r="CBC7" s="29"/>
      <c r="CBD7" s="29"/>
      <c r="CBE7" s="29"/>
      <c r="CBF7" s="29"/>
      <c r="CBG7" s="29"/>
      <c r="CBH7" s="29"/>
      <c r="CBI7" s="29"/>
      <c r="CBJ7" s="29"/>
      <c r="CBK7" s="29"/>
      <c r="CBL7" s="29"/>
      <c r="CBM7" s="29"/>
      <c r="CBN7" s="29"/>
      <c r="CBO7" s="29"/>
      <c r="CBP7" s="29"/>
      <c r="CBQ7" s="29"/>
      <c r="CBR7" s="29"/>
      <c r="CBS7" s="29"/>
      <c r="CBT7" s="29"/>
      <c r="CBU7" s="29"/>
      <c r="CBV7" s="29"/>
      <c r="CBW7" s="29"/>
      <c r="CBX7" s="29"/>
      <c r="CBY7" s="29"/>
      <c r="CBZ7" s="29"/>
      <c r="CCA7" s="29"/>
      <c r="CCB7" s="29"/>
      <c r="CCC7" s="29"/>
      <c r="CCD7" s="29"/>
      <c r="CCE7" s="29"/>
      <c r="CCF7" s="29"/>
      <c r="CCG7" s="29"/>
      <c r="CCH7" s="29"/>
      <c r="CCI7" s="29"/>
      <c r="CCJ7" s="29"/>
      <c r="CCK7" s="29"/>
      <c r="CCL7" s="29"/>
      <c r="CCM7" s="29"/>
      <c r="CCN7" s="29"/>
      <c r="CCO7" s="29"/>
      <c r="CCP7" s="29"/>
      <c r="CCQ7" s="29"/>
      <c r="CCR7" s="29"/>
      <c r="CCS7" s="29"/>
      <c r="CCT7" s="29"/>
      <c r="CCU7" s="29"/>
      <c r="CCV7" s="29"/>
      <c r="CCW7" s="29"/>
      <c r="CCX7" s="29"/>
      <c r="CCY7" s="29"/>
      <c r="CCZ7" s="29"/>
      <c r="CDA7" s="29"/>
      <c r="CDB7" s="29"/>
      <c r="CDC7" s="29"/>
      <c r="CDD7" s="29"/>
      <c r="CDE7" s="29"/>
      <c r="CDF7" s="29"/>
      <c r="CDG7" s="29"/>
      <c r="CDH7" s="29"/>
      <c r="CDI7" s="29"/>
      <c r="CDJ7" s="29"/>
      <c r="CDK7" s="29"/>
      <c r="CDL7" s="29"/>
      <c r="CDM7" s="29"/>
      <c r="CDN7" s="29"/>
      <c r="CDO7" s="29"/>
      <c r="CDP7" s="29"/>
      <c r="CDQ7" s="29"/>
      <c r="CDR7" s="29"/>
      <c r="CDS7" s="29"/>
      <c r="CDT7" s="29"/>
      <c r="CDU7" s="29"/>
      <c r="CDV7" s="29"/>
      <c r="CDW7" s="29"/>
      <c r="CDX7" s="29"/>
      <c r="CDY7" s="29"/>
      <c r="CDZ7" s="29"/>
      <c r="CEA7" s="29"/>
      <c r="CEB7" s="29"/>
      <c r="CEC7" s="29"/>
      <c r="CED7" s="29"/>
      <c r="CEE7" s="29"/>
      <c r="CEF7" s="29"/>
      <c r="CEG7" s="29"/>
      <c r="CEH7" s="29"/>
      <c r="CEI7" s="29"/>
      <c r="CEJ7" s="29"/>
      <c r="CEK7" s="29"/>
      <c r="CEL7" s="29"/>
      <c r="CEM7" s="29"/>
      <c r="CEN7" s="29"/>
      <c r="CEO7" s="29"/>
      <c r="CEP7" s="29"/>
      <c r="CEQ7" s="29"/>
      <c r="CER7" s="29"/>
      <c r="CES7" s="29"/>
      <c r="CET7" s="29"/>
      <c r="CEU7" s="29"/>
      <c r="CEV7" s="29"/>
      <c r="CEW7" s="29"/>
      <c r="CEX7" s="29"/>
      <c r="CEY7" s="29"/>
      <c r="CEZ7" s="29"/>
      <c r="CFA7" s="29"/>
      <c r="CFB7" s="29"/>
      <c r="CFC7" s="29"/>
      <c r="CFD7" s="29"/>
      <c r="CFE7" s="29"/>
      <c r="CFF7" s="29"/>
      <c r="CFG7" s="29"/>
      <c r="CFH7" s="29"/>
      <c r="CFI7" s="29"/>
      <c r="CFJ7" s="29"/>
      <c r="CFK7" s="29"/>
      <c r="CFL7" s="29"/>
      <c r="CFM7" s="29"/>
      <c r="CFN7" s="29"/>
      <c r="CFO7" s="29"/>
      <c r="CFP7" s="29"/>
      <c r="CFQ7" s="29"/>
      <c r="CFR7" s="29"/>
      <c r="CFS7" s="29"/>
      <c r="CFT7" s="29"/>
      <c r="CFU7" s="29"/>
      <c r="CFV7" s="29"/>
      <c r="CFW7" s="29"/>
      <c r="CFX7" s="29"/>
      <c r="CFY7" s="29"/>
      <c r="CFZ7" s="29"/>
      <c r="CGA7" s="29"/>
      <c r="CGB7" s="29"/>
      <c r="CGC7" s="29"/>
      <c r="CGD7" s="29"/>
      <c r="CGE7" s="29"/>
      <c r="CGF7" s="29"/>
      <c r="CGG7" s="29"/>
      <c r="CGH7" s="29"/>
      <c r="CGI7" s="29"/>
      <c r="CGJ7" s="29"/>
      <c r="CGK7" s="29"/>
      <c r="CGL7" s="29"/>
      <c r="CGM7" s="29"/>
      <c r="CGN7" s="29"/>
      <c r="CGO7" s="29"/>
      <c r="CGP7" s="29"/>
      <c r="CGQ7" s="29"/>
      <c r="CGR7" s="29"/>
      <c r="CGS7" s="29"/>
      <c r="CGT7" s="29"/>
      <c r="CGU7" s="29"/>
      <c r="CGV7" s="29"/>
      <c r="CGW7" s="29"/>
      <c r="CGX7" s="29"/>
      <c r="CGY7" s="29"/>
      <c r="CGZ7" s="29"/>
      <c r="CHA7" s="29"/>
      <c r="CHB7" s="29"/>
      <c r="CHC7" s="29"/>
      <c r="CHD7" s="29"/>
      <c r="CHE7" s="29"/>
      <c r="CHF7" s="29"/>
      <c r="CHG7" s="29"/>
      <c r="CHH7" s="29"/>
      <c r="CHI7" s="29"/>
      <c r="CHJ7" s="29"/>
      <c r="CHK7" s="29"/>
      <c r="CHL7" s="29"/>
      <c r="CHM7" s="29"/>
      <c r="CHN7" s="29"/>
      <c r="CHO7" s="29"/>
      <c r="CHP7" s="29"/>
      <c r="CHQ7" s="29"/>
      <c r="CHR7" s="29"/>
      <c r="CHS7" s="29"/>
      <c r="CHT7" s="29"/>
      <c r="CHU7" s="29"/>
      <c r="CHV7" s="29"/>
      <c r="CHW7" s="29"/>
      <c r="CHX7" s="29"/>
      <c r="CHY7" s="29"/>
      <c r="CHZ7" s="29"/>
      <c r="CIA7" s="29"/>
      <c r="CIB7" s="29"/>
      <c r="CIC7" s="29"/>
      <c r="CID7" s="29"/>
      <c r="CIE7" s="29"/>
      <c r="CIF7" s="29"/>
      <c r="CIG7" s="29"/>
      <c r="CIH7" s="29"/>
      <c r="CII7" s="29"/>
      <c r="CIJ7" s="29"/>
      <c r="CIK7" s="29"/>
      <c r="CIL7" s="29"/>
      <c r="CIM7" s="29"/>
      <c r="CIN7" s="29"/>
      <c r="CIO7" s="29"/>
      <c r="CIP7" s="29"/>
      <c r="CIQ7" s="29"/>
      <c r="CIR7" s="29"/>
      <c r="CIS7" s="29"/>
      <c r="CIT7" s="29"/>
      <c r="CIU7" s="29"/>
      <c r="CIV7" s="29"/>
      <c r="CIW7" s="29"/>
      <c r="CIX7" s="29"/>
      <c r="CIY7" s="29"/>
      <c r="CIZ7" s="29"/>
      <c r="CJA7" s="29"/>
      <c r="CJB7" s="29"/>
      <c r="CJC7" s="29"/>
      <c r="CJD7" s="29"/>
      <c r="CJE7" s="29"/>
      <c r="CJF7" s="29"/>
      <c r="CJG7" s="29"/>
      <c r="CJH7" s="29"/>
      <c r="CJI7" s="29"/>
      <c r="CJJ7" s="29"/>
      <c r="CJK7" s="29"/>
      <c r="CJL7" s="29"/>
      <c r="CJM7" s="29"/>
      <c r="CJN7" s="29"/>
      <c r="CJO7" s="29"/>
      <c r="CJP7" s="29"/>
      <c r="CJQ7" s="29"/>
      <c r="CJR7" s="29"/>
      <c r="CJS7" s="29"/>
      <c r="CJT7" s="29"/>
      <c r="CJU7" s="29"/>
      <c r="CJV7" s="29"/>
      <c r="CJW7" s="29"/>
      <c r="CJX7" s="29"/>
      <c r="CJY7" s="29"/>
      <c r="CJZ7" s="29"/>
      <c r="CKA7" s="29"/>
      <c r="CKB7" s="29"/>
      <c r="CKC7" s="29"/>
      <c r="CKD7" s="29"/>
      <c r="CKE7" s="29"/>
      <c r="CKF7" s="29"/>
      <c r="CKG7" s="29"/>
      <c r="CKH7" s="29"/>
      <c r="CKI7" s="29"/>
      <c r="CKJ7" s="29"/>
      <c r="CKK7" s="29"/>
      <c r="CKL7" s="29"/>
      <c r="CKM7" s="29"/>
      <c r="CKN7" s="29"/>
      <c r="CKO7" s="29"/>
      <c r="CKP7" s="29"/>
      <c r="CKQ7" s="29"/>
      <c r="CKR7" s="29"/>
      <c r="CKS7" s="29"/>
      <c r="CKT7" s="29"/>
      <c r="CKU7" s="29"/>
      <c r="CKV7" s="29"/>
      <c r="CKW7" s="29"/>
      <c r="CKX7" s="29"/>
      <c r="CKY7" s="29"/>
      <c r="CKZ7" s="29"/>
      <c r="CLA7" s="29"/>
      <c r="CLB7" s="29"/>
      <c r="CLC7" s="29"/>
      <c r="CLD7" s="29"/>
      <c r="CLE7" s="29"/>
      <c r="CLF7" s="29"/>
      <c r="CLG7" s="29"/>
      <c r="CLH7" s="29"/>
      <c r="CLI7" s="29"/>
      <c r="CLJ7" s="29"/>
      <c r="CLK7" s="29"/>
      <c r="CLL7" s="29"/>
      <c r="CLM7" s="29"/>
      <c r="CLN7" s="29"/>
      <c r="CLO7" s="29"/>
      <c r="CLP7" s="29"/>
      <c r="CLQ7" s="29"/>
      <c r="CLR7" s="29"/>
      <c r="CLS7" s="29"/>
      <c r="CLT7" s="29"/>
      <c r="CLU7" s="29"/>
      <c r="CLV7" s="29"/>
      <c r="CLW7" s="29"/>
      <c r="CLX7" s="29"/>
      <c r="CLY7" s="29"/>
      <c r="CLZ7" s="29"/>
      <c r="CMA7" s="29"/>
      <c r="CMB7" s="29"/>
      <c r="CMC7" s="29"/>
      <c r="CMD7" s="29"/>
      <c r="CME7" s="29"/>
      <c r="CMF7" s="29"/>
      <c r="CMG7" s="29"/>
      <c r="CMH7" s="29"/>
      <c r="CMI7" s="29"/>
      <c r="CMJ7" s="29"/>
      <c r="CMK7" s="29"/>
      <c r="CML7" s="29"/>
      <c r="CMM7" s="29"/>
      <c r="CMN7" s="29"/>
      <c r="CMO7" s="29"/>
      <c r="CMP7" s="29"/>
      <c r="CMQ7" s="29"/>
      <c r="CMR7" s="29"/>
      <c r="CMS7" s="29"/>
      <c r="CMT7" s="29"/>
      <c r="CMU7" s="29"/>
      <c r="CMV7" s="29"/>
      <c r="CMW7" s="29"/>
      <c r="CMX7" s="29"/>
      <c r="CMY7" s="29"/>
      <c r="CMZ7" s="29"/>
      <c r="CNA7" s="29"/>
      <c r="CNB7" s="29"/>
      <c r="CNC7" s="29"/>
      <c r="CND7" s="29"/>
      <c r="CNE7" s="29"/>
      <c r="CNF7" s="29"/>
      <c r="CNG7" s="29"/>
      <c r="CNH7" s="29"/>
      <c r="CNI7" s="29"/>
      <c r="CNJ7" s="29"/>
      <c r="CNK7" s="29"/>
      <c r="CNL7" s="29"/>
      <c r="CNM7" s="29"/>
      <c r="CNN7" s="29"/>
      <c r="CNO7" s="29"/>
      <c r="CNP7" s="29"/>
      <c r="CNQ7" s="29"/>
      <c r="CNR7" s="29"/>
      <c r="CNS7" s="29"/>
      <c r="CNT7" s="29"/>
      <c r="CNU7" s="29"/>
      <c r="CNV7" s="29"/>
      <c r="CNW7" s="29"/>
      <c r="CNX7" s="29"/>
      <c r="CNY7" s="29"/>
      <c r="CNZ7" s="29"/>
      <c r="COA7" s="29"/>
      <c r="COB7" s="29"/>
      <c r="COC7" s="29"/>
      <c r="COD7" s="29"/>
      <c r="COE7" s="29"/>
      <c r="COF7" s="29"/>
      <c r="COG7" s="29"/>
      <c r="COH7" s="29"/>
      <c r="COI7" s="29"/>
      <c r="COJ7" s="29"/>
      <c r="COK7" s="29"/>
      <c r="COL7" s="29"/>
      <c r="COM7" s="29"/>
      <c r="CON7" s="29"/>
      <c r="COO7" s="29"/>
      <c r="COP7" s="29"/>
      <c r="COQ7" s="29"/>
      <c r="COR7" s="29"/>
      <c r="COS7" s="29"/>
      <c r="COT7" s="29"/>
      <c r="COU7" s="29"/>
      <c r="COV7" s="29"/>
      <c r="COW7" s="29"/>
      <c r="COX7" s="29"/>
      <c r="COY7" s="29"/>
      <c r="COZ7" s="29"/>
      <c r="CPA7" s="29"/>
      <c r="CPB7" s="29"/>
      <c r="CPC7" s="29"/>
      <c r="CPD7" s="29"/>
      <c r="CPE7" s="29"/>
      <c r="CPF7" s="29"/>
      <c r="CPG7" s="29"/>
      <c r="CPH7" s="29"/>
      <c r="CPI7" s="29"/>
      <c r="CPJ7" s="29"/>
      <c r="CPK7" s="29"/>
      <c r="CPL7" s="29"/>
      <c r="CPM7" s="29"/>
      <c r="CPN7" s="29"/>
      <c r="CPO7" s="29"/>
      <c r="CPP7" s="29"/>
      <c r="CPQ7" s="29"/>
      <c r="CPR7" s="29"/>
      <c r="CPS7" s="29"/>
      <c r="CPT7" s="29"/>
      <c r="CPU7" s="29"/>
      <c r="CPV7" s="29"/>
      <c r="CPW7" s="29"/>
      <c r="CPX7" s="29"/>
      <c r="CPY7" s="29"/>
      <c r="CPZ7" s="29"/>
      <c r="CQA7" s="29"/>
      <c r="CQB7" s="29"/>
      <c r="CQC7" s="29"/>
      <c r="CQD7" s="29"/>
      <c r="CQE7" s="29"/>
      <c r="CQF7" s="29"/>
      <c r="CQG7" s="29"/>
      <c r="CQH7" s="29"/>
      <c r="CQI7" s="29"/>
      <c r="CQJ7" s="29"/>
      <c r="CQK7" s="29"/>
      <c r="CQL7" s="29"/>
      <c r="CQM7" s="29"/>
      <c r="CQN7" s="29"/>
      <c r="CQO7" s="29"/>
      <c r="CQP7" s="29"/>
      <c r="CQQ7" s="29"/>
      <c r="CQR7" s="29"/>
      <c r="CQS7" s="29"/>
      <c r="CQT7" s="29"/>
      <c r="CQU7" s="29"/>
      <c r="CQV7" s="29"/>
      <c r="CQW7" s="29"/>
      <c r="CQX7" s="29"/>
      <c r="CQY7" s="29"/>
      <c r="CQZ7" s="29"/>
      <c r="CRA7" s="29"/>
      <c r="CRB7" s="29"/>
      <c r="CRC7" s="29"/>
      <c r="CRD7" s="29"/>
      <c r="CRE7" s="29"/>
      <c r="CRF7" s="29"/>
      <c r="CRG7" s="29"/>
      <c r="CRH7" s="29"/>
      <c r="CRI7" s="29"/>
      <c r="CRJ7" s="29"/>
      <c r="CRK7" s="29"/>
      <c r="CRL7" s="29"/>
      <c r="CRM7" s="29"/>
      <c r="CRN7" s="29"/>
      <c r="CRO7" s="29"/>
      <c r="CRP7" s="29"/>
      <c r="CRQ7" s="29"/>
      <c r="CRR7" s="29"/>
      <c r="CRS7" s="29"/>
      <c r="CRT7" s="29"/>
      <c r="CRU7" s="29"/>
      <c r="CRV7" s="29"/>
      <c r="CRW7" s="29"/>
      <c r="CRX7" s="29"/>
      <c r="CRY7" s="29"/>
      <c r="CRZ7" s="29"/>
      <c r="CSA7" s="29"/>
      <c r="CSB7" s="29"/>
      <c r="CSC7" s="29"/>
      <c r="CSD7" s="29"/>
      <c r="CSE7" s="29"/>
      <c r="CSF7" s="29"/>
      <c r="CSG7" s="29"/>
      <c r="CSH7" s="29"/>
      <c r="CSI7" s="29"/>
      <c r="CSJ7" s="29"/>
      <c r="CSK7" s="29"/>
      <c r="CSL7" s="29"/>
      <c r="CSM7" s="29"/>
      <c r="CSN7" s="29"/>
      <c r="CSO7" s="29"/>
      <c r="CSP7" s="29"/>
      <c r="CSQ7" s="29"/>
      <c r="CSR7" s="29"/>
      <c r="CSS7" s="29"/>
      <c r="CST7" s="29"/>
      <c r="CSU7" s="29"/>
      <c r="CSV7" s="29"/>
      <c r="CSW7" s="29"/>
      <c r="CSX7" s="29"/>
      <c r="CSY7" s="29"/>
      <c r="CSZ7" s="29"/>
      <c r="CTA7" s="29"/>
      <c r="CTB7" s="29"/>
      <c r="CTC7" s="29"/>
      <c r="CTD7" s="29"/>
      <c r="CTE7" s="29"/>
      <c r="CTF7" s="29"/>
      <c r="CTG7" s="29"/>
      <c r="CTH7" s="29"/>
      <c r="CTI7" s="29"/>
      <c r="CTJ7" s="29"/>
      <c r="CTK7" s="29"/>
      <c r="CTL7" s="29"/>
      <c r="CTM7" s="29"/>
      <c r="CTN7" s="29"/>
      <c r="CTO7" s="29"/>
      <c r="CTP7" s="29"/>
      <c r="CTQ7" s="29"/>
      <c r="CTR7" s="29"/>
      <c r="CTS7" s="29"/>
      <c r="CTT7" s="29"/>
      <c r="CTU7" s="29"/>
      <c r="CTV7" s="29"/>
      <c r="CTW7" s="29"/>
      <c r="CTX7" s="29"/>
      <c r="CTY7" s="29"/>
      <c r="CTZ7" s="29"/>
      <c r="CUA7" s="29"/>
      <c r="CUB7" s="29"/>
      <c r="CUC7" s="29"/>
      <c r="CUD7" s="29"/>
      <c r="CUE7" s="29"/>
      <c r="CUF7" s="29"/>
      <c r="CUG7" s="29"/>
      <c r="CUH7" s="29"/>
      <c r="CUI7" s="29"/>
      <c r="CUJ7" s="29"/>
      <c r="CUK7" s="29"/>
      <c r="CUL7" s="29"/>
      <c r="CUM7" s="29"/>
      <c r="CUN7" s="29"/>
      <c r="CUO7" s="29"/>
      <c r="CUP7" s="29"/>
      <c r="CUQ7" s="29"/>
      <c r="CUR7" s="29"/>
      <c r="CUS7" s="29"/>
      <c r="CUT7" s="29"/>
      <c r="CUU7" s="29"/>
      <c r="CUV7" s="29"/>
      <c r="CUW7" s="29"/>
      <c r="CUX7" s="29"/>
      <c r="CUY7" s="29"/>
      <c r="CUZ7" s="29"/>
      <c r="CVA7" s="29"/>
      <c r="CVB7" s="29"/>
      <c r="CVC7" s="29"/>
      <c r="CVD7" s="29"/>
      <c r="CVE7" s="29"/>
      <c r="CVF7" s="29"/>
      <c r="CVG7" s="29"/>
      <c r="CVH7" s="29"/>
      <c r="CVI7" s="29"/>
      <c r="CVJ7" s="29"/>
      <c r="CVK7" s="29"/>
      <c r="CVL7" s="29"/>
      <c r="CVM7" s="29"/>
      <c r="CVN7" s="29"/>
      <c r="CVO7" s="29"/>
      <c r="CVP7" s="29"/>
      <c r="CVQ7" s="29"/>
      <c r="CVR7" s="29"/>
      <c r="CVS7" s="29"/>
      <c r="CVT7" s="29"/>
      <c r="CVU7" s="29"/>
      <c r="CVV7" s="29"/>
      <c r="CVW7" s="29"/>
      <c r="CVX7" s="29"/>
      <c r="CVY7" s="29"/>
      <c r="CVZ7" s="29"/>
      <c r="CWA7" s="29"/>
      <c r="CWB7" s="29"/>
      <c r="CWC7" s="29"/>
      <c r="CWD7" s="29"/>
      <c r="CWE7" s="29"/>
      <c r="CWF7" s="29"/>
      <c r="CWG7" s="29"/>
      <c r="CWH7" s="29"/>
      <c r="CWI7" s="29"/>
      <c r="CWJ7" s="29"/>
      <c r="CWK7" s="29"/>
      <c r="CWL7" s="29"/>
      <c r="CWM7" s="29"/>
      <c r="CWN7" s="29"/>
      <c r="CWO7" s="29"/>
      <c r="CWP7" s="29"/>
      <c r="CWQ7" s="29"/>
      <c r="CWR7" s="29"/>
      <c r="CWS7" s="29"/>
      <c r="CWT7" s="29"/>
      <c r="CWU7" s="29"/>
      <c r="CWV7" s="29"/>
      <c r="CWW7" s="29"/>
      <c r="CWX7" s="29"/>
      <c r="CWY7" s="29"/>
      <c r="CWZ7" s="29"/>
      <c r="CXA7" s="29"/>
      <c r="CXB7" s="29"/>
      <c r="CXC7" s="29"/>
      <c r="CXD7" s="29"/>
      <c r="CXE7" s="29"/>
      <c r="CXF7" s="29"/>
      <c r="CXG7" s="29"/>
      <c r="CXH7" s="29"/>
      <c r="CXI7" s="29"/>
      <c r="CXJ7" s="29"/>
      <c r="CXK7" s="29"/>
      <c r="CXL7" s="29"/>
      <c r="CXM7" s="29"/>
      <c r="CXN7" s="29"/>
      <c r="CXO7" s="29"/>
      <c r="CXP7" s="29"/>
      <c r="CXQ7" s="29"/>
      <c r="CXR7" s="29"/>
      <c r="CXS7" s="29"/>
      <c r="CXT7" s="29"/>
      <c r="CXU7" s="29"/>
      <c r="CXV7" s="29"/>
      <c r="CXW7" s="29"/>
      <c r="CXX7" s="29"/>
      <c r="CXY7" s="29"/>
      <c r="CXZ7" s="29"/>
      <c r="CYA7" s="29"/>
      <c r="CYB7" s="29"/>
      <c r="CYC7" s="29"/>
      <c r="CYD7" s="29"/>
      <c r="CYE7" s="29"/>
      <c r="CYF7" s="29"/>
      <c r="CYG7" s="29"/>
      <c r="CYH7" s="29"/>
      <c r="CYI7" s="29"/>
      <c r="CYJ7" s="29"/>
      <c r="CYK7" s="29"/>
      <c r="CYL7" s="29"/>
      <c r="CYM7" s="29"/>
      <c r="CYN7" s="29"/>
      <c r="CYO7" s="29"/>
      <c r="CYP7" s="29"/>
      <c r="CYQ7" s="29"/>
      <c r="CYR7" s="29"/>
      <c r="CYS7" s="29"/>
      <c r="CYT7" s="29"/>
      <c r="CYU7" s="29"/>
      <c r="CYV7" s="29"/>
      <c r="CYW7" s="29"/>
      <c r="CYX7" s="29"/>
      <c r="CYY7" s="29"/>
      <c r="CYZ7" s="29"/>
      <c r="CZA7" s="29"/>
      <c r="CZB7" s="29"/>
      <c r="CZC7" s="29"/>
      <c r="CZD7" s="29"/>
      <c r="CZE7" s="29"/>
      <c r="CZF7" s="29"/>
      <c r="CZG7" s="29"/>
      <c r="CZH7" s="29"/>
      <c r="CZI7" s="29"/>
      <c r="CZJ7" s="29"/>
      <c r="CZK7" s="29"/>
      <c r="CZL7" s="29"/>
      <c r="CZM7" s="29"/>
      <c r="CZN7" s="29"/>
      <c r="CZO7" s="29"/>
      <c r="CZP7" s="29"/>
      <c r="CZQ7" s="29"/>
      <c r="CZR7" s="29"/>
      <c r="CZS7" s="29"/>
      <c r="CZT7" s="29"/>
      <c r="CZU7" s="29"/>
      <c r="CZV7" s="29"/>
      <c r="CZW7" s="29"/>
      <c r="CZX7" s="29"/>
      <c r="CZY7" s="29"/>
      <c r="CZZ7" s="29"/>
      <c r="DAA7" s="29"/>
      <c r="DAB7" s="29"/>
      <c r="DAC7" s="29"/>
      <c r="DAD7" s="29"/>
      <c r="DAE7" s="29"/>
      <c r="DAF7" s="29"/>
      <c r="DAG7" s="29"/>
      <c r="DAH7" s="29"/>
      <c r="DAI7" s="29"/>
      <c r="DAJ7" s="29"/>
      <c r="DAK7" s="29"/>
      <c r="DAL7" s="29"/>
      <c r="DAM7" s="29"/>
      <c r="DAN7" s="29"/>
      <c r="DAO7" s="29"/>
      <c r="DAP7" s="29"/>
      <c r="DAQ7" s="29"/>
      <c r="DAR7" s="29"/>
      <c r="DAS7" s="29"/>
      <c r="DAT7" s="29"/>
      <c r="DAU7" s="29"/>
      <c r="DAV7" s="29"/>
      <c r="DAW7" s="29"/>
      <c r="DAX7" s="29"/>
      <c r="DAY7" s="29"/>
      <c r="DAZ7" s="29"/>
      <c r="DBA7" s="29"/>
      <c r="DBB7" s="29"/>
      <c r="DBC7" s="29"/>
      <c r="DBD7" s="29"/>
      <c r="DBE7" s="29"/>
      <c r="DBF7" s="29"/>
      <c r="DBG7" s="29"/>
      <c r="DBH7" s="29"/>
      <c r="DBI7" s="29"/>
      <c r="DBJ7" s="29"/>
      <c r="DBK7" s="29"/>
      <c r="DBL7" s="29"/>
      <c r="DBM7" s="29"/>
      <c r="DBN7" s="29"/>
      <c r="DBO7" s="29"/>
      <c r="DBP7" s="29"/>
      <c r="DBQ7" s="29"/>
      <c r="DBR7" s="29"/>
      <c r="DBS7" s="29"/>
      <c r="DBT7" s="29"/>
      <c r="DBU7" s="29"/>
      <c r="DBV7" s="29"/>
      <c r="DBW7" s="29"/>
      <c r="DBX7" s="29"/>
      <c r="DBY7" s="29"/>
      <c r="DBZ7" s="29"/>
      <c r="DCA7" s="29"/>
      <c r="DCB7" s="29"/>
      <c r="DCC7" s="29"/>
      <c r="DCD7" s="29"/>
      <c r="DCE7" s="29"/>
      <c r="DCF7" s="29"/>
      <c r="DCG7" s="29"/>
      <c r="DCH7" s="29"/>
      <c r="DCI7" s="29"/>
      <c r="DCJ7" s="29"/>
      <c r="DCK7" s="29"/>
      <c r="DCL7" s="29"/>
      <c r="DCM7" s="29"/>
      <c r="DCN7" s="29"/>
      <c r="DCO7" s="29"/>
      <c r="DCP7" s="29"/>
      <c r="DCQ7" s="29"/>
      <c r="DCR7" s="29"/>
      <c r="DCS7" s="29"/>
      <c r="DCT7" s="29"/>
      <c r="DCU7" s="29"/>
      <c r="DCV7" s="29"/>
      <c r="DCW7" s="29"/>
      <c r="DCX7" s="29"/>
      <c r="DCY7" s="29"/>
      <c r="DCZ7" s="29"/>
      <c r="DDA7" s="29"/>
      <c r="DDB7" s="29"/>
      <c r="DDC7" s="29"/>
      <c r="DDD7" s="29"/>
      <c r="DDE7" s="29"/>
      <c r="DDF7" s="29"/>
      <c r="DDG7" s="29"/>
      <c r="DDH7" s="29"/>
      <c r="DDI7" s="29"/>
      <c r="DDJ7" s="29"/>
      <c r="DDK7" s="29"/>
      <c r="DDL7" s="29"/>
      <c r="DDM7" s="29"/>
      <c r="DDN7" s="29"/>
      <c r="DDO7" s="29"/>
      <c r="DDP7" s="29"/>
      <c r="DDQ7" s="29"/>
      <c r="DDR7" s="29"/>
      <c r="DDS7" s="29"/>
      <c r="DDT7" s="29"/>
      <c r="DDU7" s="29"/>
      <c r="DDV7" s="29"/>
      <c r="DDW7" s="29"/>
      <c r="DDX7" s="29"/>
      <c r="DDY7" s="29"/>
      <c r="DDZ7" s="29"/>
      <c r="DEA7" s="29"/>
      <c r="DEB7" s="29"/>
      <c r="DEC7" s="29"/>
      <c r="DED7" s="29"/>
      <c r="DEE7" s="29"/>
      <c r="DEF7" s="29"/>
      <c r="DEG7" s="29"/>
      <c r="DEH7" s="29"/>
      <c r="DEI7" s="29"/>
      <c r="DEJ7" s="29"/>
      <c r="DEK7" s="29"/>
      <c r="DEL7" s="29"/>
      <c r="DEM7" s="29"/>
      <c r="DEN7" s="29"/>
      <c r="DEO7" s="29"/>
      <c r="DEP7" s="29"/>
      <c r="DEQ7" s="29"/>
      <c r="DER7" s="29"/>
      <c r="DES7" s="29"/>
      <c r="DET7" s="29"/>
      <c r="DEU7" s="29"/>
      <c r="DEV7" s="29"/>
      <c r="DEW7" s="29"/>
      <c r="DEX7" s="29"/>
      <c r="DEY7" s="29"/>
      <c r="DEZ7" s="29"/>
      <c r="DFA7" s="29"/>
      <c r="DFB7" s="29"/>
      <c r="DFC7" s="29"/>
      <c r="DFD7" s="29"/>
      <c r="DFE7" s="29"/>
      <c r="DFF7" s="29"/>
      <c r="DFG7" s="29"/>
      <c r="DFH7" s="29"/>
      <c r="DFI7" s="29"/>
      <c r="DFJ7" s="29"/>
      <c r="DFK7" s="29"/>
      <c r="DFL7" s="29"/>
      <c r="DFM7" s="29"/>
      <c r="DFN7" s="29"/>
      <c r="DFO7" s="29"/>
      <c r="DFP7" s="29"/>
      <c r="DFQ7" s="29"/>
      <c r="DFR7" s="29"/>
      <c r="DFS7" s="29"/>
      <c r="DFT7" s="29"/>
      <c r="DFU7" s="29"/>
      <c r="DFV7" s="29"/>
      <c r="DFW7" s="29"/>
      <c r="DFX7" s="29"/>
      <c r="DFY7" s="29"/>
      <c r="DFZ7" s="29"/>
      <c r="DGA7" s="29"/>
      <c r="DGB7" s="29"/>
      <c r="DGC7" s="29"/>
      <c r="DGD7" s="29"/>
      <c r="DGE7" s="29"/>
      <c r="DGF7" s="29"/>
      <c r="DGG7" s="29"/>
      <c r="DGH7" s="29"/>
      <c r="DGI7" s="29"/>
      <c r="DGJ7" s="29"/>
      <c r="DGK7" s="29"/>
      <c r="DGL7" s="29"/>
      <c r="DGM7" s="29"/>
      <c r="DGN7" s="29"/>
      <c r="DGO7" s="29"/>
      <c r="DGP7" s="29"/>
      <c r="DGQ7" s="29"/>
      <c r="DGR7" s="29"/>
      <c r="DGS7" s="29"/>
      <c r="DGT7" s="29"/>
      <c r="DGU7" s="29"/>
      <c r="DGV7" s="29"/>
      <c r="DGW7" s="29"/>
      <c r="DGX7" s="29"/>
      <c r="DGY7" s="29"/>
      <c r="DGZ7" s="29"/>
      <c r="DHA7" s="29"/>
      <c r="DHB7" s="29"/>
      <c r="DHC7" s="29"/>
      <c r="DHD7" s="29"/>
      <c r="DHE7" s="29"/>
      <c r="DHF7" s="29"/>
      <c r="DHG7" s="29"/>
      <c r="DHH7" s="29"/>
      <c r="DHI7" s="29"/>
      <c r="DHJ7" s="29"/>
      <c r="DHK7" s="29"/>
      <c r="DHL7" s="29"/>
      <c r="DHM7" s="29"/>
      <c r="DHN7" s="29"/>
      <c r="DHO7" s="29"/>
      <c r="DHP7" s="29"/>
      <c r="DHQ7" s="29"/>
      <c r="DHR7" s="29"/>
      <c r="DHS7" s="29"/>
      <c r="DHT7" s="29"/>
      <c r="DHU7" s="29"/>
      <c r="DHV7" s="29"/>
      <c r="DHW7" s="29"/>
      <c r="DHX7" s="29"/>
      <c r="DHY7" s="29"/>
      <c r="DHZ7" s="29"/>
      <c r="DIA7" s="29"/>
      <c r="DIB7" s="29"/>
      <c r="DIC7" s="29"/>
      <c r="DID7" s="29"/>
      <c r="DIE7" s="29"/>
      <c r="DIF7" s="29"/>
      <c r="DIG7" s="29"/>
      <c r="DIH7" s="29"/>
      <c r="DII7" s="29"/>
      <c r="DIJ7" s="29"/>
      <c r="DIK7" s="29"/>
      <c r="DIL7" s="29"/>
      <c r="DIM7" s="29"/>
      <c r="DIN7" s="29"/>
      <c r="DIO7" s="29"/>
      <c r="DIP7" s="29"/>
      <c r="DIQ7" s="29"/>
      <c r="DIR7" s="29"/>
      <c r="DIS7" s="29"/>
      <c r="DIT7" s="29"/>
      <c r="DIU7" s="29"/>
      <c r="DIV7" s="29"/>
      <c r="DIW7" s="29"/>
      <c r="DIX7" s="29"/>
      <c r="DIY7" s="29"/>
      <c r="DIZ7" s="29"/>
      <c r="DJA7" s="29"/>
      <c r="DJB7" s="29"/>
      <c r="DJC7" s="29"/>
      <c r="DJD7" s="29"/>
      <c r="DJE7" s="29"/>
      <c r="DJF7" s="29"/>
      <c r="DJG7" s="29"/>
      <c r="DJH7" s="29"/>
      <c r="DJI7" s="29"/>
      <c r="DJJ7" s="29"/>
      <c r="DJK7" s="29"/>
      <c r="DJL7" s="29"/>
      <c r="DJM7" s="29"/>
      <c r="DJN7" s="29"/>
      <c r="DJO7" s="29"/>
      <c r="DJP7" s="29"/>
      <c r="DJQ7" s="29"/>
      <c r="DJR7" s="29"/>
      <c r="DJS7" s="29"/>
      <c r="DJT7" s="29"/>
      <c r="DJU7" s="29"/>
      <c r="DJV7" s="29"/>
      <c r="DJW7" s="29"/>
      <c r="DJX7" s="29"/>
      <c r="DJY7" s="29"/>
      <c r="DJZ7" s="29"/>
      <c r="DKA7" s="29"/>
      <c r="DKB7" s="29"/>
      <c r="DKC7" s="29"/>
      <c r="DKD7" s="29"/>
      <c r="DKE7" s="29"/>
      <c r="DKF7" s="29"/>
      <c r="DKG7" s="29"/>
      <c r="DKH7" s="29"/>
      <c r="DKI7" s="29"/>
      <c r="DKJ7" s="29"/>
      <c r="DKK7" s="29"/>
      <c r="DKL7" s="29"/>
      <c r="DKM7" s="29"/>
      <c r="DKN7" s="29"/>
      <c r="DKO7" s="29"/>
      <c r="DKP7" s="29"/>
      <c r="DKQ7" s="29"/>
      <c r="DKR7" s="29"/>
      <c r="DKS7" s="29"/>
      <c r="DKT7" s="29"/>
      <c r="DKU7" s="29"/>
      <c r="DKV7" s="29"/>
      <c r="DKW7" s="29"/>
      <c r="DKX7" s="29"/>
      <c r="DKY7" s="29"/>
      <c r="DKZ7" s="29"/>
      <c r="DLA7" s="29"/>
      <c r="DLB7" s="29"/>
      <c r="DLC7" s="29"/>
      <c r="DLD7" s="29"/>
      <c r="DLE7" s="29"/>
      <c r="DLF7" s="29"/>
      <c r="DLG7" s="29"/>
      <c r="DLH7" s="29"/>
      <c r="DLI7" s="29"/>
      <c r="DLJ7" s="29"/>
      <c r="DLK7" s="29"/>
      <c r="DLL7" s="29"/>
      <c r="DLM7" s="29"/>
      <c r="DLN7" s="29"/>
      <c r="DLO7" s="29"/>
      <c r="DLP7" s="29"/>
      <c r="DLQ7" s="29"/>
      <c r="DLR7" s="29"/>
      <c r="DLS7" s="29"/>
      <c r="DLT7" s="29"/>
      <c r="DLU7" s="29"/>
      <c r="DLV7" s="29"/>
      <c r="DLW7" s="29"/>
      <c r="DLX7" s="29"/>
      <c r="DLY7" s="29"/>
      <c r="DLZ7" s="29"/>
      <c r="DMA7" s="29"/>
      <c r="DMB7" s="29"/>
      <c r="DMC7" s="29"/>
      <c r="DMD7" s="29"/>
      <c r="DME7" s="29"/>
      <c r="DMF7" s="29"/>
      <c r="DMG7" s="29"/>
      <c r="DMH7" s="29"/>
      <c r="DMI7" s="29"/>
      <c r="DMJ7" s="29"/>
      <c r="DMK7" s="29"/>
      <c r="DML7" s="29"/>
      <c r="DMM7" s="29"/>
      <c r="DMN7" s="29"/>
      <c r="DMO7" s="29"/>
      <c r="DMP7" s="29"/>
      <c r="DMQ7" s="29"/>
      <c r="DMR7" s="29"/>
      <c r="DMS7" s="29"/>
      <c r="DMT7" s="29"/>
      <c r="DMU7" s="29"/>
      <c r="DMV7" s="29"/>
      <c r="DMW7" s="29"/>
      <c r="DMX7" s="29"/>
      <c r="DMY7" s="29"/>
      <c r="DMZ7" s="29"/>
      <c r="DNA7" s="29"/>
      <c r="DNB7" s="29"/>
      <c r="DNC7" s="29"/>
      <c r="DND7" s="29"/>
      <c r="DNE7" s="29"/>
      <c r="DNF7" s="29"/>
      <c r="DNG7" s="29"/>
      <c r="DNH7" s="29"/>
      <c r="DNI7" s="29"/>
      <c r="DNJ7" s="29"/>
      <c r="DNK7" s="29"/>
      <c r="DNL7" s="29"/>
      <c r="DNM7" s="29"/>
      <c r="DNN7" s="29"/>
      <c r="DNO7" s="29"/>
      <c r="DNP7" s="29"/>
      <c r="DNQ7" s="29"/>
      <c r="DNR7" s="29"/>
      <c r="DNS7" s="29"/>
      <c r="DNT7" s="29"/>
      <c r="DNU7" s="29"/>
      <c r="DNV7" s="29"/>
      <c r="DNW7" s="29"/>
      <c r="DNX7" s="29"/>
      <c r="DNY7" s="29"/>
      <c r="DNZ7" s="29"/>
      <c r="DOA7" s="29"/>
      <c r="DOB7" s="29"/>
      <c r="DOC7" s="29"/>
      <c r="DOD7" s="29"/>
      <c r="DOE7" s="29"/>
      <c r="DOF7" s="29"/>
      <c r="DOG7" s="29"/>
      <c r="DOH7" s="29"/>
      <c r="DOI7" s="29"/>
      <c r="DOJ7" s="29"/>
      <c r="DOK7" s="29"/>
      <c r="DOL7" s="29"/>
      <c r="DOM7" s="29"/>
      <c r="DON7" s="29"/>
      <c r="DOO7" s="29"/>
      <c r="DOP7" s="29"/>
      <c r="DOQ7" s="29"/>
      <c r="DOR7" s="29"/>
      <c r="DOS7" s="29"/>
      <c r="DOT7" s="29"/>
      <c r="DOU7" s="29"/>
      <c r="DOV7" s="29"/>
      <c r="DOW7" s="29"/>
      <c r="DOX7" s="29"/>
      <c r="DOY7" s="29"/>
      <c r="DOZ7" s="29"/>
      <c r="DPA7" s="29"/>
      <c r="DPB7" s="29"/>
      <c r="DPC7" s="29"/>
      <c r="DPD7" s="29"/>
      <c r="DPE7" s="29"/>
      <c r="DPF7" s="29"/>
      <c r="DPG7" s="29"/>
      <c r="DPH7" s="29"/>
      <c r="DPI7" s="29"/>
      <c r="DPJ7" s="29"/>
      <c r="DPK7" s="29"/>
      <c r="DPL7" s="29"/>
      <c r="DPM7" s="29"/>
      <c r="DPN7" s="29"/>
      <c r="DPO7" s="29"/>
      <c r="DPP7" s="29"/>
      <c r="DPQ7" s="29"/>
      <c r="DPR7" s="29"/>
      <c r="DPS7" s="29"/>
      <c r="DPT7" s="29"/>
      <c r="DPU7" s="29"/>
      <c r="DPV7" s="29"/>
      <c r="DPW7" s="29"/>
      <c r="DPX7" s="29"/>
      <c r="DPY7" s="29"/>
      <c r="DPZ7" s="29"/>
      <c r="DQA7" s="29"/>
      <c r="DQB7" s="29"/>
      <c r="DQC7" s="29"/>
      <c r="DQD7" s="29"/>
      <c r="DQE7" s="29"/>
      <c r="DQF7" s="29"/>
      <c r="DQG7" s="29"/>
      <c r="DQH7" s="29"/>
      <c r="DQI7" s="29"/>
      <c r="DQJ7" s="29"/>
      <c r="DQK7" s="29"/>
      <c r="DQL7" s="29"/>
      <c r="DQM7" s="29"/>
      <c r="DQN7" s="29"/>
      <c r="DQO7" s="29"/>
      <c r="DQP7" s="29"/>
      <c r="DQQ7" s="29"/>
      <c r="DQR7" s="29"/>
      <c r="DQS7" s="29"/>
      <c r="DQT7" s="29"/>
      <c r="DQU7" s="29"/>
      <c r="DQV7" s="29"/>
      <c r="DQW7" s="29"/>
      <c r="DQX7" s="29"/>
      <c r="DQY7" s="29"/>
      <c r="DQZ7" s="29"/>
      <c r="DRA7" s="29"/>
      <c r="DRB7" s="29"/>
      <c r="DRC7" s="29"/>
      <c r="DRD7" s="29"/>
      <c r="DRE7" s="29"/>
      <c r="DRF7" s="29"/>
      <c r="DRG7" s="29"/>
      <c r="DRH7" s="29"/>
      <c r="DRI7" s="29"/>
      <c r="DRJ7" s="29"/>
      <c r="DRK7" s="29"/>
      <c r="DRL7" s="29"/>
      <c r="DRM7" s="29"/>
      <c r="DRN7" s="29"/>
      <c r="DRO7" s="29"/>
      <c r="DRP7" s="29"/>
      <c r="DRQ7" s="29"/>
      <c r="DRR7" s="29"/>
      <c r="DRS7" s="29"/>
      <c r="DRT7" s="29"/>
      <c r="DRU7" s="29"/>
      <c r="DRV7" s="29"/>
      <c r="DRW7" s="29"/>
      <c r="DRX7" s="29"/>
      <c r="DRY7" s="29"/>
      <c r="DRZ7" s="29"/>
      <c r="DSA7" s="29"/>
      <c r="DSB7" s="29"/>
      <c r="DSC7" s="29"/>
      <c r="DSD7" s="29"/>
      <c r="DSE7" s="29"/>
      <c r="DSF7" s="29"/>
      <c r="DSG7" s="29"/>
      <c r="DSH7" s="29"/>
      <c r="DSI7" s="29"/>
      <c r="DSJ7" s="29"/>
      <c r="DSK7" s="29"/>
      <c r="DSL7" s="29"/>
      <c r="DSM7" s="29"/>
      <c r="DSN7" s="29"/>
      <c r="DSO7" s="29"/>
      <c r="DSP7" s="29"/>
      <c r="DSQ7" s="29"/>
      <c r="DSR7" s="29"/>
      <c r="DSS7" s="29"/>
      <c r="DST7" s="29"/>
      <c r="DSU7" s="29"/>
      <c r="DSV7" s="29"/>
      <c r="DSW7" s="29"/>
      <c r="DSX7" s="29"/>
      <c r="DSY7" s="29"/>
      <c r="DSZ7" s="29"/>
      <c r="DTA7" s="29"/>
      <c r="DTB7" s="29"/>
      <c r="DTC7" s="29"/>
      <c r="DTD7" s="29"/>
      <c r="DTE7" s="29"/>
      <c r="DTF7" s="29"/>
      <c r="DTG7" s="29"/>
      <c r="DTH7" s="29"/>
      <c r="DTI7" s="29"/>
      <c r="DTJ7" s="29"/>
      <c r="DTK7" s="29"/>
      <c r="DTL7" s="29"/>
      <c r="DTM7" s="29"/>
      <c r="DTN7" s="29"/>
      <c r="DTO7" s="29"/>
      <c r="DTP7" s="29"/>
      <c r="DTQ7" s="29"/>
      <c r="DTR7" s="29"/>
      <c r="DTS7" s="29"/>
      <c r="DTT7" s="29"/>
      <c r="DTU7" s="29"/>
      <c r="DTV7" s="29"/>
      <c r="DTW7" s="29"/>
      <c r="DTX7" s="31"/>
    </row>
    <row r="8" spans="1:3248" ht="15.75" customHeight="1" x14ac:dyDescent="0.25">
      <c r="A8" s="19"/>
      <c r="B8" s="34" t="s">
        <v>71</v>
      </c>
      <c r="DTX8" s="35"/>
    </row>
    <row r="9" spans="1:3248" ht="15.75" customHeight="1" thickBot="1" x14ac:dyDescent="0.3">
      <c r="A9" s="3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c r="AMJ9" s="28"/>
      <c r="AMK9" s="28"/>
      <c r="AML9" s="28"/>
      <c r="AMM9" s="28"/>
      <c r="AMN9" s="28"/>
      <c r="AMO9" s="28"/>
      <c r="AMP9" s="28"/>
      <c r="AMQ9" s="28"/>
      <c r="AMR9" s="28"/>
      <c r="AMS9" s="28"/>
      <c r="AMT9" s="28"/>
      <c r="AMU9" s="28"/>
      <c r="AMV9" s="28"/>
      <c r="AMW9" s="28"/>
      <c r="AMX9" s="28"/>
      <c r="AMY9" s="28"/>
      <c r="AMZ9" s="28"/>
      <c r="ANA9" s="28"/>
      <c r="ANB9" s="28"/>
      <c r="ANC9" s="28"/>
      <c r="AND9" s="28"/>
      <c r="ANE9" s="28"/>
      <c r="ANF9" s="28"/>
      <c r="ANG9" s="28"/>
      <c r="ANH9" s="28"/>
      <c r="ANI9" s="28"/>
      <c r="ANJ9" s="28"/>
      <c r="ANK9" s="28"/>
      <c r="ANL9" s="28"/>
      <c r="ANM9" s="28"/>
      <c r="ANN9" s="28"/>
      <c r="ANO9" s="28"/>
      <c r="ANP9" s="28"/>
      <c r="ANQ9" s="28"/>
      <c r="ANR9" s="28"/>
      <c r="ANS9" s="28"/>
      <c r="ANT9" s="28"/>
      <c r="ANU9" s="28"/>
      <c r="ANV9" s="28"/>
      <c r="ANW9" s="28"/>
      <c r="ANX9" s="28"/>
      <c r="ANY9" s="28"/>
      <c r="ANZ9" s="28"/>
      <c r="AOA9" s="28"/>
      <c r="AOB9" s="28"/>
      <c r="AOC9" s="28"/>
      <c r="AOD9" s="28"/>
      <c r="AOE9" s="28"/>
      <c r="AOF9" s="28"/>
      <c r="AOG9" s="28"/>
      <c r="AOH9" s="28"/>
      <c r="AOI9" s="28"/>
      <c r="AOJ9" s="28"/>
      <c r="AOK9" s="28"/>
      <c r="AOL9" s="28"/>
      <c r="AOM9" s="28"/>
      <c r="AON9" s="28"/>
      <c r="AOO9" s="28"/>
      <c r="AOP9" s="28"/>
      <c r="AOQ9" s="28"/>
      <c r="AOR9" s="28"/>
      <c r="AOS9" s="28"/>
      <c r="AOT9" s="28"/>
      <c r="AOU9" s="28"/>
      <c r="AOV9" s="28"/>
      <c r="AOW9" s="28"/>
      <c r="AOX9" s="28"/>
      <c r="AOY9" s="28"/>
      <c r="AOZ9" s="28"/>
      <c r="APA9" s="28"/>
      <c r="APB9" s="28"/>
      <c r="APC9" s="28"/>
      <c r="APD9" s="28"/>
      <c r="APE9" s="28"/>
      <c r="APF9" s="28"/>
      <c r="APG9" s="28"/>
      <c r="APH9" s="28"/>
      <c r="API9" s="28"/>
      <c r="APJ9" s="28"/>
      <c r="APK9" s="28"/>
      <c r="APL9" s="28"/>
      <c r="APM9" s="28"/>
      <c r="APN9" s="28"/>
      <c r="APO9" s="28"/>
      <c r="APP9" s="28"/>
      <c r="APQ9" s="28"/>
      <c r="APR9" s="28"/>
      <c r="APS9" s="28"/>
      <c r="APT9" s="28"/>
      <c r="APU9" s="28"/>
      <c r="APV9" s="28"/>
      <c r="APW9" s="28"/>
      <c r="APX9" s="28"/>
      <c r="APY9" s="28"/>
      <c r="APZ9" s="28"/>
      <c r="AQA9" s="28"/>
      <c r="AQB9" s="28"/>
      <c r="AQC9" s="28"/>
      <c r="AQD9" s="28"/>
      <c r="AQE9" s="28"/>
      <c r="AQF9" s="28"/>
      <c r="AQG9" s="28"/>
      <c r="AQH9" s="28"/>
      <c r="AQI9" s="28"/>
      <c r="AQJ9" s="28"/>
      <c r="AQK9" s="28"/>
      <c r="AQL9" s="28"/>
      <c r="AQM9" s="28"/>
      <c r="AQN9" s="28"/>
      <c r="AQO9" s="28"/>
      <c r="AQP9" s="28"/>
      <c r="AQQ9" s="28"/>
      <c r="AQR9" s="28"/>
      <c r="AQS9" s="28"/>
      <c r="AQT9" s="28"/>
      <c r="AQU9" s="28"/>
      <c r="AQV9" s="28"/>
      <c r="AQW9" s="28"/>
      <c r="AQX9" s="28"/>
      <c r="AQY9" s="28"/>
      <c r="AQZ9" s="28"/>
      <c r="ARA9" s="28"/>
      <c r="ARB9" s="28"/>
      <c r="ARC9" s="28"/>
      <c r="ARD9" s="28"/>
      <c r="ARE9" s="28"/>
      <c r="ARF9" s="28"/>
      <c r="ARG9" s="28"/>
      <c r="ARH9" s="28"/>
      <c r="ARI9" s="28"/>
      <c r="ARJ9" s="28"/>
      <c r="ARK9" s="28"/>
      <c r="ARL9" s="28"/>
      <c r="ARM9" s="28"/>
      <c r="ARN9" s="28"/>
      <c r="ARO9" s="28"/>
      <c r="ARP9" s="28"/>
      <c r="ARQ9" s="28"/>
      <c r="ARR9" s="28"/>
      <c r="ARS9" s="28"/>
      <c r="ART9" s="28"/>
      <c r="ARU9" s="28"/>
      <c r="ARV9" s="28"/>
      <c r="ARW9" s="28"/>
      <c r="ARX9" s="28"/>
      <c r="ARY9" s="28"/>
      <c r="ARZ9" s="28"/>
      <c r="ASA9" s="28"/>
      <c r="ASB9" s="28"/>
      <c r="ASC9" s="28"/>
      <c r="ASD9" s="28"/>
      <c r="ASE9" s="28"/>
      <c r="ASF9" s="28"/>
      <c r="ASG9" s="28"/>
      <c r="ASH9" s="28"/>
      <c r="ASI9" s="28"/>
      <c r="ASJ9" s="28"/>
      <c r="ASK9" s="28"/>
      <c r="ASL9" s="28"/>
      <c r="ASM9" s="28"/>
      <c r="ASN9" s="28"/>
      <c r="ASO9" s="28"/>
      <c r="ASP9" s="28"/>
      <c r="ASQ9" s="28"/>
      <c r="ASR9" s="28"/>
      <c r="ASS9" s="28"/>
      <c r="AST9" s="28"/>
      <c r="ASU9" s="28"/>
      <c r="ASV9" s="28"/>
      <c r="ASW9" s="28"/>
      <c r="ASX9" s="28"/>
      <c r="ASY9" s="28"/>
      <c r="ASZ9" s="28"/>
      <c r="ATA9" s="28"/>
      <c r="ATB9" s="28"/>
      <c r="ATC9" s="28"/>
      <c r="ATD9" s="28"/>
      <c r="ATE9" s="28"/>
      <c r="ATF9" s="28"/>
      <c r="ATG9" s="28"/>
      <c r="ATH9" s="28"/>
      <c r="ATI9" s="28"/>
      <c r="ATJ9" s="28"/>
      <c r="ATK9" s="28"/>
      <c r="ATL9" s="28"/>
      <c r="ATM9" s="28"/>
      <c r="ATN9" s="28"/>
      <c r="ATO9" s="28"/>
      <c r="ATP9" s="28"/>
      <c r="ATQ9" s="28"/>
      <c r="ATR9" s="28"/>
      <c r="ATS9" s="28"/>
      <c r="ATT9" s="28"/>
      <c r="ATU9" s="28"/>
      <c r="ATV9" s="28"/>
      <c r="ATW9" s="28"/>
      <c r="ATX9" s="28"/>
      <c r="ATY9" s="28"/>
      <c r="ATZ9" s="28"/>
      <c r="AUA9" s="28"/>
      <c r="AUB9" s="28"/>
      <c r="AUC9" s="28"/>
      <c r="AUD9" s="28"/>
      <c r="AUE9" s="28"/>
      <c r="AUF9" s="28"/>
      <c r="AUG9" s="28"/>
      <c r="AUH9" s="28"/>
      <c r="AUI9" s="28"/>
      <c r="AUJ9" s="28"/>
      <c r="AUK9" s="28"/>
      <c r="AUL9" s="28"/>
      <c r="AUM9" s="28"/>
      <c r="AUN9" s="28"/>
      <c r="AUO9" s="28"/>
      <c r="AUP9" s="28"/>
      <c r="AUQ9" s="28"/>
      <c r="AUR9" s="28"/>
      <c r="AUS9" s="28"/>
      <c r="AUT9" s="28"/>
      <c r="AUU9" s="28"/>
      <c r="AUV9" s="28"/>
      <c r="AUW9" s="28"/>
      <c r="AUX9" s="28"/>
      <c r="AUY9" s="28"/>
      <c r="AUZ9" s="28"/>
      <c r="AVA9" s="28"/>
      <c r="AVB9" s="28"/>
      <c r="AVC9" s="28"/>
      <c r="AVD9" s="28"/>
      <c r="AVE9" s="28"/>
      <c r="AVF9" s="28"/>
      <c r="AVG9" s="28"/>
      <c r="AVH9" s="28"/>
      <c r="AVI9" s="28"/>
      <c r="AVJ9" s="28"/>
      <c r="AVK9" s="28"/>
      <c r="AVL9" s="28"/>
      <c r="AVM9" s="28"/>
      <c r="AVN9" s="28"/>
      <c r="AVO9" s="28"/>
      <c r="AVP9" s="28"/>
      <c r="AVQ9" s="28"/>
      <c r="AVR9" s="28"/>
      <c r="AVS9" s="28"/>
      <c r="AVT9" s="28"/>
      <c r="AVU9" s="28"/>
      <c r="AVV9" s="28"/>
      <c r="AVW9" s="28"/>
      <c r="AVX9" s="28"/>
      <c r="AVY9" s="28"/>
      <c r="AVZ9" s="28"/>
      <c r="AWA9" s="28"/>
      <c r="AWB9" s="28"/>
      <c r="AWC9" s="28"/>
      <c r="AWD9" s="28"/>
      <c r="AWE9" s="28"/>
      <c r="AWF9" s="28"/>
      <c r="AWG9" s="28"/>
      <c r="AWH9" s="28"/>
      <c r="AWI9" s="28"/>
      <c r="AWJ9" s="28"/>
      <c r="AWK9" s="28"/>
      <c r="AWL9" s="28"/>
      <c r="AWM9" s="28"/>
      <c r="AWN9" s="28"/>
      <c r="AWO9" s="28"/>
      <c r="AWP9" s="28"/>
      <c r="AWQ9" s="28"/>
      <c r="AWR9" s="28"/>
      <c r="AWS9" s="28"/>
      <c r="AWT9" s="28"/>
      <c r="AWU9" s="28"/>
      <c r="AWV9" s="28"/>
      <c r="AWW9" s="28"/>
      <c r="AWX9" s="28"/>
      <c r="AWY9" s="28"/>
      <c r="AWZ9" s="28"/>
      <c r="AXA9" s="28"/>
      <c r="AXB9" s="28"/>
      <c r="AXC9" s="28"/>
      <c r="AXD9" s="28"/>
      <c r="AXE9" s="28"/>
      <c r="AXF9" s="28"/>
      <c r="AXG9" s="28"/>
      <c r="AXH9" s="28"/>
      <c r="AXI9" s="28"/>
      <c r="AXJ9" s="28"/>
      <c r="AXK9" s="28"/>
      <c r="AXL9" s="28"/>
      <c r="AXM9" s="28"/>
      <c r="AXN9" s="28"/>
      <c r="AXO9" s="28"/>
      <c r="AXP9" s="28"/>
      <c r="AXQ9" s="28"/>
      <c r="AXR9" s="28"/>
      <c r="AXS9" s="28"/>
      <c r="AXT9" s="28"/>
      <c r="AXU9" s="28"/>
      <c r="AXV9" s="28"/>
      <c r="AXW9" s="28"/>
      <c r="AXX9" s="28"/>
      <c r="AXY9" s="28"/>
      <c r="AXZ9" s="28"/>
      <c r="AYA9" s="28"/>
      <c r="AYB9" s="28"/>
      <c r="AYC9" s="28"/>
      <c r="AYD9" s="28"/>
      <c r="AYE9" s="28"/>
      <c r="AYF9" s="28"/>
      <c r="AYG9" s="28"/>
      <c r="AYH9" s="28"/>
      <c r="AYI9" s="28"/>
      <c r="AYJ9" s="28"/>
      <c r="AYK9" s="28"/>
      <c r="AYL9" s="28"/>
      <c r="AYM9" s="28"/>
      <c r="AYN9" s="28"/>
      <c r="AYO9" s="28"/>
      <c r="AYP9" s="28"/>
      <c r="AYQ9" s="28"/>
      <c r="AYR9" s="28"/>
      <c r="AYS9" s="28"/>
      <c r="AYT9" s="28"/>
      <c r="AYU9" s="28"/>
      <c r="AYV9" s="28"/>
      <c r="AYW9" s="28"/>
      <c r="AYX9" s="28"/>
      <c r="AYY9" s="28"/>
      <c r="AYZ9" s="28"/>
      <c r="AZA9" s="28"/>
      <c r="AZB9" s="28"/>
      <c r="AZC9" s="28"/>
      <c r="AZD9" s="28"/>
      <c r="AZE9" s="28"/>
      <c r="AZF9" s="28"/>
      <c r="AZG9" s="28"/>
      <c r="AZH9" s="28"/>
      <c r="AZI9" s="28"/>
      <c r="AZJ9" s="28"/>
      <c r="AZK9" s="28"/>
      <c r="AZL9" s="28"/>
      <c r="AZM9" s="28"/>
      <c r="AZN9" s="28"/>
      <c r="AZO9" s="28"/>
      <c r="AZP9" s="28"/>
      <c r="AZQ9" s="28"/>
      <c r="AZR9" s="28"/>
      <c r="AZS9" s="28"/>
      <c r="AZT9" s="28"/>
      <c r="AZU9" s="28"/>
      <c r="AZV9" s="28"/>
      <c r="AZW9" s="28"/>
      <c r="AZX9" s="28"/>
      <c r="AZY9" s="28"/>
      <c r="AZZ9" s="28"/>
      <c r="BAA9" s="28"/>
      <c r="BAB9" s="28"/>
      <c r="BAC9" s="28"/>
      <c r="BAD9" s="28"/>
      <c r="BAE9" s="28"/>
      <c r="BAF9" s="28"/>
      <c r="BAG9" s="28"/>
      <c r="BAH9" s="28"/>
      <c r="BAI9" s="28"/>
      <c r="BAJ9" s="28"/>
      <c r="BAK9" s="28"/>
      <c r="BAL9" s="28"/>
      <c r="BAM9" s="28"/>
      <c r="BAN9" s="28"/>
      <c r="BAO9" s="28"/>
      <c r="BAP9" s="28"/>
      <c r="BAQ9" s="28"/>
      <c r="BAR9" s="28"/>
      <c r="BAS9" s="28"/>
      <c r="BAT9" s="28"/>
      <c r="BAU9" s="28"/>
      <c r="BAV9" s="28"/>
      <c r="BAW9" s="28"/>
      <c r="BAX9" s="28"/>
      <c r="BAY9" s="28"/>
      <c r="BAZ9" s="28"/>
      <c r="BBA9" s="28"/>
      <c r="BBB9" s="28"/>
      <c r="BBC9" s="28"/>
      <c r="BBD9" s="28"/>
      <c r="BBE9" s="28"/>
      <c r="BBF9" s="28"/>
      <c r="BBG9" s="28"/>
      <c r="BBH9" s="28"/>
      <c r="BBI9" s="28"/>
      <c r="BBJ9" s="28"/>
      <c r="BBK9" s="28"/>
      <c r="BBL9" s="28"/>
      <c r="BBM9" s="28"/>
      <c r="BBN9" s="28"/>
      <c r="BBO9" s="28"/>
      <c r="BBP9" s="28"/>
      <c r="BBQ9" s="28"/>
      <c r="BBR9" s="28"/>
      <c r="BBS9" s="28"/>
      <c r="BBT9" s="28"/>
      <c r="BBU9" s="28"/>
      <c r="BBV9" s="28"/>
      <c r="BBW9" s="28"/>
      <c r="BBX9" s="28"/>
      <c r="BBY9" s="28"/>
      <c r="BBZ9" s="28"/>
      <c r="BCA9" s="28"/>
      <c r="BCB9" s="28"/>
      <c r="BCC9" s="28"/>
      <c r="BCD9" s="28"/>
      <c r="BCE9" s="28"/>
      <c r="BCF9" s="28"/>
      <c r="BCG9" s="28"/>
      <c r="BCH9" s="28"/>
      <c r="BCI9" s="28"/>
      <c r="BCJ9" s="28"/>
      <c r="BCK9" s="28"/>
      <c r="BCL9" s="28"/>
      <c r="BCM9" s="28"/>
      <c r="BCN9" s="28"/>
      <c r="BCO9" s="28"/>
      <c r="BCP9" s="28"/>
      <c r="BCQ9" s="28"/>
      <c r="BCR9" s="28"/>
      <c r="BCS9" s="28"/>
      <c r="BCT9" s="28"/>
      <c r="BCU9" s="28"/>
      <c r="BCV9" s="28"/>
      <c r="BCW9" s="28"/>
      <c r="BCX9" s="28"/>
      <c r="BCY9" s="28"/>
      <c r="BCZ9" s="28"/>
      <c r="BDA9" s="28"/>
      <c r="BDB9" s="28"/>
      <c r="BDC9" s="28"/>
      <c r="BDD9" s="28"/>
      <c r="BDE9" s="28"/>
      <c r="BDF9" s="28"/>
      <c r="BDG9" s="28"/>
      <c r="BDH9" s="28"/>
      <c r="BDI9" s="28"/>
      <c r="BDJ9" s="28"/>
      <c r="BDK9" s="28"/>
      <c r="BDL9" s="28"/>
      <c r="BDM9" s="28"/>
      <c r="BDN9" s="28"/>
      <c r="BDO9" s="28"/>
      <c r="BDP9" s="28"/>
      <c r="BDQ9" s="28"/>
      <c r="BDR9" s="28"/>
      <c r="BDS9" s="28"/>
      <c r="BDT9" s="28"/>
      <c r="BDU9" s="28"/>
      <c r="BDV9" s="28"/>
      <c r="BDW9" s="28"/>
      <c r="BDX9" s="28"/>
      <c r="BDY9" s="28"/>
      <c r="BDZ9" s="28"/>
      <c r="BEA9" s="28"/>
      <c r="BEB9" s="28"/>
      <c r="BEC9" s="28"/>
      <c r="BED9" s="28"/>
      <c r="BEE9" s="28"/>
      <c r="BEF9" s="28"/>
      <c r="BEG9" s="28"/>
      <c r="BEH9" s="28"/>
      <c r="BEI9" s="28"/>
      <c r="BEJ9" s="28"/>
      <c r="BEK9" s="28"/>
      <c r="BEL9" s="28"/>
      <c r="BEM9" s="28"/>
      <c r="BEN9" s="28"/>
      <c r="BEO9" s="28"/>
      <c r="BEP9" s="28"/>
      <c r="BEQ9" s="28"/>
      <c r="BER9" s="28"/>
      <c r="BES9" s="28"/>
      <c r="BET9" s="28"/>
      <c r="BEU9" s="28"/>
      <c r="BEV9" s="28"/>
      <c r="BEW9" s="28"/>
      <c r="BEX9" s="28"/>
      <c r="BEY9" s="28"/>
      <c r="BEZ9" s="28"/>
      <c r="BFA9" s="28"/>
      <c r="BFB9" s="28"/>
      <c r="BFC9" s="28"/>
      <c r="BFD9" s="28"/>
      <c r="BFE9" s="28"/>
      <c r="BFF9" s="28"/>
      <c r="BFG9" s="28"/>
      <c r="BFH9" s="28"/>
      <c r="BFI9" s="28"/>
      <c r="BFJ9" s="28"/>
      <c r="BFK9" s="28"/>
      <c r="BFL9" s="28"/>
      <c r="BFM9" s="28"/>
      <c r="BFN9" s="28"/>
      <c r="BFO9" s="28"/>
      <c r="BFP9" s="28"/>
      <c r="BFQ9" s="28"/>
      <c r="BFR9" s="28"/>
      <c r="BFS9" s="28"/>
      <c r="BFT9" s="28"/>
      <c r="BFU9" s="28"/>
      <c r="BFV9" s="28"/>
      <c r="BFW9" s="28"/>
      <c r="BFX9" s="28"/>
      <c r="BFY9" s="28"/>
      <c r="BFZ9" s="28"/>
      <c r="BGA9" s="28"/>
      <c r="BGB9" s="28"/>
      <c r="BGC9" s="28"/>
      <c r="BGD9" s="28"/>
      <c r="BGE9" s="28"/>
      <c r="BGF9" s="28"/>
      <c r="BGG9" s="28"/>
      <c r="BGH9" s="28"/>
      <c r="BGI9" s="28"/>
      <c r="BGJ9" s="28"/>
      <c r="BGK9" s="28"/>
      <c r="BGL9" s="28"/>
      <c r="BGM9" s="28"/>
      <c r="BGN9" s="28"/>
      <c r="BGO9" s="28"/>
      <c r="BGP9" s="28"/>
      <c r="BGQ9" s="28"/>
      <c r="BGR9" s="28"/>
      <c r="BGS9" s="28"/>
      <c r="BGT9" s="28"/>
      <c r="BGU9" s="28"/>
      <c r="BGV9" s="28"/>
      <c r="BGW9" s="28"/>
      <c r="BGX9" s="28"/>
      <c r="BGY9" s="28"/>
      <c r="BGZ9" s="28"/>
      <c r="BHA9" s="28"/>
      <c r="BHB9" s="28"/>
      <c r="BHC9" s="28"/>
      <c r="BHD9" s="28"/>
      <c r="BHE9" s="28"/>
      <c r="BHF9" s="28"/>
      <c r="BHG9" s="28"/>
      <c r="BHH9" s="28"/>
      <c r="BHI9" s="28"/>
      <c r="BHJ9" s="28"/>
      <c r="BHK9" s="28"/>
      <c r="BHL9" s="28"/>
      <c r="BHM9" s="28"/>
      <c r="BHN9" s="28"/>
      <c r="BHO9" s="28"/>
      <c r="BHP9" s="28"/>
      <c r="BHQ9" s="28"/>
      <c r="BHR9" s="28"/>
      <c r="BHS9" s="28"/>
      <c r="BHT9" s="28"/>
      <c r="BHU9" s="28"/>
      <c r="BHV9" s="28"/>
      <c r="BHW9" s="28"/>
      <c r="BHX9" s="28"/>
      <c r="BHY9" s="28"/>
      <c r="BHZ9" s="28"/>
      <c r="BIA9" s="28"/>
      <c r="BIB9" s="28"/>
      <c r="BIC9" s="28"/>
      <c r="BID9" s="28"/>
      <c r="BIE9" s="28"/>
      <c r="BIF9" s="28"/>
      <c r="BIG9" s="28"/>
      <c r="BIH9" s="28"/>
      <c r="BII9" s="28"/>
      <c r="BIJ9" s="28"/>
      <c r="BIK9" s="28"/>
      <c r="BIL9" s="28"/>
      <c r="BIM9" s="28"/>
      <c r="BIN9" s="28"/>
      <c r="BIO9" s="28"/>
      <c r="BIP9" s="28"/>
      <c r="BIQ9" s="28"/>
      <c r="BIR9" s="28"/>
      <c r="BIS9" s="28"/>
      <c r="BIT9" s="28"/>
      <c r="BIU9" s="28"/>
      <c r="BIV9" s="28"/>
      <c r="BIW9" s="28"/>
      <c r="BIX9" s="28"/>
      <c r="BIY9" s="28"/>
      <c r="BIZ9" s="28"/>
      <c r="BJA9" s="28"/>
      <c r="BJB9" s="28"/>
      <c r="BJC9" s="28"/>
      <c r="BJD9" s="28"/>
      <c r="BJE9" s="28"/>
      <c r="BJF9" s="28"/>
      <c r="BJG9" s="28"/>
      <c r="BJH9" s="28"/>
      <c r="BJI9" s="28"/>
      <c r="BJJ9" s="28"/>
      <c r="BJK9" s="28"/>
      <c r="BJL9" s="28"/>
      <c r="BJM9" s="28"/>
      <c r="BJN9" s="28"/>
      <c r="BJO9" s="28"/>
      <c r="BJP9" s="28"/>
      <c r="BJQ9" s="28"/>
      <c r="BJR9" s="28"/>
      <c r="BJS9" s="28"/>
      <c r="BJT9" s="28"/>
      <c r="BJU9" s="28"/>
      <c r="BJV9" s="28"/>
      <c r="BJW9" s="28"/>
      <c r="BJX9" s="28"/>
      <c r="BJY9" s="28"/>
      <c r="BJZ9" s="28"/>
      <c r="BKA9" s="28"/>
      <c r="BKB9" s="28"/>
      <c r="BKC9" s="28"/>
      <c r="BKD9" s="28"/>
      <c r="BKE9" s="28"/>
      <c r="BKF9" s="28"/>
      <c r="BKG9" s="28"/>
      <c r="BKH9" s="28"/>
      <c r="BKI9" s="28"/>
      <c r="BKJ9" s="28"/>
      <c r="BKK9" s="28"/>
      <c r="BKL9" s="28"/>
      <c r="BKM9" s="28"/>
      <c r="BKN9" s="28"/>
      <c r="BKO9" s="28"/>
      <c r="BKP9" s="28"/>
      <c r="BKQ9" s="28"/>
      <c r="BKR9" s="28"/>
      <c r="BKS9" s="28"/>
      <c r="BKT9" s="28"/>
      <c r="BKU9" s="28"/>
      <c r="BKV9" s="28"/>
      <c r="BKW9" s="28"/>
      <c r="BKX9" s="28"/>
      <c r="BKY9" s="28"/>
      <c r="BKZ9" s="28"/>
      <c r="BLA9" s="28"/>
      <c r="BLB9" s="28"/>
      <c r="BLC9" s="28"/>
      <c r="BLD9" s="28"/>
      <c r="BLE9" s="28"/>
      <c r="BLF9" s="28"/>
      <c r="BLG9" s="28"/>
      <c r="BLH9" s="28"/>
      <c r="BLI9" s="28"/>
      <c r="BLJ9" s="28"/>
      <c r="BLK9" s="28"/>
      <c r="BLL9" s="28"/>
      <c r="BLM9" s="28"/>
      <c r="BLN9" s="28"/>
      <c r="BLO9" s="28"/>
      <c r="BLP9" s="28"/>
      <c r="BLQ9" s="28"/>
      <c r="BLR9" s="28"/>
      <c r="BLS9" s="28"/>
      <c r="BLT9" s="28"/>
      <c r="BLU9" s="28"/>
      <c r="BLV9" s="28"/>
      <c r="BLW9" s="28"/>
      <c r="BLX9" s="28"/>
      <c r="BLY9" s="28"/>
      <c r="BLZ9" s="28"/>
      <c r="BMA9" s="28"/>
      <c r="BMB9" s="28"/>
      <c r="BMC9" s="28"/>
      <c r="BMD9" s="28"/>
      <c r="BME9" s="28"/>
      <c r="BMF9" s="28"/>
      <c r="BMG9" s="28"/>
      <c r="BMH9" s="28"/>
      <c r="BMI9" s="28"/>
      <c r="BMJ9" s="28"/>
      <c r="BMK9" s="28"/>
      <c r="BML9" s="28"/>
      <c r="BMM9" s="28"/>
      <c r="BMN9" s="28"/>
      <c r="BMO9" s="28"/>
      <c r="BMP9" s="28"/>
      <c r="BMQ9" s="28"/>
      <c r="BMR9" s="28"/>
      <c r="BMS9" s="28"/>
      <c r="BMT9" s="28"/>
      <c r="BMU9" s="28"/>
      <c r="BMV9" s="28"/>
      <c r="BMW9" s="28"/>
      <c r="BMX9" s="28"/>
      <c r="BMY9" s="28"/>
      <c r="BMZ9" s="28"/>
      <c r="BNA9" s="28"/>
      <c r="BNB9" s="28"/>
      <c r="BNC9" s="28"/>
      <c r="BND9" s="28"/>
      <c r="BNE9" s="28"/>
      <c r="BNF9" s="28"/>
      <c r="BNG9" s="28"/>
      <c r="BNH9" s="28"/>
      <c r="BNI9" s="28"/>
      <c r="BNJ9" s="28"/>
      <c r="BNK9" s="28"/>
      <c r="BNL9" s="28"/>
      <c r="BNM9" s="28"/>
      <c r="BNN9" s="28"/>
      <c r="BNO9" s="28"/>
      <c r="BNP9" s="28"/>
      <c r="BNQ9" s="28"/>
      <c r="BNR9" s="28"/>
      <c r="BNS9" s="28"/>
      <c r="BNT9" s="28"/>
      <c r="BNU9" s="28"/>
      <c r="BNV9" s="28"/>
      <c r="BNW9" s="28"/>
      <c r="BNX9" s="28"/>
      <c r="BNY9" s="28"/>
      <c r="BNZ9" s="28"/>
      <c r="BOA9" s="28"/>
      <c r="BOB9" s="28"/>
      <c r="BOC9" s="28"/>
      <c r="BOD9" s="28"/>
      <c r="BOE9" s="28"/>
      <c r="BOF9" s="28"/>
      <c r="BOG9" s="28"/>
      <c r="BOH9" s="28"/>
      <c r="BOI9" s="28"/>
      <c r="BOJ9" s="28"/>
      <c r="BOK9" s="28"/>
      <c r="BOL9" s="28"/>
      <c r="BOM9" s="28"/>
      <c r="BON9" s="28"/>
      <c r="BOO9" s="28"/>
      <c r="BOP9" s="28"/>
      <c r="BOQ9" s="28"/>
      <c r="BOR9" s="28"/>
      <c r="BOS9" s="28"/>
      <c r="BOT9" s="28"/>
      <c r="BOU9" s="28"/>
      <c r="BOV9" s="28"/>
      <c r="BOW9" s="28"/>
      <c r="BOX9" s="28"/>
      <c r="BOY9" s="28"/>
      <c r="BOZ9" s="28"/>
      <c r="BPA9" s="28"/>
      <c r="BPB9" s="28"/>
      <c r="BPC9" s="28"/>
      <c r="BPD9" s="28"/>
      <c r="BPE9" s="28"/>
      <c r="BPF9" s="28"/>
      <c r="BPG9" s="28"/>
      <c r="BPH9" s="28"/>
      <c r="BPI9" s="28"/>
      <c r="BPJ9" s="28"/>
      <c r="BPK9" s="28"/>
      <c r="BPL9" s="28"/>
      <c r="BPM9" s="28"/>
      <c r="BPN9" s="28"/>
      <c r="BPO9" s="28"/>
      <c r="BPP9" s="28"/>
      <c r="BPQ9" s="28"/>
      <c r="BPR9" s="28"/>
      <c r="BPS9" s="28"/>
      <c r="BPT9" s="28"/>
      <c r="BPU9" s="28"/>
      <c r="BPV9" s="28"/>
      <c r="BPW9" s="28"/>
      <c r="BPX9" s="28"/>
      <c r="BPY9" s="28"/>
      <c r="BPZ9" s="28"/>
      <c r="BQA9" s="28"/>
      <c r="BQB9" s="28"/>
      <c r="BQC9" s="28"/>
      <c r="BQD9" s="28"/>
      <c r="BQE9" s="28"/>
      <c r="BQF9" s="28"/>
      <c r="BQG9" s="28"/>
      <c r="BQH9" s="28"/>
      <c r="BQI9" s="28"/>
      <c r="BQJ9" s="28"/>
      <c r="BQK9" s="28"/>
      <c r="BQL9" s="28"/>
      <c r="BQM9" s="28"/>
      <c r="BQN9" s="28"/>
      <c r="BQO9" s="28"/>
      <c r="BQP9" s="28"/>
      <c r="BQQ9" s="28"/>
      <c r="BQR9" s="28"/>
      <c r="BQS9" s="28"/>
      <c r="BQT9" s="28"/>
      <c r="BQU9" s="28"/>
      <c r="BQV9" s="28"/>
      <c r="BQW9" s="28"/>
      <c r="BQX9" s="28"/>
      <c r="BQY9" s="28"/>
      <c r="BQZ9" s="28"/>
      <c r="BRA9" s="28"/>
      <c r="BRB9" s="28"/>
      <c r="BRC9" s="28"/>
      <c r="BRD9" s="28"/>
      <c r="BRE9" s="28"/>
      <c r="BRF9" s="28"/>
      <c r="BRG9" s="28"/>
      <c r="BRH9" s="28"/>
      <c r="BRI9" s="28"/>
      <c r="BRJ9" s="28"/>
      <c r="BRK9" s="28"/>
      <c r="BRL9" s="28"/>
      <c r="BRM9" s="28"/>
      <c r="BRN9" s="28"/>
      <c r="BRO9" s="28"/>
      <c r="BRP9" s="28"/>
      <c r="BRQ9" s="28"/>
      <c r="BRR9" s="28"/>
      <c r="BRS9" s="28"/>
      <c r="BRT9" s="28"/>
      <c r="BRU9" s="28"/>
      <c r="BRV9" s="28"/>
      <c r="BRW9" s="28"/>
      <c r="BRX9" s="28"/>
      <c r="BRY9" s="28"/>
      <c r="BRZ9" s="28"/>
      <c r="BSA9" s="28"/>
      <c r="BSB9" s="28"/>
      <c r="BSC9" s="28"/>
      <c r="BSD9" s="28"/>
      <c r="BSE9" s="28"/>
      <c r="BSF9" s="28"/>
      <c r="BSG9" s="28"/>
      <c r="BSH9" s="28"/>
      <c r="BSI9" s="28"/>
      <c r="BSJ9" s="28"/>
      <c r="BSK9" s="28"/>
      <c r="BSL9" s="28"/>
      <c r="BSM9" s="28"/>
      <c r="BSN9" s="28"/>
      <c r="BSO9" s="28"/>
      <c r="BSP9" s="28"/>
      <c r="BSQ9" s="28"/>
      <c r="BSR9" s="28"/>
      <c r="BSS9" s="28"/>
      <c r="BST9" s="28"/>
      <c r="BSU9" s="28"/>
      <c r="BSV9" s="28"/>
      <c r="BSW9" s="28"/>
      <c r="BSX9" s="28"/>
      <c r="BSY9" s="28"/>
      <c r="BSZ9" s="28"/>
      <c r="BTA9" s="28"/>
      <c r="BTB9" s="28"/>
      <c r="BTC9" s="28"/>
      <c r="BTD9" s="28"/>
      <c r="BTE9" s="28"/>
      <c r="BTF9" s="28"/>
      <c r="BTG9" s="28"/>
      <c r="BTH9" s="28"/>
      <c r="BTI9" s="28"/>
      <c r="BTJ9" s="28"/>
      <c r="BTK9" s="28"/>
      <c r="BTL9" s="28"/>
      <c r="BTM9" s="28"/>
      <c r="BTN9" s="28"/>
      <c r="BTO9" s="28"/>
      <c r="BTP9" s="28"/>
      <c r="BTQ9" s="28"/>
      <c r="BTR9" s="28"/>
      <c r="BTS9" s="28"/>
      <c r="BTT9" s="28"/>
      <c r="BTU9" s="28"/>
      <c r="BTV9" s="28"/>
      <c r="BTW9" s="28"/>
      <c r="BTX9" s="28"/>
      <c r="BTY9" s="28"/>
      <c r="BTZ9" s="28"/>
      <c r="BUA9" s="28"/>
      <c r="BUB9" s="28"/>
      <c r="BUC9" s="28"/>
      <c r="BUD9" s="28"/>
      <c r="BUE9" s="28"/>
      <c r="BUF9" s="28"/>
      <c r="BUG9" s="28"/>
      <c r="BUH9" s="28"/>
      <c r="BUI9" s="28"/>
      <c r="BUJ9" s="28"/>
      <c r="BUK9" s="28"/>
      <c r="BUL9" s="28"/>
      <c r="BUM9" s="28"/>
      <c r="BUN9" s="28"/>
      <c r="BUO9" s="28"/>
      <c r="BUP9" s="28"/>
      <c r="BUQ9" s="28"/>
      <c r="BUR9" s="28"/>
      <c r="BUS9" s="28"/>
      <c r="BUT9" s="28"/>
      <c r="BUU9" s="28"/>
      <c r="BUV9" s="28"/>
      <c r="BUW9" s="28"/>
      <c r="BUX9" s="28"/>
      <c r="BUY9" s="28"/>
      <c r="BUZ9" s="28"/>
      <c r="BVA9" s="28"/>
      <c r="BVB9" s="28"/>
      <c r="BVC9" s="28"/>
      <c r="BVD9" s="28"/>
      <c r="BVE9" s="28"/>
      <c r="BVF9" s="28"/>
      <c r="BVG9" s="28"/>
      <c r="BVH9" s="28"/>
      <c r="BVI9" s="28"/>
      <c r="BVJ9" s="28"/>
      <c r="BVK9" s="28"/>
      <c r="BVL9" s="28"/>
      <c r="BVM9" s="28"/>
      <c r="BVN9" s="28"/>
      <c r="BVO9" s="28"/>
      <c r="BVP9" s="28"/>
      <c r="BVQ9" s="28"/>
      <c r="BVR9" s="28"/>
      <c r="BVS9" s="28"/>
      <c r="BVT9" s="28"/>
      <c r="BVU9" s="28"/>
      <c r="BVV9" s="28"/>
      <c r="BVW9" s="28"/>
      <c r="BVX9" s="28"/>
      <c r="BVY9" s="28"/>
      <c r="BVZ9" s="28"/>
      <c r="BWA9" s="28"/>
      <c r="BWB9" s="28"/>
      <c r="BWC9" s="28"/>
      <c r="BWD9" s="28"/>
      <c r="BWE9" s="28"/>
      <c r="BWF9" s="28"/>
      <c r="BWG9" s="28"/>
      <c r="BWH9" s="28"/>
      <c r="BWI9" s="28"/>
      <c r="BWJ9" s="28"/>
      <c r="BWK9" s="28"/>
      <c r="BWL9" s="28"/>
      <c r="BWM9" s="28"/>
      <c r="BWN9" s="28"/>
      <c r="BWO9" s="28"/>
      <c r="BWP9" s="28"/>
      <c r="BWQ9" s="28"/>
      <c r="BWR9" s="28"/>
      <c r="BWS9" s="28"/>
      <c r="BWT9" s="28"/>
      <c r="BWU9" s="28"/>
      <c r="BWV9" s="28"/>
      <c r="BWW9" s="28"/>
      <c r="BWX9" s="28"/>
      <c r="BWY9" s="28"/>
      <c r="BWZ9" s="28"/>
      <c r="BXA9" s="28"/>
      <c r="BXB9" s="28"/>
      <c r="BXC9" s="28"/>
      <c r="BXD9" s="28"/>
      <c r="BXE9" s="28"/>
      <c r="BXF9" s="28"/>
      <c r="BXG9" s="28"/>
      <c r="BXH9" s="28"/>
      <c r="BXI9" s="28"/>
      <c r="BXJ9" s="28"/>
      <c r="BXK9" s="28"/>
      <c r="BXL9" s="28"/>
      <c r="BXM9" s="28"/>
      <c r="BXN9" s="28"/>
      <c r="BXO9" s="28"/>
      <c r="BXP9" s="28"/>
      <c r="BXQ9" s="28"/>
      <c r="BXR9" s="28"/>
      <c r="BXS9" s="28"/>
      <c r="BXT9" s="28"/>
      <c r="BXU9" s="28"/>
      <c r="BXV9" s="28"/>
      <c r="BXW9" s="28"/>
      <c r="BXX9" s="28"/>
      <c r="BXY9" s="28"/>
      <c r="BXZ9" s="28"/>
      <c r="BYA9" s="28"/>
      <c r="BYB9" s="28"/>
      <c r="BYC9" s="28"/>
      <c r="BYD9" s="28"/>
      <c r="BYE9" s="28"/>
      <c r="BYF9" s="28"/>
      <c r="BYG9" s="28"/>
      <c r="BYH9" s="28"/>
      <c r="BYI9" s="28"/>
      <c r="BYJ9" s="28"/>
      <c r="BYK9" s="28"/>
      <c r="BYL9" s="28"/>
      <c r="BYM9" s="28"/>
      <c r="BYN9" s="28"/>
      <c r="BYO9" s="28"/>
      <c r="BYP9" s="28"/>
      <c r="BYQ9" s="28"/>
      <c r="BYR9" s="28"/>
      <c r="BYS9" s="28"/>
      <c r="BYT9" s="28"/>
      <c r="BYU9" s="28"/>
      <c r="BYV9" s="28"/>
      <c r="BYW9" s="28"/>
      <c r="BYX9" s="28"/>
      <c r="BYY9" s="28"/>
      <c r="BYZ9" s="28"/>
      <c r="BZA9" s="28"/>
      <c r="BZB9" s="28"/>
      <c r="BZC9" s="28"/>
      <c r="BZD9" s="28"/>
      <c r="BZE9" s="28"/>
      <c r="BZF9" s="28"/>
      <c r="BZG9" s="28"/>
      <c r="BZH9" s="28"/>
      <c r="BZI9" s="28"/>
      <c r="BZJ9" s="28"/>
      <c r="BZK9" s="28"/>
      <c r="BZL9" s="28"/>
      <c r="BZM9" s="28"/>
      <c r="BZN9" s="28"/>
      <c r="BZO9" s="28"/>
      <c r="BZP9" s="28"/>
      <c r="BZQ9" s="28"/>
      <c r="BZR9" s="28"/>
      <c r="BZS9" s="28"/>
      <c r="BZT9" s="28"/>
      <c r="BZU9" s="28"/>
      <c r="BZV9" s="28"/>
      <c r="BZW9" s="28"/>
      <c r="BZX9" s="28"/>
      <c r="BZY9" s="28"/>
      <c r="BZZ9" s="28"/>
      <c r="CAA9" s="28"/>
      <c r="CAB9" s="28"/>
      <c r="CAC9" s="28"/>
      <c r="CAD9" s="28"/>
      <c r="CAE9" s="28"/>
      <c r="CAF9" s="28"/>
      <c r="CAG9" s="28"/>
      <c r="CAH9" s="28"/>
      <c r="CAI9" s="28"/>
      <c r="CAJ9" s="28"/>
      <c r="CAK9" s="28"/>
      <c r="CAL9" s="28"/>
      <c r="CAM9" s="28"/>
      <c r="CAN9" s="28"/>
      <c r="CAO9" s="28"/>
      <c r="CAP9" s="28"/>
      <c r="CAQ9" s="28"/>
      <c r="CAR9" s="28"/>
      <c r="CAS9" s="28"/>
      <c r="CAT9" s="28"/>
      <c r="CAU9" s="28"/>
      <c r="CAV9" s="28"/>
      <c r="CAW9" s="28"/>
      <c r="CAX9" s="28"/>
      <c r="CAY9" s="28"/>
      <c r="CAZ9" s="28"/>
      <c r="CBA9" s="28"/>
      <c r="CBB9" s="28"/>
      <c r="CBC9" s="28"/>
      <c r="CBD9" s="28"/>
      <c r="CBE9" s="28"/>
      <c r="CBF9" s="28"/>
      <c r="CBG9" s="28"/>
      <c r="CBH9" s="28"/>
      <c r="CBI9" s="28"/>
      <c r="CBJ9" s="28"/>
      <c r="CBK9" s="28"/>
      <c r="CBL9" s="28"/>
      <c r="CBM9" s="28"/>
      <c r="CBN9" s="28"/>
      <c r="CBO9" s="28"/>
      <c r="CBP9" s="28"/>
      <c r="CBQ9" s="28"/>
      <c r="CBR9" s="28"/>
      <c r="CBS9" s="28"/>
      <c r="CBT9" s="28"/>
      <c r="CBU9" s="28"/>
      <c r="CBV9" s="28"/>
      <c r="CBW9" s="28"/>
      <c r="CBX9" s="28"/>
      <c r="CBY9" s="28"/>
      <c r="CBZ9" s="28"/>
      <c r="CCA9" s="28"/>
      <c r="CCB9" s="28"/>
      <c r="CCC9" s="28"/>
      <c r="CCD9" s="28"/>
      <c r="CCE9" s="28"/>
      <c r="CCF9" s="28"/>
      <c r="CCG9" s="28"/>
      <c r="CCH9" s="28"/>
      <c r="CCI9" s="28"/>
      <c r="CCJ9" s="28"/>
      <c r="CCK9" s="28"/>
      <c r="CCL9" s="28"/>
      <c r="CCM9" s="28"/>
      <c r="CCN9" s="28"/>
      <c r="CCO9" s="28"/>
      <c r="CCP9" s="28"/>
      <c r="CCQ9" s="28"/>
      <c r="CCR9" s="28"/>
      <c r="CCS9" s="28"/>
      <c r="CCT9" s="28"/>
      <c r="CCU9" s="28"/>
      <c r="CCV9" s="28"/>
      <c r="CCW9" s="28"/>
      <c r="CCX9" s="28"/>
      <c r="CCY9" s="28"/>
      <c r="CCZ9" s="28"/>
      <c r="CDA9" s="28"/>
      <c r="CDB9" s="28"/>
      <c r="CDC9" s="28"/>
      <c r="CDD9" s="28"/>
      <c r="CDE9" s="28"/>
      <c r="CDF9" s="28"/>
      <c r="CDG9" s="28"/>
      <c r="CDH9" s="28"/>
      <c r="CDI9" s="28"/>
      <c r="CDJ9" s="28"/>
      <c r="CDK9" s="28"/>
      <c r="CDL9" s="28"/>
      <c r="CDM9" s="28"/>
      <c r="CDN9" s="28"/>
      <c r="CDO9" s="28"/>
      <c r="CDP9" s="28"/>
      <c r="CDQ9" s="28"/>
      <c r="CDR9" s="28"/>
      <c r="CDS9" s="28"/>
      <c r="CDT9" s="28"/>
      <c r="CDU9" s="28"/>
      <c r="CDV9" s="28"/>
      <c r="CDW9" s="28"/>
      <c r="CDX9" s="28"/>
      <c r="CDY9" s="28"/>
      <c r="CDZ9" s="28"/>
      <c r="CEA9" s="28"/>
      <c r="CEB9" s="28"/>
      <c r="CEC9" s="28"/>
      <c r="CED9" s="28"/>
      <c r="CEE9" s="28"/>
      <c r="CEF9" s="28"/>
      <c r="CEG9" s="28"/>
      <c r="CEH9" s="28"/>
      <c r="CEI9" s="28"/>
      <c r="CEJ9" s="28"/>
      <c r="CEK9" s="28"/>
      <c r="CEL9" s="28"/>
      <c r="CEM9" s="28"/>
      <c r="CEN9" s="28"/>
      <c r="CEO9" s="28"/>
      <c r="CEP9" s="28"/>
      <c r="CEQ9" s="28"/>
      <c r="CER9" s="28"/>
      <c r="CES9" s="28"/>
      <c r="CET9" s="28"/>
      <c r="CEU9" s="28"/>
      <c r="CEV9" s="28"/>
      <c r="CEW9" s="28"/>
      <c r="CEX9" s="28"/>
      <c r="CEY9" s="28"/>
      <c r="CEZ9" s="28"/>
      <c r="CFA9" s="28"/>
      <c r="CFB9" s="28"/>
      <c r="CFC9" s="28"/>
      <c r="CFD9" s="28"/>
      <c r="CFE9" s="28"/>
      <c r="CFF9" s="28"/>
      <c r="CFG9" s="28"/>
      <c r="CFH9" s="28"/>
      <c r="CFI9" s="28"/>
      <c r="CFJ9" s="28"/>
      <c r="CFK9" s="28"/>
      <c r="CFL9" s="28"/>
      <c r="CFM9" s="28"/>
      <c r="CFN9" s="28"/>
      <c r="CFO9" s="28"/>
      <c r="CFP9" s="28"/>
      <c r="CFQ9" s="28"/>
      <c r="CFR9" s="28"/>
      <c r="CFS9" s="28"/>
      <c r="CFT9" s="28"/>
      <c r="CFU9" s="28"/>
      <c r="CFV9" s="28"/>
      <c r="CFW9" s="28"/>
      <c r="CFX9" s="28"/>
      <c r="CFY9" s="28"/>
      <c r="CFZ9" s="28"/>
      <c r="CGA9" s="28"/>
      <c r="CGB9" s="28"/>
      <c r="CGC9" s="28"/>
      <c r="CGD9" s="28"/>
      <c r="CGE9" s="28"/>
      <c r="CGF9" s="28"/>
      <c r="CGG9" s="28"/>
      <c r="CGH9" s="28"/>
      <c r="CGI9" s="28"/>
      <c r="CGJ9" s="28"/>
      <c r="CGK9" s="28"/>
      <c r="CGL9" s="28"/>
      <c r="CGM9" s="28"/>
      <c r="CGN9" s="28"/>
      <c r="CGO9" s="28"/>
      <c r="CGP9" s="28"/>
      <c r="CGQ9" s="28"/>
      <c r="CGR9" s="28"/>
      <c r="CGS9" s="28"/>
      <c r="CGT9" s="28"/>
      <c r="CGU9" s="28"/>
      <c r="CGV9" s="28"/>
      <c r="CGW9" s="28"/>
      <c r="CGX9" s="28"/>
      <c r="CGY9" s="28"/>
      <c r="CGZ9" s="28"/>
      <c r="CHA9" s="28"/>
      <c r="CHB9" s="28"/>
      <c r="CHC9" s="28"/>
      <c r="CHD9" s="28"/>
      <c r="CHE9" s="28"/>
      <c r="CHF9" s="28"/>
      <c r="CHG9" s="28"/>
      <c r="CHH9" s="28"/>
      <c r="CHI9" s="28"/>
      <c r="CHJ9" s="28"/>
      <c r="CHK9" s="28"/>
      <c r="CHL9" s="28"/>
      <c r="CHM9" s="28"/>
      <c r="CHN9" s="28"/>
      <c r="CHO9" s="28"/>
      <c r="CHP9" s="28"/>
      <c r="CHQ9" s="28"/>
      <c r="CHR9" s="28"/>
      <c r="CHS9" s="28"/>
      <c r="CHT9" s="28"/>
      <c r="CHU9" s="28"/>
      <c r="CHV9" s="28"/>
      <c r="CHW9" s="28"/>
      <c r="CHX9" s="28"/>
      <c r="CHY9" s="28"/>
      <c r="CHZ9" s="28"/>
      <c r="CIA9" s="28"/>
      <c r="CIB9" s="28"/>
      <c r="CIC9" s="28"/>
      <c r="CID9" s="28"/>
      <c r="CIE9" s="28"/>
      <c r="CIF9" s="28"/>
      <c r="CIG9" s="28"/>
      <c r="CIH9" s="28"/>
      <c r="CII9" s="28"/>
      <c r="CIJ9" s="28"/>
      <c r="CIK9" s="28"/>
      <c r="CIL9" s="28"/>
      <c r="CIM9" s="28"/>
      <c r="CIN9" s="28"/>
      <c r="CIO9" s="28"/>
      <c r="CIP9" s="28"/>
      <c r="CIQ9" s="28"/>
      <c r="CIR9" s="28"/>
      <c r="CIS9" s="28"/>
      <c r="CIT9" s="28"/>
      <c r="CIU9" s="28"/>
      <c r="CIV9" s="28"/>
      <c r="CIW9" s="28"/>
      <c r="CIX9" s="28"/>
      <c r="CIY9" s="28"/>
      <c r="CIZ9" s="28"/>
      <c r="CJA9" s="28"/>
      <c r="CJB9" s="28"/>
      <c r="CJC9" s="28"/>
      <c r="CJD9" s="28"/>
      <c r="CJE9" s="28"/>
      <c r="CJF9" s="28"/>
      <c r="CJG9" s="28"/>
      <c r="CJH9" s="28"/>
      <c r="CJI9" s="28"/>
      <c r="CJJ9" s="28"/>
      <c r="CJK9" s="28"/>
      <c r="CJL9" s="28"/>
      <c r="CJM9" s="28"/>
      <c r="CJN9" s="28"/>
      <c r="CJO9" s="28"/>
      <c r="CJP9" s="28"/>
      <c r="CJQ9" s="28"/>
      <c r="CJR9" s="28"/>
      <c r="CJS9" s="28"/>
      <c r="CJT9" s="28"/>
      <c r="CJU9" s="28"/>
      <c r="CJV9" s="28"/>
      <c r="CJW9" s="28"/>
      <c r="CJX9" s="28"/>
      <c r="CJY9" s="28"/>
      <c r="CJZ9" s="28"/>
      <c r="CKA9" s="28"/>
      <c r="CKB9" s="28"/>
      <c r="CKC9" s="28"/>
      <c r="CKD9" s="28"/>
      <c r="CKE9" s="28"/>
      <c r="CKF9" s="28"/>
      <c r="CKG9" s="28"/>
      <c r="CKH9" s="28"/>
      <c r="CKI9" s="28"/>
      <c r="CKJ9" s="28"/>
      <c r="CKK9" s="28"/>
      <c r="CKL9" s="28"/>
      <c r="CKM9" s="28"/>
      <c r="CKN9" s="28"/>
      <c r="CKO9" s="28"/>
      <c r="CKP9" s="28"/>
      <c r="CKQ9" s="28"/>
      <c r="CKR9" s="28"/>
      <c r="CKS9" s="28"/>
      <c r="CKT9" s="28"/>
      <c r="CKU9" s="28"/>
      <c r="CKV9" s="28"/>
      <c r="CKW9" s="28"/>
      <c r="CKX9" s="28"/>
      <c r="CKY9" s="28"/>
      <c r="CKZ9" s="28"/>
      <c r="CLA9" s="28"/>
      <c r="CLB9" s="28"/>
      <c r="CLC9" s="28"/>
      <c r="CLD9" s="28"/>
      <c r="CLE9" s="28"/>
      <c r="CLF9" s="28"/>
      <c r="CLG9" s="28"/>
      <c r="CLH9" s="28"/>
      <c r="CLI9" s="28"/>
      <c r="CLJ9" s="28"/>
      <c r="CLK9" s="28"/>
      <c r="CLL9" s="28"/>
      <c r="CLM9" s="28"/>
      <c r="CLN9" s="28"/>
      <c r="CLO9" s="28"/>
      <c r="CLP9" s="28"/>
      <c r="CLQ9" s="28"/>
      <c r="CLR9" s="28"/>
      <c r="CLS9" s="28"/>
      <c r="CLT9" s="28"/>
      <c r="CLU9" s="28"/>
      <c r="CLV9" s="28"/>
      <c r="CLW9" s="28"/>
      <c r="CLX9" s="28"/>
      <c r="CLY9" s="28"/>
      <c r="CLZ9" s="28"/>
      <c r="CMA9" s="28"/>
      <c r="CMB9" s="28"/>
      <c r="CMC9" s="28"/>
      <c r="CMD9" s="28"/>
      <c r="CME9" s="28"/>
      <c r="CMF9" s="28"/>
      <c r="CMG9" s="28"/>
      <c r="CMH9" s="28"/>
      <c r="CMI9" s="28"/>
      <c r="CMJ9" s="28"/>
      <c r="CMK9" s="28"/>
      <c r="CML9" s="28"/>
      <c r="CMM9" s="28"/>
      <c r="CMN9" s="28"/>
      <c r="CMO9" s="28"/>
      <c r="CMP9" s="28"/>
      <c r="CMQ9" s="28"/>
      <c r="CMR9" s="28"/>
      <c r="CMS9" s="28"/>
      <c r="CMT9" s="28"/>
      <c r="CMU9" s="28"/>
      <c r="CMV9" s="28"/>
      <c r="CMW9" s="28"/>
      <c r="CMX9" s="28"/>
      <c r="CMY9" s="28"/>
      <c r="CMZ9" s="28"/>
      <c r="CNA9" s="28"/>
      <c r="CNB9" s="28"/>
      <c r="CNC9" s="28"/>
      <c r="CND9" s="28"/>
      <c r="CNE9" s="28"/>
      <c r="CNF9" s="28"/>
      <c r="CNG9" s="28"/>
      <c r="CNH9" s="28"/>
      <c r="CNI9" s="28"/>
      <c r="CNJ9" s="28"/>
      <c r="CNK9" s="28"/>
      <c r="CNL9" s="28"/>
      <c r="CNM9" s="28"/>
      <c r="CNN9" s="28"/>
      <c r="CNO9" s="28"/>
      <c r="CNP9" s="28"/>
      <c r="CNQ9" s="28"/>
      <c r="CNR9" s="28"/>
      <c r="CNS9" s="28"/>
      <c r="CNT9" s="28"/>
      <c r="CNU9" s="28"/>
      <c r="CNV9" s="28"/>
      <c r="CNW9" s="28"/>
      <c r="CNX9" s="28"/>
      <c r="CNY9" s="28"/>
      <c r="CNZ9" s="28"/>
      <c r="COA9" s="28"/>
      <c r="COB9" s="28"/>
      <c r="COC9" s="28"/>
      <c r="COD9" s="28"/>
      <c r="COE9" s="28"/>
      <c r="COF9" s="28"/>
      <c r="COG9" s="28"/>
      <c r="COH9" s="28"/>
      <c r="COI9" s="28"/>
      <c r="COJ9" s="28"/>
      <c r="COK9" s="28"/>
      <c r="COL9" s="28"/>
      <c r="COM9" s="28"/>
      <c r="CON9" s="28"/>
      <c r="COO9" s="28"/>
      <c r="COP9" s="28"/>
      <c r="COQ9" s="28"/>
      <c r="COR9" s="28"/>
      <c r="COS9" s="28"/>
      <c r="COT9" s="28"/>
      <c r="COU9" s="28"/>
      <c r="COV9" s="28"/>
      <c r="COW9" s="28"/>
      <c r="COX9" s="28"/>
      <c r="COY9" s="28"/>
      <c r="COZ9" s="28"/>
      <c r="CPA9" s="28"/>
      <c r="CPB9" s="28"/>
      <c r="CPC9" s="28"/>
      <c r="CPD9" s="28"/>
      <c r="CPE9" s="28"/>
      <c r="CPF9" s="28"/>
      <c r="CPG9" s="28"/>
      <c r="CPH9" s="28"/>
      <c r="CPI9" s="28"/>
      <c r="CPJ9" s="28"/>
      <c r="CPK9" s="28"/>
      <c r="CPL9" s="28"/>
      <c r="CPM9" s="28"/>
      <c r="CPN9" s="28"/>
      <c r="CPO9" s="28"/>
      <c r="CPP9" s="28"/>
      <c r="CPQ9" s="28"/>
      <c r="CPR9" s="28"/>
      <c r="CPS9" s="28"/>
      <c r="CPT9" s="28"/>
      <c r="CPU9" s="28"/>
      <c r="CPV9" s="28"/>
      <c r="CPW9" s="28"/>
      <c r="CPX9" s="28"/>
      <c r="CPY9" s="28"/>
      <c r="CPZ9" s="28"/>
      <c r="CQA9" s="28"/>
      <c r="CQB9" s="28"/>
      <c r="CQC9" s="28"/>
      <c r="CQD9" s="28"/>
      <c r="CQE9" s="28"/>
      <c r="CQF9" s="28"/>
      <c r="CQG9" s="28"/>
      <c r="CQH9" s="28"/>
      <c r="CQI9" s="28"/>
      <c r="CQJ9" s="28"/>
      <c r="CQK9" s="28"/>
      <c r="CQL9" s="28"/>
      <c r="CQM9" s="28"/>
      <c r="CQN9" s="28"/>
      <c r="CQO9" s="28"/>
      <c r="CQP9" s="28"/>
      <c r="CQQ9" s="28"/>
      <c r="CQR9" s="28"/>
      <c r="CQS9" s="28"/>
      <c r="CQT9" s="28"/>
      <c r="CQU9" s="28"/>
      <c r="CQV9" s="28"/>
      <c r="CQW9" s="28"/>
      <c r="CQX9" s="28"/>
      <c r="CQY9" s="28"/>
      <c r="CQZ9" s="28"/>
      <c r="CRA9" s="28"/>
      <c r="CRB9" s="28"/>
      <c r="CRC9" s="28"/>
      <c r="CRD9" s="28"/>
      <c r="CRE9" s="28"/>
      <c r="CRF9" s="28"/>
      <c r="CRG9" s="28"/>
      <c r="CRH9" s="28"/>
      <c r="CRI9" s="28"/>
      <c r="CRJ9" s="28"/>
      <c r="CRK9" s="28"/>
      <c r="CRL9" s="28"/>
      <c r="CRM9" s="28"/>
      <c r="CRN9" s="28"/>
      <c r="CRO9" s="28"/>
      <c r="CRP9" s="28"/>
      <c r="CRQ9" s="28"/>
      <c r="CRR9" s="28"/>
      <c r="CRS9" s="28"/>
      <c r="CRT9" s="28"/>
      <c r="CRU9" s="28"/>
      <c r="CRV9" s="28"/>
      <c r="CRW9" s="28"/>
      <c r="CRX9" s="28"/>
      <c r="CRY9" s="28"/>
      <c r="CRZ9" s="28"/>
      <c r="CSA9" s="28"/>
      <c r="CSB9" s="28"/>
      <c r="CSC9" s="28"/>
      <c r="CSD9" s="28"/>
      <c r="CSE9" s="28"/>
      <c r="CSF9" s="28"/>
      <c r="CSG9" s="28"/>
      <c r="CSH9" s="28"/>
      <c r="CSI9" s="28"/>
      <c r="CSJ9" s="28"/>
      <c r="CSK9" s="28"/>
      <c r="CSL9" s="28"/>
      <c r="CSM9" s="28"/>
      <c r="CSN9" s="28"/>
      <c r="CSO9" s="28"/>
      <c r="CSP9" s="28"/>
      <c r="CSQ9" s="28"/>
      <c r="CSR9" s="28"/>
      <c r="CSS9" s="28"/>
      <c r="CST9" s="28"/>
      <c r="CSU9" s="28"/>
      <c r="CSV9" s="28"/>
      <c r="CSW9" s="28"/>
      <c r="CSX9" s="28"/>
      <c r="CSY9" s="28"/>
      <c r="CSZ9" s="28"/>
      <c r="CTA9" s="28"/>
      <c r="CTB9" s="28"/>
      <c r="CTC9" s="28"/>
      <c r="CTD9" s="28"/>
      <c r="CTE9" s="28"/>
      <c r="CTF9" s="28"/>
      <c r="CTG9" s="28"/>
      <c r="CTH9" s="28"/>
      <c r="CTI9" s="28"/>
      <c r="CTJ9" s="28"/>
      <c r="CTK9" s="28"/>
      <c r="CTL9" s="28"/>
      <c r="CTM9" s="28"/>
      <c r="CTN9" s="28"/>
      <c r="CTO9" s="28"/>
      <c r="CTP9" s="28"/>
      <c r="CTQ9" s="28"/>
      <c r="CTR9" s="28"/>
      <c r="CTS9" s="28"/>
      <c r="CTT9" s="28"/>
      <c r="CTU9" s="28"/>
      <c r="CTV9" s="28"/>
      <c r="CTW9" s="28"/>
      <c r="CTX9" s="28"/>
      <c r="CTY9" s="28"/>
      <c r="CTZ9" s="28"/>
      <c r="CUA9" s="28"/>
      <c r="CUB9" s="28"/>
      <c r="CUC9" s="28"/>
      <c r="CUD9" s="28"/>
      <c r="CUE9" s="28"/>
      <c r="CUF9" s="28"/>
      <c r="CUG9" s="28"/>
      <c r="CUH9" s="28"/>
      <c r="CUI9" s="28"/>
      <c r="CUJ9" s="28"/>
      <c r="CUK9" s="28"/>
      <c r="CUL9" s="28"/>
      <c r="CUM9" s="28"/>
      <c r="CUN9" s="28"/>
      <c r="CUO9" s="28"/>
      <c r="CUP9" s="28"/>
      <c r="CUQ9" s="28"/>
      <c r="CUR9" s="28"/>
      <c r="CUS9" s="28"/>
      <c r="CUT9" s="28"/>
      <c r="CUU9" s="28"/>
      <c r="CUV9" s="28"/>
      <c r="CUW9" s="28"/>
      <c r="CUX9" s="28"/>
      <c r="CUY9" s="28"/>
      <c r="CUZ9" s="28"/>
      <c r="CVA9" s="28"/>
      <c r="CVB9" s="28"/>
      <c r="CVC9" s="28"/>
      <c r="CVD9" s="28"/>
      <c r="CVE9" s="28"/>
      <c r="CVF9" s="28"/>
      <c r="CVG9" s="28"/>
      <c r="CVH9" s="28"/>
      <c r="CVI9" s="28"/>
      <c r="CVJ9" s="28"/>
      <c r="CVK9" s="28"/>
      <c r="CVL9" s="28"/>
      <c r="CVM9" s="28"/>
      <c r="CVN9" s="28"/>
      <c r="CVO9" s="28"/>
      <c r="CVP9" s="28"/>
      <c r="CVQ9" s="28"/>
      <c r="CVR9" s="28"/>
      <c r="CVS9" s="28"/>
      <c r="CVT9" s="28"/>
      <c r="CVU9" s="28"/>
      <c r="CVV9" s="28"/>
      <c r="CVW9" s="28"/>
      <c r="CVX9" s="28"/>
      <c r="CVY9" s="28"/>
      <c r="CVZ9" s="28"/>
      <c r="CWA9" s="28"/>
      <c r="CWB9" s="28"/>
      <c r="CWC9" s="28"/>
      <c r="CWD9" s="28"/>
      <c r="CWE9" s="28"/>
      <c r="CWF9" s="28"/>
      <c r="CWG9" s="28"/>
      <c r="CWH9" s="28"/>
      <c r="CWI9" s="28"/>
      <c r="CWJ9" s="28"/>
      <c r="CWK9" s="28"/>
      <c r="CWL9" s="28"/>
      <c r="CWM9" s="28"/>
      <c r="CWN9" s="28"/>
      <c r="CWO9" s="28"/>
      <c r="CWP9" s="28"/>
      <c r="CWQ9" s="28"/>
      <c r="CWR9" s="28"/>
      <c r="CWS9" s="28"/>
      <c r="CWT9" s="28"/>
      <c r="CWU9" s="28"/>
      <c r="CWV9" s="28"/>
      <c r="CWW9" s="28"/>
      <c r="CWX9" s="28"/>
      <c r="CWY9" s="28"/>
      <c r="CWZ9" s="28"/>
      <c r="CXA9" s="28"/>
      <c r="CXB9" s="28"/>
      <c r="CXC9" s="28"/>
      <c r="CXD9" s="28"/>
      <c r="CXE9" s="28"/>
      <c r="CXF9" s="28"/>
      <c r="CXG9" s="28"/>
      <c r="CXH9" s="28"/>
      <c r="CXI9" s="28"/>
      <c r="CXJ9" s="28"/>
      <c r="CXK9" s="28"/>
      <c r="CXL9" s="28"/>
      <c r="CXM9" s="28"/>
      <c r="CXN9" s="28"/>
      <c r="CXO9" s="28"/>
      <c r="CXP9" s="28"/>
      <c r="CXQ9" s="28"/>
      <c r="CXR9" s="28"/>
      <c r="CXS9" s="28"/>
      <c r="CXT9" s="28"/>
      <c r="CXU9" s="28"/>
      <c r="CXV9" s="28"/>
      <c r="CXW9" s="28"/>
      <c r="CXX9" s="28"/>
      <c r="CXY9" s="28"/>
      <c r="CXZ9" s="28"/>
      <c r="CYA9" s="28"/>
      <c r="CYB9" s="28"/>
      <c r="CYC9" s="28"/>
      <c r="CYD9" s="28"/>
      <c r="CYE9" s="28"/>
      <c r="CYF9" s="28"/>
      <c r="CYG9" s="28"/>
      <c r="CYH9" s="28"/>
      <c r="CYI9" s="28"/>
      <c r="CYJ9" s="28"/>
      <c r="CYK9" s="28"/>
      <c r="CYL9" s="28"/>
      <c r="CYM9" s="28"/>
      <c r="CYN9" s="28"/>
      <c r="CYO9" s="28"/>
      <c r="CYP9" s="28"/>
      <c r="CYQ9" s="28"/>
      <c r="CYR9" s="28"/>
      <c r="CYS9" s="28"/>
      <c r="CYT9" s="28"/>
      <c r="CYU9" s="28"/>
      <c r="CYV9" s="28"/>
      <c r="CYW9" s="28"/>
      <c r="CYX9" s="28"/>
      <c r="CYY9" s="28"/>
      <c r="CYZ9" s="28"/>
      <c r="CZA9" s="28"/>
      <c r="CZB9" s="28"/>
      <c r="CZC9" s="28"/>
      <c r="CZD9" s="28"/>
      <c r="CZE9" s="28"/>
      <c r="CZF9" s="28"/>
      <c r="CZG9" s="28"/>
      <c r="CZH9" s="28"/>
      <c r="CZI9" s="28"/>
      <c r="CZJ9" s="28"/>
      <c r="CZK9" s="28"/>
      <c r="CZL9" s="28"/>
      <c r="CZM9" s="28"/>
      <c r="CZN9" s="28"/>
      <c r="CZO9" s="28"/>
      <c r="CZP9" s="28"/>
      <c r="CZQ9" s="28"/>
      <c r="CZR9" s="28"/>
      <c r="CZS9" s="28"/>
      <c r="CZT9" s="28"/>
      <c r="CZU9" s="28"/>
      <c r="CZV9" s="28"/>
      <c r="CZW9" s="28"/>
      <c r="CZX9" s="28"/>
      <c r="CZY9" s="28"/>
      <c r="CZZ9" s="28"/>
      <c r="DAA9" s="28"/>
      <c r="DAB9" s="28"/>
      <c r="DAC9" s="28"/>
      <c r="DAD9" s="28"/>
      <c r="DAE9" s="28"/>
      <c r="DAF9" s="28"/>
      <c r="DAG9" s="28"/>
      <c r="DAH9" s="28"/>
      <c r="DAI9" s="28"/>
      <c r="DAJ9" s="28"/>
      <c r="DAK9" s="28"/>
      <c r="DAL9" s="28"/>
      <c r="DAM9" s="28"/>
      <c r="DAN9" s="28"/>
      <c r="DAO9" s="28"/>
      <c r="DAP9" s="28"/>
      <c r="DAQ9" s="28"/>
      <c r="DAR9" s="28"/>
      <c r="DAS9" s="28"/>
      <c r="DAT9" s="28"/>
      <c r="DAU9" s="28"/>
      <c r="DAV9" s="28"/>
      <c r="DAW9" s="28"/>
      <c r="DAX9" s="28"/>
      <c r="DAY9" s="28"/>
      <c r="DAZ9" s="28"/>
      <c r="DBA9" s="28"/>
      <c r="DBB9" s="28"/>
      <c r="DBC9" s="28"/>
      <c r="DBD9" s="28"/>
      <c r="DBE9" s="28"/>
      <c r="DBF9" s="28"/>
      <c r="DBG9" s="28"/>
      <c r="DBH9" s="28"/>
      <c r="DBI9" s="28"/>
      <c r="DBJ9" s="28"/>
      <c r="DBK9" s="28"/>
      <c r="DBL9" s="28"/>
      <c r="DBM9" s="28"/>
      <c r="DBN9" s="28"/>
      <c r="DBO9" s="28"/>
      <c r="DBP9" s="28"/>
      <c r="DBQ9" s="28"/>
      <c r="DBR9" s="28"/>
      <c r="DBS9" s="28"/>
      <c r="DBT9" s="28"/>
      <c r="DBU9" s="28"/>
      <c r="DBV9" s="28"/>
      <c r="DBW9" s="28"/>
      <c r="DBX9" s="28"/>
      <c r="DBY9" s="28"/>
      <c r="DBZ9" s="28"/>
      <c r="DCA9" s="28"/>
      <c r="DCB9" s="28"/>
      <c r="DCC9" s="28"/>
      <c r="DCD9" s="28"/>
      <c r="DCE9" s="28"/>
      <c r="DCF9" s="28"/>
      <c r="DCG9" s="28"/>
      <c r="DCH9" s="28"/>
      <c r="DCI9" s="28"/>
      <c r="DCJ9" s="28"/>
      <c r="DCK9" s="28"/>
      <c r="DCL9" s="28"/>
      <c r="DCM9" s="28"/>
      <c r="DCN9" s="28"/>
      <c r="DCO9" s="28"/>
      <c r="DCP9" s="28"/>
      <c r="DCQ9" s="28"/>
      <c r="DCR9" s="28"/>
      <c r="DCS9" s="28"/>
      <c r="DCT9" s="28"/>
      <c r="DCU9" s="28"/>
      <c r="DCV9" s="28"/>
      <c r="DCW9" s="28"/>
      <c r="DCX9" s="28"/>
      <c r="DCY9" s="28"/>
      <c r="DCZ9" s="28"/>
      <c r="DDA9" s="28"/>
      <c r="DDB9" s="28"/>
      <c r="DDC9" s="28"/>
      <c r="DDD9" s="28"/>
      <c r="DDE9" s="28"/>
      <c r="DDF9" s="28"/>
      <c r="DDG9" s="28"/>
      <c r="DDH9" s="28"/>
      <c r="DDI9" s="28"/>
      <c r="DDJ9" s="28"/>
      <c r="DDK9" s="28"/>
      <c r="DDL9" s="28"/>
      <c r="DDM9" s="28"/>
      <c r="DDN9" s="28"/>
      <c r="DDO9" s="28"/>
      <c r="DDP9" s="28"/>
      <c r="DDQ9" s="28"/>
      <c r="DDR9" s="28"/>
      <c r="DDS9" s="28"/>
      <c r="DDT9" s="28"/>
      <c r="DDU9" s="28"/>
      <c r="DDV9" s="28"/>
      <c r="DDW9" s="28"/>
      <c r="DDX9" s="28"/>
      <c r="DDY9" s="28"/>
      <c r="DDZ9" s="28"/>
      <c r="DEA9" s="28"/>
      <c r="DEB9" s="28"/>
      <c r="DEC9" s="28"/>
      <c r="DED9" s="28"/>
      <c r="DEE9" s="28"/>
      <c r="DEF9" s="28"/>
      <c r="DEG9" s="28"/>
      <c r="DEH9" s="28"/>
      <c r="DEI9" s="28"/>
      <c r="DEJ9" s="28"/>
      <c r="DEK9" s="28"/>
      <c r="DEL9" s="28"/>
      <c r="DEM9" s="28"/>
      <c r="DEN9" s="28"/>
      <c r="DEO9" s="28"/>
      <c r="DEP9" s="28"/>
      <c r="DEQ9" s="28"/>
      <c r="DER9" s="28"/>
      <c r="DES9" s="28"/>
      <c r="DET9" s="28"/>
      <c r="DEU9" s="28"/>
      <c r="DEV9" s="28"/>
      <c r="DEW9" s="28"/>
      <c r="DEX9" s="28"/>
      <c r="DEY9" s="28"/>
      <c r="DEZ9" s="28"/>
      <c r="DFA9" s="28"/>
      <c r="DFB9" s="28"/>
      <c r="DFC9" s="28"/>
      <c r="DFD9" s="28"/>
      <c r="DFE9" s="28"/>
      <c r="DFF9" s="28"/>
      <c r="DFG9" s="28"/>
      <c r="DFH9" s="28"/>
      <c r="DFI9" s="28"/>
      <c r="DFJ9" s="28"/>
      <c r="DFK9" s="28"/>
      <c r="DFL9" s="28"/>
      <c r="DFM9" s="28"/>
      <c r="DFN9" s="28"/>
      <c r="DFO9" s="28"/>
      <c r="DFP9" s="28"/>
      <c r="DFQ9" s="28"/>
      <c r="DFR9" s="28"/>
      <c r="DFS9" s="28"/>
      <c r="DFT9" s="28"/>
      <c r="DFU9" s="28"/>
      <c r="DFV9" s="28"/>
      <c r="DFW9" s="28"/>
      <c r="DFX9" s="28"/>
      <c r="DFY9" s="28"/>
      <c r="DFZ9" s="28"/>
      <c r="DGA9" s="28"/>
      <c r="DGB9" s="28"/>
      <c r="DGC9" s="28"/>
      <c r="DGD9" s="28"/>
      <c r="DGE9" s="28"/>
      <c r="DGF9" s="28"/>
      <c r="DGG9" s="28"/>
      <c r="DGH9" s="28"/>
      <c r="DGI9" s="28"/>
      <c r="DGJ9" s="28"/>
      <c r="DGK9" s="28"/>
      <c r="DGL9" s="28"/>
      <c r="DGM9" s="28"/>
      <c r="DGN9" s="28"/>
      <c r="DGO9" s="28"/>
      <c r="DGP9" s="28"/>
      <c r="DGQ9" s="28"/>
      <c r="DGR9" s="28"/>
      <c r="DGS9" s="28"/>
      <c r="DGT9" s="28"/>
      <c r="DGU9" s="28"/>
      <c r="DGV9" s="28"/>
      <c r="DGW9" s="28"/>
      <c r="DGX9" s="28"/>
      <c r="DGY9" s="28"/>
      <c r="DGZ9" s="28"/>
      <c r="DHA9" s="28"/>
      <c r="DHB9" s="28"/>
      <c r="DHC9" s="28"/>
      <c r="DHD9" s="28"/>
      <c r="DHE9" s="28"/>
      <c r="DHF9" s="28"/>
      <c r="DHG9" s="28"/>
      <c r="DHH9" s="28"/>
      <c r="DHI9" s="28"/>
      <c r="DHJ9" s="28"/>
      <c r="DHK9" s="28"/>
      <c r="DHL9" s="28"/>
      <c r="DHM9" s="28"/>
      <c r="DHN9" s="28"/>
      <c r="DHO9" s="28"/>
      <c r="DHP9" s="28"/>
      <c r="DHQ9" s="28"/>
      <c r="DHR9" s="28"/>
      <c r="DHS9" s="28"/>
      <c r="DHT9" s="28"/>
      <c r="DHU9" s="28"/>
      <c r="DHV9" s="28"/>
      <c r="DHW9" s="28"/>
      <c r="DHX9" s="28"/>
      <c r="DHY9" s="28"/>
      <c r="DHZ9" s="28"/>
      <c r="DIA9" s="28"/>
      <c r="DIB9" s="28"/>
      <c r="DIC9" s="28"/>
      <c r="DID9" s="28"/>
      <c r="DIE9" s="28"/>
      <c r="DIF9" s="28"/>
      <c r="DIG9" s="28"/>
      <c r="DIH9" s="28"/>
      <c r="DII9" s="28"/>
      <c r="DIJ9" s="28"/>
      <c r="DIK9" s="28"/>
      <c r="DIL9" s="28"/>
      <c r="DIM9" s="28"/>
      <c r="DIN9" s="28"/>
      <c r="DIO9" s="28"/>
      <c r="DIP9" s="28"/>
      <c r="DIQ9" s="28"/>
      <c r="DIR9" s="28"/>
      <c r="DIS9" s="28"/>
      <c r="DIT9" s="28"/>
      <c r="DIU9" s="28"/>
      <c r="DIV9" s="28"/>
      <c r="DIW9" s="28"/>
      <c r="DIX9" s="28"/>
      <c r="DIY9" s="28"/>
      <c r="DIZ9" s="28"/>
      <c r="DJA9" s="28"/>
      <c r="DJB9" s="28"/>
      <c r="DJC9" s="28"/>
      <c r="DJD9" s="28"/>
      <c r="DJE9" s="28"/>
      <c r="DJF9" s="28"/>
      <c r="DJG9" s="28"/>
      <c r="DJH9" s="28"/>
      <c r="DJI9" s="28"/>
      <c r="DJJ9" s="28"/>
      <c r="DJK9" s="28"/>
      <c r="DJL9" s="28"/>
      <c r="DJM9" s="28"/>
      <c r="DJN9" s="28"/>
      <c r="DJO9" s="28"/>
      <c r="DJP9" s="28"/>
      <c r="DJQ9" s="28"/>
      <c r="DJR9" s="28"/>
      <c r="DJS9" s="28"/>
      <c r="DJT9" s="28"/>
      <c r="DJU9" s="28"/>
      <c r="DJV9" s="28"/>
      <c r="DJW9" s="28"/>
      <c r="DJX9" s="28"/>
      <c r="DJY9" s="28"/>
      <c r="DJZ9" s="28"/>
      <c r="DKA9" s="28"/>
      <c r="DKB9" s="28"/>
      <c r="DKC9" s="28"/>
      <c r="DKD9" s="28"/>
      <c r="DKE9" s="28"/>
      <c r="DKF9" s="28"/>
      <c r="DKG9" s="28"/>
      <c r="DKH9" s="28"/>
      <c r="DKI9" s="28"/>
      <c r="DKJ9" s="28"/>
      <c r="DKK9" s="28"/>
      <c r="DKL9" s="28"/>
      <c r="DKM9" s="28"/>
      <c r="DKN9" s="28"/>
      <c r="DKO9" s="28"/>
      <c r="DKP9" s="28"/>
      <c r="DKQ9" s="28"/>
      <c r="DKR9" s="28"/>
      <c r="DKS9" s="28"/>
      <c r="DKT9" s="28"/>
      <c r="DKU9" s="28"/>
      <c r="DKV9" s="28"/>
      <c r="DKW9" s="28"/>
      <c r="DKX9" s="28"/>
      <c r="DKY9" s="28"/>
      <c r="DKZ9" s="28"/>
      <c r="DLA9" s="28"/>
      <c r="DLB9" s="28"/>
      <c r="DLC9" s="28"/>
      <c r="DLD9" s="28"/>
      <c r="DLE9" s="28"/>
      <c r="DLF9" s="28"/>
      <c r="DLG9" s="28"/>
      <c r="DLH9" s="28"/>
      <c r="DLI9" s="28"/>
      <c r="DLJ9" s="28"/>
      <c r="DLK9" s="28"/>
      <c r="DLL9" s="28"/>
      <c r="DLM9" s="28"/>
      <c r="DLN9" s="28"/>
      <c r="DLO9" s="28"/>
      <c r="DLP9" s="28"/>
      <c r="DLQ9" s="28"/>
      <c r="DLR9" s="28"/>
      <c r="DLS9" s="28"/>
      <c r="DLT9" s="28"/>
      <c r="DLU9" s="28"/>
      <c r="DLV9" s="28"/>
      <c r="DLW9" s="28"/>
      <c r="DLX9" s="28"/>
      <c r="DLY9" s="28"/>
      <c r="DLZ9" s="28"/>
      <c r="DMA9" s="28"/>
      <c r="DMB9" s="28"/>
      <c r="DMC9" s="28"/>
      <c r="DMD9" s="28"/>
      <c r="DME9" s="28"/>
      <c r="DMF9" s="28"/>
      <c r="DMG9" s="28"/>
      <c r="DMH9" s="28"/>
      <c r="DMI9" s="28"/>
      <c r="DMJ9" s="28"/>
      <c r="DMK9" s="28"/>
      <c r="DML9" s="28"/>
      <c r="DMM9" s="28"/>
      <c r="DMN9" s="28"/>
      <c r="DMO9" s="28"/>
      <c r="DMP9" s="28"/>
      <c r="DMQ9" s="28"/>
      <c r="DMR9" s="28"/>
      <c r="DMS9" s="28"/>
      <c r="DMT9" s="28"/>
      <c r="DMU9" s="28"/>
      <c r="DMV9" s="28"/>
      <c r="DMW9" s="28"/>
      <c r="DMX9" s="28"/>
      <c r="DMY9" s="28"/>
      <c r="DMZ9" s="28"/>
      <c r="DNA9" s="28"/>
      <c r="DNB9" s="28"/>
      <c r="DNC9" s="28"/>
      <c r="DND9" s="28"/>
      <c r="DNE9" s="28"/>
      <c r="DNF9" s="28"/>
      <c r="DNG9" s="28"/>
      <c r="DNH9" s="28"/>
      <c r="DNI9" s="28"/>
      <c r="DNJ9" s="28"/>
      <c r="DNK9" s="28"/>
      <c r="DNL9" s="28"/>
      <c r="DNM9" s="28"/>
      <c r="DNN9" s="28"/>
      <c r="DNO9" s="28"/>
      <c r="DNP9" s="28"/>
      <c r="DNQ9" s="28"/>
      <c r="DNR9" s="28"/>
      <c r="DNS9" s="28"/>
      <c r="DNT9" s="28"/>
      <c r="DNU9" s="28"/>
      <c r="DNV9" s="28"/>
      <c r="DNW9" s="28"/>
      <c r="DNX9" s="28"/>
      <c r="DNY9" s="28"/>
      <c r="DNZ9" s="28"/>
      <c r="DOA9" s="28"/>
      <c r="DOB9" s="28"/>
      <c r="DOC9" s="28"/>
      <c r="DOD9" s="28"/>
      <c r="DOE9" s="28"/>
      <c r="DOF9" s="28"/>
      <c r="DOG9" s="28"/>
      <c r="DOH9" s="28"/>
      <c r="DOI9" s="28"/>
      <c r="DOJ9" s="28"/>
      <c r="DOK9" s="28"/>
      <c r="DOL9" s="28"/>
      <c r="DOM9" s="28"/>
      <c r="DON9" s="28"/>
      <c r="DOO9" s="28"/>
      <c r="DOP9" s="28"/>
      <c r="DOQ9" s="28"/>
      <c r="DOR9" s="28"/>
      <c r="DOS9" s="28"/>
      <c r="DOT9" s="28"/>
      <c r="DOU9" s="28"/>
      <c r="DOV9" s="28"/>
      <c r="DOW9" s="28"/>
      <c r="DOX9" s="28"/>
      <c r="DOY9" s="28"/>
      <c r="DOZ9" s="28"/>
      <c r="DPA9" s="28"/>
      <c r="DPB9" s="28"/>
      <c r="DPC9" s="28"/>
      <c r="DPD9" s="28"/>
      <c r="DPE9" s="28"/>
      <c r="DPF9" s="28"/>
      <c r="DPG9" s="28"/>
      <c r="DPH9" s="28"/>
      <c r="DPI9" s="28"/>
      <c r="DPJ9" s="28"/>
      <c r="DPK9" s="28"/>
      <c r="DPL9" s="28"/>
      <c r="DPM9" s="28"/>
      <c r="DPN9" s="28"/>
      <c r="DPO9" s="28"/>
      <c r="DPP9" s="28"/>
      <c r="DPQ9" s="28"/>
      <c r="DPR9" s="28"/>
      <c r="DPS9" s="28"/>
      <c r="DPT9" s="28"/>
      <c r="DPU9" s="28"/>
      <c r="DPV9" s="28"/>
      <c r="DPW9" s="28"/>
      <c r="DPX9" s="28"/>
      <c r="DPY9" s="28"/>
      <c r="DPZ9" s="28"/>
      <c r="DQA9" s="28"/>
      <c r="DQB9" s="28"/>
      <c r="DQC9" s="28"/>
      <c r="DQD9" s="28"/>
      <c r="DQE9" s="28"/>
      <c r="DQF9" s="28"/>
      <c r="DQG9" s="28"/>
      <c r="DQH9" s="28"/>
      <c r="DQI9" s="28"/>
      <c r="DQJ9" s="28"/>
      <c r="DQK9" s="28"/>
      <c r="DQL9" s="28"/>
      <c r="DQM9" s="28"/>
      <c r="DQN9" s="28"/>
      <c r="DQO9" s="28"/>
      <c r="DQP9" s="28"/>
      <c r="DQQ9" s="28"/>
      <c r="DQR9" s="28"/>
      <c r="DQS9" s="28"/>
      <c r="DQT9" s="28"/>
      <c r="DQU9" s="28"/>
      <c r="DQV9" s="28"/>
      <c r="DQW9" s="28"/>
      <c r="DQX9" s="28"/>
      <c r="DQY9" s="28"/>
      <c r="DQZ9" s="28"/>
      <c r="DRA9" s="28"/>
      <c r="DRB9" s="28"/>
      <c r="DRC9" s="28"/>
      <c r="DRD9" s="28"/>
      <c r="DRE9" s="28"/>
      <c r="DRF9" s="28"/>
      <c r="DRG9" s="28"/>
      <c r="DRH9" s="28"/>
      <c r="DRI9" s="28"/>
      <c r="DRJ9" s="28"/>
      <c r="DRK9" s="28"/>
      <c r="DRL9" s="28"/>
      <c r="DRM9" s="28"/>
      <c r="DRN9" s="28"/>
      <c r="DRO9" s="28"/>
      <c r="DRP9" s="28"/>
      <c r="DRQ9" s="28"/>
      <c r="DRR9" s="28"/>
      <c r="DRS9" s="28"/>
      <c r="DRT9" s="28"/>
      <c r="DRU9" s="28"/>
      <c r="DRV9" s="28"/>
      <c r="DRW9" s="28"/>
      <c r="DRX9" s="28"/>
      <c r="DRY9" s="28"/>
      <c r="DRZ9" s="28"/>
      <c r="DSA9" s="28"/>
      <c r="DSB9" s="28"/>
      <c r="DSC9" s="28"/>
      <c r="DSD9" s="28"/>
      <c r="DSE9" s="28"/>
      <c r="DSF9" s="28"/>
      <c r="DSG9" s="28"/>
      <c r="DSH9" s="28"/>
      <c r="DSI9" s="28"/>
      <c r="DSJ9" s="28"/>
      <c r="DSK9" s="28"/>
      <c r="DSL9" s="28"/>
      <c r="DSM9" s="28"/>
      <c r="DSN9" s="28"/>
      <c r="DSO9" s="28"/>
      <c r="DSP9" s="28"/>
      <c r="DSQ9" s="28"/>
      <c r="DSR9" s="28"/>
      <c r="DSS9" s="28"/>
      <c r="DST9" s="28"/>
      <c r="DSU9" s="28"/>
      <c r="DSV9" s="28"/>
      <c r="DSW9" s="28"/>
      <c r="DSX9" s="28"/>
      <c r="DSY9" s="28"/>
      <c r="DSZ9" s="28"/>
      <c r="DTA9" s="28"/>
      <c r="DTB9" s="28"/>
      <c r="DTC9" s="28"/>
      <c r="DTD9" s="28"/>
      <c r="DTE9" s="28"/>
      <c r="DTF9" s="28"/>
      <c r="DTG9" s="28"/>
      <c r="DTH9" s="28"/>
      <c r="DTI9" s="28"/>
      <c r="DTJ9" s="28"/>
      <c r="DTK9" s="28"/>
      <c r="DTL9" s="28"/>
      <c r="DTM9" s="28"/>
      <c r="DTN9" s="28"/>
      <c r="DTO9" s="28"/>
      <c r="DTP9" s="28"/>
      <c r="DTQ9" s="28"/>
      <c r="DTR9" s="28"/>
      <c r="DTS9" s="28"/>
      <c r="DTT9" s="28"/>
      <c r="DTU9" s="28"/>
      <c r="DTV9" s="28"/>
      <c r="DTW9" s="28"/>
      <c r="DTX9" s="33"/>
    </row>
    <row r="11" spans="1:3248" x14ac:dyDescent="0.25">
      <c r="B11" s="12" t="s">
        <v>72</v>
      </c>
    </row>
    <row r="12" spans="1:3248" ht="33" customHeight="1" x14ac:dyDescent="0.25">
      <c r="B12" s="24" t="s">
        <v>73</v>
      </c>
      <c r="C12" s="24" t="s">
        <v>74</v>
      </c>
      <c r="D12" s="24" t="s">
        <v>75</v>
      </c>
      <c r="E12" s="24" t="s">
        <v>54</v>
      </c>
      <c r="F12" s="24" t="s">
        <v>76</v>
      </c>
      <c r="G12" s="24" t="s">
        <v>77</v>
      </c>
      <c r="H12" s="24" t="s">
        <v>78</v>
      </c>
      <c r="I12" s="24" t="s">
        <v>79</v>
      </c>
      <c r="J12" s="24" t="s">
        <v>80</v>
      </c>
      <c r="K12" s="24" t="s">
        <v>81</v>
      </c>
      <c r="L12" s="24" t="s">
        <v>82</v>
      </c>
      <c r="M12" s="10"/>
    </row>
    <row r="13" spans="1:3248" x14ac:dyDescent="0.25">
      <c r="B13" s="2">
        <v>1</v>
      </c>
      <c r="C13" s="2">
        <f>'3. Gini'!D29</f>
        <v>75</v>
      </c>
      <c r="D13" s="2">
        <f>'3. Gini'!C29</f>
        <v>1651</v>
      </c>
      <c r="E13" s="2">
        <f t="shared" ref="E13:E22" si="0">C13+D13</f>
        <v>1726</v>
      </c>
      <c r="F13" s="11">
        <f t="shared" ref="F13:F23" si="1">C13/E13</f>
        <v>4.3453070683661645E-2</v>
      </c>
      <c r="G13" s="11">
        <f>4.7223%</f>
        <v>4.7222999999999994E-2</v>
      </c>
      <c r="H13" s="7">
        <f t="shared" ref="H13:H23" si="2">ABS(G13-F13)</f>
        <v>3.7699293163383496E-3</v>
      </c>
      <c r="I13" s="2">
        <f t="shared" ref="I13:I23" si="3">NORMINV(0.975,0,1)</f>
        <v>1.9599639845400536</v>
      </c>
      <c r="J13" s="7">
        <f t="shared" ref="J13:J23" si="4">I13*SQRT(G13*(1-G13)/E13)</f>
        <v>1.0006912780517428E-2</v>
      </c>
      <c r="K13" s="2" t="b">
        <f t="shared" ref="K13:K23" si="5">H13&lt;J13</f>
        <v>1</v>
      </c>
      <c r="L13" s="11">
        <f t="shared" ref="L13:L23" si="6">(G13-F13)/F13</f>
        <v>8.6758639999999887E-2</v>
      </c>
      <c r="O13" s="60" t="s">
        <v>62</v>
      </c>
      <c r="P13" s="54" t="s">
        <v>82</v>
      </c>
    </row>
    <row r="14" spans="1:3248" x14ac:dyDescent="0.25">
      <c r="B14" s="2">
        <v>2</v>
      </c>
      <c r="C14" s="2">
        <f>'3. Gini'!D30</f>
        <v>48</v>
      </c>
      <c r="D14" s="2">
        <f>'3. Gini'!C30</f>
        <v>1769</v>
      </c>
      <c r="E14" s="2">
        <f t="shared" si="0"/>
        <v>1817</v>
      </c>
      <c r="F14" s="11">
        <f t="shared" si="1"/>
        <v>2.6417171161254815E-2</v>
      </c>
      <c r="G14" s="11">
        <v>2.3498000000000002E-2</v>
      </c>
      <c r="H14" s="7">
        <f t="shared" si="2"/>
        <v>2.9191711612548132E-3</v>
      </c>
      <c r="I14" s="2">
        <f t="shared" si="3"/>
        <v>1.9599639845400536</v>
      </c>
      <c r="J14" s="7">
        <f t="shared" si="4"/>
        <v>6.96502445558316E-3</v>
      </c>
      <c r="K14" s="2" t="b">
        <f t="shared" si="5"/>
        <v>1</v>
      </c>
      <c r="L14" s="11">
        <f t="shared" si="6"/>
        <v>-0.11050279166666659</v>
      </c>
      <c r="O14" s="57"/>
      <c r="P14" s="55" t="s">
        <v>83</v>
      </c>
    </row>
    <row r="15" spans="1:3248" x14ac:dyDescent="0.25">
      <c r="B15" s="2">
        <v>3</v>
      </c>
      <c r="C15" s="2">
        <f>'3. Gini'!D31</f>
        <v>34</v>
      </c>
      <c r="D15" s="2">
        <f>'3. Gini'!C31</f>
        <v>1716</v>
      </c>
      <c r="E15" s="2">
        <f t="shared" si="0"/>
        <v>1750</v>
      </c>
      <c r="F15" s="11">
        <f t="shared" si="1"/>
        <v>1.9428571428571427E-2</v>
      </c>
      <c r="G15" s="11">
        <v>1.6834999999999999E-2</v>
      </c>
      <c r="H15" s="7">
        <f t="shared" si="2"/>
        <v>2.5935714285714277E-3</v>
      </c>
      <c r="I15" s="2">
        <f t="shared" si="3"/>
        <v>1.9599639845400536</v>
      </c>
      <c r="J15" s="7">
        <f t="shared" si="4"/>
        <v>6.0276611738822239E-3</v>
      </c>
      <c r="K15" s="2" t="b">
        <f t="shared" si="5"/>
        <v>1</v>
      </c>
      <c r="L15" s="11">
        <f t="shared" si="6"/>
        <v>-0.13349264705882349</v>
      </c>
      <c r="O15" s="58"/>
      <c r="P15" s="55" t="s">
        <v>84</v>
      </c>
    </row>
    <row r="16" spans="1:3248" x14ac:dyDescent="0.25">
      <c r="B16" s="2">
        <v>4</v>
      </c>
      <c r="C16" s="2">
        <f>'3. Gini'!D32</f>
        <v>21</v>
      </c>
      <c r="D16" s="2">
        <f>'3. Gini'!C32</f>
        <v>1771</v>
      </c>
      <c r="E16" s="2">
        <f t="shared" si="0"/>
        <v>1792</v>
      </c>
      <c r="F16" s="11">
        <f t="shared" si="1"/>
        <v>1.171875E-2</v>
      </c>
      <c r="G16" s="11">
        <v>1.2543E-2</v>
      </c>
      <c r="H16" s="7">
        <f t="shared" si="2"/>
        <v>8.2425000000000033E-4</v>
      </c>
      <c r="I16" s="2">
        <f t="shared" si="3"/>
        <v>1.9599639845400536</v>
      </c>
      <c r="J16" s="7">
        <f t="shared" si="4"/>
        <v>5.1527479111435548E-3</v>
      </c>
      <c r="K16" s="2" t="b">
        <f t="shared" si="5"/>
        <v>1</v>
      </c>
      <c r="L16" s="11">
        <f t="shared" si="6"/>
        <v>7.0336000000000024E-2</v>
      </c>
      <c r="O16" s="59"/>
      <c r="P16" s="56" t="s">
        <v>85</v>
      </c>
    </row>
    <row r="17" spans="2:12" x14ac:dyDescent="0.25">
      <c r="B17" s="2">
        <v>5</v>
      </c>
      <c r="C17" s="2">
        <f>'3. Gini'!D33</f>
        <v>19</v>
      </c>
      <c r="D17" s="2">
        <f>'3. Gini'!C33</f>
        <v>1765</v>
      </c>
      <c r="E17" s="2">
        <f t="shared" si="0"/>
        <v>1784</v>
      </c>
      <c r="F17" s="11">
        <f t="shared" si="1"/>
        <v>1.0650224215246636E-2</v>
      </c>
      <c r="G17" s="11">
        <v>9.9909999999999999E-3</v>
      </c>
      <c r="H17" s="7">
        <f t="shared" si="2"/>
        <v>6.5922421524663641E-4</v>
      </c>
      <c r="I17" s="2">
        <f t="shared" si="3"/>
        <v>1.9599639845400536</v>
      </c>
      <c r="J17" s="7">
        <f t="shared" si="4"/>
        <v>4.6150320013875687E-3</v>
      </c>
      <c r="K17" s="2" t="b">
        <f t="shared" si="5"/>
        <v>1</v>
      </c>
      <c r="L17" s="11">
        <f t="shared" si="6"/>
        <v>-6.1897684210526285E-2</v>
      </c>
    </row>
    <row r="18" spans="2:12" x14ac:dyDescent="0.25">
      <c r="B18" s="2">
        <v>6</v>
      </c>
      <c r="C18" s="2">
        <f>'3. Gini'!D34</f>
        <v>8</v>
      </c>
      <c r="D18" s="2">
        <f>'3. Gini'!C34</f>
        <v>1707</v>
      </c>
      <c r="E18" s="2">
        <f t="shared" si="0"/>
        <v>1715</v>
      </c>
      <c r="F18" s="11">
        <f t="shared" si="1"/>
        <v>4.6647230320699708E-3</v>
      </c>
      <c r="G18" s="11">
        <v>7.6730000000000001E-3</v>
      </c>
      <c r="H18" s="7">
        <f t="shared" si="2"/>
        <v>3.0082769679300294E-3</v>
      </c>
      <c r="I18" s="2">
        <f t="shared" si="3"/>
        <v>1.9599639845400536</v>
      </c>
      <c r="J18" s="7">
        <f t="shared" si="4"/>
        <v>4.1297715871483984E-3</v>
      </c>
      <c r="K18" s="2" t="b">
        <f t="shared" si="5"/>
        <v>1</v>
      </c>
      <c r="L18" s="11">
        <f t="shared" si="6"/>
        <v>0.64489937500000005</v>
      </c>
    </row>
    <row r="19" spans="2:12" x14ac:dyDescent="0.25">
      <c r="B19" s="2">
        <v>7</v>
      </c>
      <c r="C19" s="2">
        <f>'3. Gini'!D35</f>
        <v>14</v>
      </c>
      <c r="D19" s="2">
        <f>'3. Gini'!C35</f>
        <v>1807</v>
      </c>
      <c r="E19" s="2">
        <f t="shared" si="0"/>
        <v>1821</v>
      </c>
      <c r="F19" s="11">
        <f t="shared" si="1"/>
        <v>7.6880834706205383E-3</v>
      </c>
      <c r="G19" s="11">
        <v>6.0889999999999998E-3</v>
      </c>
      <c r="H19" s="7">
        <f t="shared" si="2"/>
        <v>1.5990834706205385E-3</v>
      </c>
      <c r="I19" s="2">
        <f t="shared" si="3"/>
        <v>1.9599639845400536</v>
      </c>
      <c r="J19" s="7">
        <f t="shared" si="4"/>
        <v>3.5730562536095594E-3</v>
      </c>
      <c r="K19" s="2" t="b">
        <f t="shared" si="5"/>
        <v>1</v>
      </c>
      <c r="L19" s="11">
        <f t="shared" si="6"/>
        <v>-0.20799507142857146</v>
      </c>
    </row>
    <row r="20" spans="2:12" x14ac:dyDescent="0.25">
      <c r="B20" s="2">
        <v>8</v>
      </c>
      <c r="C20" s="2">
        <f>'3. Gini'!D36</f>
        <v>7</v>
      </c>
      <c r="D20" s="2">
        <f>'3. Gini'!C36</f>
        <v>1780</v>
      </c>
      <c r="E20" s="2">
        <f t="shared" si="0"/>
        <v>1787</v>
      </c>
      <c r="F20" s="11">
        <f t="shared" si="1"/>
        <v>3.9171796306659203E-3</v>
      </c>
      <c r="G20" s="11">
        <v>4.6210000000000001E-3</v>
      </c>
      <c r="H20" s="7">
        <f t="shared" si="2"/>
        <v>7.0382036933407978E-4</v>
      </c>
      <c r="I20" s="2">
        <f t="shared" si="3"/>
        <v>1.9599639845400536</v>
      </c>
      <c r="J20" s="7">
        <f t="shared" si="4"/>
        <v>3.1444742019348087E-3</v>
      </c>
      <c r="K20" s="2" t="b">
        <f t="shared" si="5"/>
        <v>1</v>
      </c>
      <c r="L20" s="11">
        <f t="shared" si="6"/>
        <v>0.17967528571428582</v>
      </c>
    </row>
    <row r="21" spans="2:12" x14ac:dyDescent="0.25">
      <c r="B21" s="2">
        <v>9</v>
      </c>
      <c r="C21" s="2">
        <f>'3. Gini'!D37</f>
        <v>7</v>
      </c>
      <c r="D21" s="2">
        <f>'3. Gini'!C37</f>
        <v>1779</v>
      </c>
      <c r="E21" s="2">
        <f t="shared" si="0"/>
        <v>1786</v>
      </c>
      <c r="F21" s="11">
        <f t="shared" si="1"/>
        <v>3.9193729003359464E-3</v>
      </c>
      <c r="G21" s="11">
        <v>3.1359999999999999E-3</v>
      </c>
      <c r="H21" s="7">
        <f t="shared" si="2"/>
        <v>7.8337290033594648E-4</v>
      </c>
      <c r="I21" s="2">
        <f t="shared" si="3"/>
        <v>1.9599639845400536</v>
      </c>
      <c r="J21" s="7">
        <f t="shared" si="4"/>
        <v>2.5930646638035403E-3</v>
      </c>
      <c r="K21" s="2" t="b">
        <f t="shared" si="5"/>
        <v>1</v>
      </c>
      <c r="L21" s="11">
        <f t="shared" si="6"/>
        <v>-0.19987200000000005</v>
      </c>
    </row>
    <row r="22" spans="2:12" ht="15.75" customHeight="1" thickBot="1" x14ac:dyDescent="0.3">
      <c r="B22" s="47">
        <v>10</v>
      </c>
      <c r="C22" s="47">
        <f>'3. Gini'!D38</f>
        <v>2</v>
      </c>
      <c r="D22" s="47">
        <f>'3. Gini'!C38</f>
        <v>1785</v>
      </c>
      <c r="E22" s="47">
        <f t="shared" si="0"/>
        <v>1787</v>
      </c>
      <c r="F22" s="48">
        <f t="shared" si="1"/>
        <v>1.1191941801902631E-3</v>
      </c>
      <c r="G22" s="48">
        <v>1.639E-3</v>
      </c>
      <c r="H22" s="49">
        <f t="shared" si="2"/>
        <v>5.1980581980973694E-4</v>
      </c>
      <c r="I22" s="47">
        <f t="shared" si="3"/>
        <v>1.9599639845400536</v>
      </c>
      <c r="J22" s="49">
        <f t="shared" si="4"/>
        <v>1.8755087525594901E-3</v>
      </c>
      <c r="K22" s="47" t="b">
        <f t="shared" si="5"/>
        <v>1</v>
      </c>
      <c r="L22" s="48">
        <f t="shared" si="6"/>
        <v>0.46444649999999993</v>
      </c>
    </row>
    <row r="23" spans="2:12" ht="15.75" customHeight="1" thickBot="1" x14ac:dyDescent="0.3">
      <c r="B23" s="50" t="s">
        <v>86</v>
      </c>
      <c r="C23" s="51">
        <f>SUM(C13:C22)</f>
        <v>235</v>
      </c>
      <c r="D23" s="51">
        <f>SUM(D13:D22)</f>
        <v>17530</v>
      </c>
      <c r="E23" s="63">
        <f>SUM(E13:E22)</f>
        <v>17765</v>
      </c>
      <c r="F23" s="65">
        <f t="shared" si="1"/>
        <v>1.3228257810301155E-2</v>
      </c>
      <c r="G23" s="64">
        <f>SUMPRODUCT(E13:E22,G13:G22)/SUM(E13:E22)</f>
        <v>1.3228246214466648E-2</v>
      </c>
      <c r="H23" s="52">
        <f t="shared" si="2"/>
        <v>1.1595834506147873E-8</v>
      </c>
      <c r="I23" s="51">
        <f t="shared" si="3"/>
        <v>1.9599639845400536</v>
      </c>
      <c r="J23" s="52">
        <f t="shared" si="4"/>
        <v>1.6800607067720458E-3</v>
      </c>
      <c r="K23" s="51" t="b">
        <f t="shared" si="5"/>
        <v>1</v>
      </c>
      <c r="L23" s="53">
        <f t="shared" si="6"/>
        <v>-8.7659574468815722E-7</v>
      </c>
    </row>
    <row r="24" spans="2:12" x14ac:dyDescent="0.25">
      <c r="F24" s="62"/>
    </row>
    <row r="27" spans="2:12" ht="45" customHeight="1" x14ac:dyDescent="0.25">
      <c r="B27" s="25" t="s">
        <v>73</v>
      </c>
      <c r="C27" s="25" t="s">
        <v>74</v>
      </c>
      <c r="D27" s="25" t="s">
        <v>75</v>
      </c>
      <c r="E27" s="25" t="s">
        <v>54</v>
      </c>
      <c r="F27" s="25" t="s">
        <v>76</v>
      </c>
      <c r="G27" s="25" t="s">
        <v>77</v>
      </c>
      <c r="H27" s="25" t="s">
        <v>78</v>
      </c>
      <c r="I27" s="25" t="s">
        <v>79</v>
      </c>
      <c r="J27" s="25" t="s">
        <v>80</v>
      </c>
      <c r="K27" s="25" t="s">
        <v>81</v>
      </c>
      <c r="L27" s="25" t="s">
        <v>82</v>
      </c>
    </row>
    <row r="28" spans="2:12" x14ac:dyDescent="0.25">
      <c r="B28" s="2">
        <v>1</v>
      </c>
      <c r="C28" s="2">
        <f>'3. Gini'!D14</f>
        <v>544</v>
      </c>
      <c r="D28" s="2">
        <f>'3. Gini'!C14</f>
        <v>4970</v>
      </c>
      <c r="E28" s="2">
        <f t="shared" ref="E28:E37" si="7">C28+D28</f>
        <v>5514</v>
      </c>
      <c r="F28" s="11">
        <f t="shared" ref="F28:F38" si="8">C28/E28</f>
        <v>9.8657961552412049E-2</v>
      </c>
      <c r="G28" s="11">
        <f>support!H175</f>
        <v>7.4196291125642492E-3</v>
      </c>
      <c r="H28" s="7">
        <f t="shared" ref="H28:H38" si="9">ABS(G28-F28)</f>
        <v>9.1238332439847802E-2</v>
      </c>
      <c r="I28" s="2">
        <f t="shared" ref="I28:I38" si="10">NORMINV(0.975,0,1)</f>
        <v>1.9599639845400536</v>
      </c>
      <c r="J28" s="7">
        <f t="shared" ref="J28:J38" si="11">I28*SQRT(G28*(1-G28)/E28)</f>
        <v>2.2651066215310309E-3</v>
      </c>
      <c r="K28" s="2" t="b">
        <f t="shared" ref="K28:K38" si="12">H28&lt;J28</f>
        <v>0</v>
      </c>
      <c r="L28" s="11">
        <f t="shared" ref="L28:L37" si="13">(G28-F28)/F28</f>
        <v>-0.92479442109066312</v>
      </c>
    </row>
    <row r="29" spans="2:12" x14ac:dyDescent="0.25">
      <c r="B29" s="2">
        <v>2</v>
      </c>
      <c r="C29" s="2">
        <f>'3. Gini'!D15</f>
        <v>2</v>
      </c>
      <c r="D29" s="2">
        <f>'3. Gini'!C15</f>
        <v>1064</v>
      </c>
      <c r="E29" s="2">
        <f t="shared" si="7"/>
        <v>1066</v>
      </c>
      <c r="F29" s="11">
        <f t="shared" si="8"/>
        <v>1.876172607879925E-3</v>
      </c>
      <c r="G29" s="11">
        <f>support!H176</f>
        <v>2.2817330703623968E-2</v>
      </c>
      <c r="H29" s="7">
        <f t="shared" si="9"/>
        <v>2.0941158095744043E-2</v>
      </c>
      <c r="I29" s="2">
        <f t="shared" si="10"/>
        <v>1.9599639845400536</v>
      </c>
      <c r="J29" s="7">
        <f t="shared" si="11"/>
        <v>8.9637510240305647E-3</v>
      </c>
      <c r="K29" s="2" t="b">
        <f t="shared" si="12"/>
        <v>0</v>
      </c>
      <c r="L29" s="11">
        <f t="shared" si="13"/>
        <v>11.161637265031574</v>
      </c>
    </row>
    <row r="30" spans="2:12" x14ac:dyDescent="0.25">
      <c r="B30" s="2">
        <v>3</v>
      </c>
      <c r="C30" s="2">
        <f>'3. Gini'!D16</f>
        <v>550</v>
      </c>
      <c r="D30" s="2">
        <f>'3. Gini'!C16</f>
        <v>3859</v>
      </c>
      <c r="E30" s="2">
        <f t="shared" si="7"/>
        <v>4409</v>
      </c>
      <c r="F30" s="11">
        <f t="shared" si="8"/>
        <v>0.12474484009979588</v>
      </c>
      <c r="G30" s="11">
        <f>support!H177</f>
        <v>4.2090693297074419E-2</v>
      </c>
      <c r="H30" s="7">
        <f t="shared" si="9"/>
        <v>8.2654146802721457E-2</v>
      </c>
      <c r="I30" s="2">
        <f t="shared" si="10"/>
        <v>1.9599639845400536</v>
      </c>
      <c r="J30" s="7">
        <f t="shared" si="11"/>
        <v>5.926977486952382E-3</v>
      </c>
      <c r="K30" s="2" t="b">
        <f t="shared" si="12"/>
        <v>0</v>
      </c>
      <c r="L30" s="11">
        <f t="shared" si="13"/>
        <v>-0.66258569682399804</v>
      </c>
    </row>
    <row r="31" spans="2:12" x14ac:dyDescent="0.25">
      <c r="B31" s="2">
        <v>4</v>
      </c>
      <c r="C31" s="2">
        <f>'3. Gini'!D17</f>
        <v>338</v>
      </c>
      <c r="D31" s="2">
        <f>'3. Gini'!C17</f>
        <v>1448</v>
      </c>
      <c r="E31" s="2">
        <f t="shared" si="7"/>
        <v>1786</v>
      </c>
      <c r="F31" s="11">
        <f t="shared" si="8"/>
        <v>0.18924972004479285</v>
      </c>
      <c r="G31" s="11">
        <f>support!H178</f>
        <v>1.0222239937772788E-2</v>
      </c>
      <c r="H31" s="7">
        <f t="shared" si="9"/>
        <v>0.17902748010702005</v>
      </c>
      <c r="I31" s="2">
        <f t="shared" si="10"/>
        <v>1.9599639845400536</v>
      </c>
      <c r="J31" s="7">
        <f t="shared" si="11"/>
        <v>4.6649741828876526E-3</v>
      </c>
      <c r="K31" s="2" t="b">
        <f t="shared" si="12"/>
        <v>0</v>
      </c>
      <c r="L31" s="11">
        <f t="shared" si="13"/>
        <v>-0.94598544222230119</v>
      </c>
    </row>
    <row r="32" spans="2:12" x14ac:dyDescent="0.25">
      <c r="B32" s="2">
        <v>5</v>
      </c>
      <c r="C32" s="2">
        <f>'3. Gini'!D18</f>
        <v>525</v>
      </c>
      <c r="D32" s="2">
        <f>'3. Gini'!C18</f>
        <v>4174</v>
      </c>
      <c r="E32" s="2">
        <f t="shared" si="7"/>
        <v>4699</v>
      </c>
      <c r="F32" s="11">
        <f t="shared" si="8"/>
        <v>0.11172589912747392</v>
      </c>
      <c r="G32" s="11">
        <f>support!H179</f>
        <v>6.5935019487732812E-3</v>
      </c>
      <c r="H32" s="7">
        <f t="shared" si="9"/>
        <v>0.10513239717870064</v>
      </c>
      <c r="I32" s="2">
        <f t="shared" si="10"/>
        <v>1.9599639845400536</v>
      </c>
      <c r="J32" s="7">
        <f t="shared" si="11"/>
        <v>2.3140190833272731E-3</v>
      </c>
      <c r="K32" s="2" t="b">
        <f t="shared" si="12"/>
        <v>0</v>
      </c>
      <c r="L32" s="11">
        <f t="shared" si="13"/>
        <v>-0.94098501779564636</v>
      </c>
    </row>
    <row r="33" spans="2:12" x14ac:dyDescent="0.25">
      <c r="B33" s="2">
        <v>6</v>
      </c>
      <c r="C33" s="2">
        <f>'3. Gini'!D19</f>
        <v>448</v>
      </c>
      <c r="D33" s="2">
        <f>'3. Gini'!C19</f>
        <v>2897</v>
      </c>
      <c r="E33" s="2">
        <f t="shared" si="7"/>
        <v>3345</v>
      </c>
      <c r="F33" s="11">
        <f t="shared" si="8"/>
        <v>0.13393124065769807</v>
      </c>
      <c r="G33" s="11">
        <f>support!H180</f>
        <v>6.010348856960987E-3</v>
      </c>
      <c r="H33" s="7">
        <f t="shared" si="9"/>
        <v>0.12792089180073707</v>
      </c>
      <c r="I33" s="2">
        <f t="shared" si="10"/>
        <v>1.9599639845400536</v>
      </c>
      <c r="J33" s="7">
        <f t="shared" si="11"/>
        <v>2.619333525071882E-3</v>
      </c>
      <c r="K33" s="2" t="b">
        <f t="shared" si="12"/>
        <v>0</v>
      </c>
      <c r="L33" s="11">
        <f t="shared" si="13"/>
        <v>-0.9551236229318425</v>
      </c>
    </row>
    <row r="34" spans="2:12" x14ac:dyDescent="0.25">
      <c r="B34" s="2">
        <v>7</v>
      </c>
      <c r="C34" s="2">
        <f>'3. Gini'!D20</f>
        <v>555</v>
      </c>
      <c r="D34" s="2">
        <f>'3. Gini'!C20</f>
        <v>3735</v>
      </c>
      <c r="E34" s="2">
        <f t="shared" si="7"/>
        <v>4290</v>
      </c>
      <c r="F34" s="11">
        <f t="shared" si="8"/>
        <v>0.12937062937062938</v>
      </c>
      <c r="G34" s="11">
        <f>support!H181</f>
        <v>2.2027591068694528E-3</v>
      </c>
      <c r="H34" s="7">
        <f t="shared" si="9"/>
        <v>0.12716787026375992</v>
      </c>
      <c r="I34" s="2">
        <f t="shared" si="10"/>
        <v>1.9599639845400536</v>
      </c>
      <c r="J34" s="7">
        <f t="shared" si="11"/>
        <v>1.4028915423467076E-3</v>
      </c>
      <c r="K34" s="2" t="b">
        <f t="shared" si="12"/>
        <v>0</v>
      </c>
      <c r="L34" s="11">
        <f t="shared" si="13"/>
        <v>-0.98297326744419822</v>
      </c>
    </row>
    <row r="35" spans="2:12" x14ac:dyDescent="0.25">
      <c r="B35" s="2">
        <v>8</v>
      </c>
      <c r="C35" s="2">
        <f>'3. Gini'!D21</f>
        <v>557</v>
      </c>
      <c r="D35" s="2">
        <f>'3. Gini'!C21</f>
        <v>5974</v>
      </c>
      <c r="E35" s="2">
        <f t="shared" si="7"/>
        <v>6531</v>
      </c>
      <c r="F35" s="11">
        <f t="shared" si="8"/>
        <v>8.528556116980554E-2</v>
      </c>
      <c r="G35" s="11">
        <f>support!H182</f>
        <v>2.3656306352988061E-2</v>
      </c>
      <c r="H35" s="7">
        <f t="shared" si="9"/>
        <v>6.1629254816817483E-2</v>
      </c>
      <c r="I35" s="2">
        <f t="shared" si="10"/>
        <v>1.9599639845400536</v>
      </c>
      <c r="J35" s="7">
        <f t="shared" si="11"/>
        <v>3.6858111519462796E-3</v>
      </c>
      <c r="K35" s="2" t="b">
        <f t="shared" si="12"/>
        <v>0</v>
      </c>
      <c r="L35" s="11">
        <f t="shared" si="13"/>
        <v>-0.72262237559898568</v>
      </c>
    </row>
    <row r="36" spans="2:12" x14ac:dyDescent="0.25">
      <c r="B36" s="2">
        <v>9</v>
      </c>
      <c r="C36" s="2">
        <f>'3. Gini'!D22</f>
        <v>510</v>
      </c>
      <c r="D36" s="2">
        <f>'3. Gini'!C22</f>
        <v>1167</v>
      </c>
      <c r="E36" s="2">
        <f t="shared" si="7"/>
        <v>1677</v>
      </c>
      <c r="F36" s="11">
        <f t="shared" si="8"/>
        <v>0.30411449016100178</v>
      </c>
      <c r="G36" s="11">
        <f>support!H183</f>
        <v>1.1524030035853644E-2</v>
      </c>
      <c r="H36" s="7">
        <f t="shared" si="9"/>
        <v>0.29259046012514811</v>
      </c>
      <c r="I36" s="2">
        <f t="shared" si="10"/>
        <v>1.9599639845400536</v>
      </c>
      <c r="J36" s="7">
        <f t="shared" si="11"/>
        <v>5.1081872469432906E-3</v>
      </c>
      <c r="K36" s="2" t="b">
        <f t="shared" si="12"/>
        <v>0</v>
      </c>
      <c r="L36" s="11">
        <f t="shared" si="13"/>
        <v>-0.96210627770563406</v>
      </c>
    </row>
    <row r="37" spans="2:12" x14ac:dyDescent="0.25">
      <c r="B37" s="2">
        <v>10</v>
      </c>
      <c r="C37" s="2">
        <f>'3. Gini'!D23</f>
        <v>171</v>
      </c>
      <c r="D37" s="2">
        <f>'3. Gini'!C23</f>
        <v>4938</v>
      </c>
      <c r="E37" s="2">
        <f t="shared" si="7"/>
        <v>5109</v>
      </c>
      <c r="F37" s="11">
        <f t="shared" si="8"/>
        <v>3.3470346447445683E-2</v>
      </c>
      <c r="G37" s="11">
        <f>support!H184</f>
        <v>2.6520750302162365E-3</v>
      </c>
      <c r="H37" s="7">
        <f t="shared" si="9"/>
        <v>3.0818271417229447E-2</v>
      </c>
      <c r="I37" s="2">
        <f t="shared" si="10"/>
        <v>1.9599639845400536</v>
      </c>
      <c r="J37" s="7">
        <f t="shared" si="11"/>
        <v>1.4102509053117382E-3</v>
      </c>
      <c r="K37" s="2" t="b">
        <f t="shared" si="12"/>
        <v>0</v>
      </c>
      <c r="L37" s="11">
        <f t="shared" si="13"/>
        <v>-0.92076344251827635</v>
      </c>
    </row>
    <row r="38" spans="2:12" x14ac:dyDescent="0.25">
      <c r="B38" s="8" t="s">
        <v>86</v>
      </c>
      <c r="C38" s="8">
        <f>SUM(C28:C37)</f>
        <v>4200</v>
      </c>
      <c r="D38" s="8">
        <f>SUM(D28:D37)</f>
        <v>34226</v>
      </c>
      <c r="E38" s="8">
        <f>SUM(E28:E37)</f>
        <v>38426</v>
      </c>
      <c r="F38" s="98">
        <f t="shared" si="8"/>
        <v>0.10930099411856556</v>
      </c>
      <c r="G38" s="98">
        <f>SUMPRODUCT(E28:E37,G28:G37)/SUM(E28:E37)</f>
        <v>1.3453958319251606E-2</v>
      </c>
      <c r="H38" s="9">
        <f t="shared" si="9"/>
        <v>9.5847035799313945E-2</v>
      </c>
      <c r="I38" s="8">
        <f t="shared" si="10"/>
        <v>1.9599639845400536</v>
      </c>
      <c r="J38" s="9">
        <f t="shared" si="11"/>
        <v>1.151911780937839E-3</v>
      </c>
      <c r="K38" s="8" t="b">
        <f t="shared" si="12"/>
        <v>0</v>
      </c>
      <c r="L38" s="101">
        <f>(G38-F38)/F38</f>
        <v>-0.87690909467248512</v>
      </c>
    </row>
    <row r="39" spans="2:12" x14ac:dyDescent="0.25">
      <c r="L39" s="12" t="str">
        <f>IF(L38&gt;0, "Conservative","Aggressive")</f>
        <v>Aggressive</v>
      </c>
    </row>
    <row r="42" spans="2:12" x14ac:dyDescent="0.25">
      <c r="L42" s="1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EG47"/>
  <sheetViews>
    <sheetView showGridLines="0" zoomScale="80" zoomScaleNormal="80" workbookViewId="0">
      <selection activeCell="B8" sqref="B8"/>
    </sheetView>
  </sheetViews>
  <sheetFormatPr defaultRowHeight="15" x14ac:dyDescent="0.25"/>
  <cols>
    <col min="1" max="1" width="5" customWidth="1"/>
    <col min="2" max="2" width="15.42578125" customWidth="1"/>
    <col min="4" max="4" width="20.5703125" bestFit="1" customWidth="1"/>
    <col min="5" max="16" width="9.5703125" bestFit="1" customWidth="1"/>
    <col min="18" max="18" width="8.7109375" customWidth="1"/>
    <col min="19" max="19" width="17" customWidth="1"/>
    <col min="20" max="20" width="22.85546875" customWidth="1"/>
  </cols>
  <sheetData>
    <row r="2" spans="1:2841" s="27" customFormat="1" x14ac:dyDescent="0.25"/>
    <row r="4" spans="1:2841" ht="18.75" customHeight="1" x14ac:dyDescent="0.3">
      <c r="B4" s="97" t="str">
        <f>support!B1</f>
        <v>Personal Loans Application Score - Rationalization</v>
      </c>
    </row>
    <row r="5" spans="1:2841" ht="15.75" customHeight="1" x14ac:dyDescent="0.25">
      <c r="B5" s="96"/>
    </row>
    <row r="6" spans="1:2841" ht="15.75" customHeight="1" thickBot="1" x14ac:dyDescent="0.3"/>
    <row r="7" spans="1:2841" x14ac:dyDescent="0.25">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c r="AML7" s="29"/>
      <c r="AMM7" s="29"/>
      <c r="AMN7" s="29"/>
      <c r="AMO7" s="29"/>
      <c r="AMP7" s="29"/>
      <c r="AMQ7" s="29"/>
      <c r="AMR7" s="29"/>
      <c r="AMS7" s="29"/>
      <c r="AMT7" s="29"/>
      <c r="AMU7" s="29"/>
      <c r="AMV7" s="29"/>
      <c r="AMW7" s="29"/>
      <c r="AMX7" s="29"/>
      <c r="AMY7" s="29"/>
      <c r="AMZ7" s="29"/>
      <c r="ANA7" s="29"/>
      <c r="ANB7" s="29"/>
      <c r="ANC7" s="29"/>
      <c r="AND7" s="29"/>
      <c r="ANE7" s="29"/>
      <c r="ANF7" s="29"/>
      <c r="ANG7" s="29"/>
      <c r="ANH7" s="29"/>
      <c r="ANI7" s="29"/>
      <c r="ANJ7" s="29"/>
      <c r="ANK7" s="29"/>
      <c r="ANL7" s="29"/>
      <c r="ANM7" s="29"/>
      <c r="ANN7" s="29"/>
      <c r="ANO7" s="29"/>
      <c r="ANP7" s="29"/>
      <c r="ANQ7" s="29"/>
      <c r="ANR7" s="29"/>
      <c r="ANS7" s="29"/>
      <c r="ANT7" s="29"/>
      <c r="ANU7" s="29"/>
      <c r="ANV7" s="29"/>
      <c r="ANW7" s="29"/>
      <c r="ANX7" s="29"/>
      <c r="ANY7" s="29"/>
      <c r="ANZ7" s="29"/>
      <c r="AOA7" s="29"/>
      <c r="AOB7" s="29"/>
      <c r="AOC7" s="29"/>
      <c r="AOD7" s="29"/>
      <c r="AOE7" s="29"/>
      <c r="AOF7" s="29"/>
      <c r="AOG7" s="29"/>
      <c r="AOH7" s="29"/>
      <c r="AOI7" s="29"/>
      <c r="AOJ7" s="29"/>
      <c r="AOK7" s="29"/>
      <c r="AOL7" s="29"/>
      <c r="AOM7" s="29"/>
      <c r="AON7" s="29"/>
      <c r="AOO7" s="29"/>
      <c r="AOP7" s="29"/>
      <c r="AOQ7" s="29"/>
      <c r="AOR7" s="29"/>
      <c r="AOS7" s="29"/>
      <c r="AOT7" s="29"/>
      <c r="AOU7" s="29"/>
      <c r="AOV7" s="29"/>
      <c r="AOW7" s="29"/>
      <c r="AOX7" s="29"/>
      <c r="AOY7" s="29"/>
      <c r="AOZ7" s="29"/>
      <c r="APA7" s="29"/>
      <c r="APB7" s="29"/>
      <c r="APC7" s="29"/>
      <c r="APD7" s="29"/>
      <c r="APE7" s="29"/>
      <c r="APF7" s="29"/>
      <c r="APG7" s="29"/>
      <c r="APH7" s="29"/>
      <c r="API7" s="29"/>
      <c r="APJ7" s="29"/>
      <c r="APK7" s="29"/>
      <c r="APL7" s="29"/>
      <c r="APM7" s="29"/>
      <c r="APN7" s="29"/>
      <c r="APO7" s="29"/>
      <c r="APP7" s="29"/>
      <c r="APQ7" s="29"/>
      <c r="APR7" s="29"/>
      <c r="APS7" s="29"/>
      <c r="APT7" s="29"/>
      <c r="APU7" s="29"/>
      <c r="APV7" s="29"/>
      <c r="APW7" s="29"/>
      <c r="APX7" s="29"/>
      <c r="APY7" s="29"/>
      <c r="APZ7" s="29"/>
      <c r="AQA7" s="29"/>
      <c r="AQB7" s="29"/>
      <c r="AQC7" s="29"/>
      <c r="AQD7" s="29"/>
      <c r="AQE7" s="29"/>
      <c r="AQF7" s="29"/>
      <c r="AQG7" s="29"/>
      <c r="AQH7" s="29"/>
      <c r="AQI7" s="29"/>
      <c r="AQJ7" s="29"/>
      <c r="AQK7" s="29"/>
      <c r="AQL7" s="29"/>
      <c r="AQM7" s="29"/>
      <c r="AQN7" s="29"/>
      <c r="AQO7" s="29"/>
      <c r="AQP7" s="29"/>
      <c r="AQQ7" s="29"/>
      <c r="AQR7" s="29"/>
      <c r="AQS7" s="29"/>
      <c r="AQT7" s="29"/>
      <c r="AQU7" s="29"/>
      <c r="AQV7" s="29"/>
      <c r="AQW7" s="29"/>
      <c r="AQX7" s="29"/>
      <c r="AQY7" s="29"/>
      <c r="AQZ7" s="29"/>
      <c r="ARA7" s="29"/>
      <c r="ARB7" s="29"/>
      <c r="ARC7" s="29"/>
      <c r="ARD7" s="29"/>
      <c r="ARE7" s="29"/>
      <c r="ARF7" s="29"/>
      <c r="ARG7" s="29"/>
      <c r="ARH7" s="29"/>
      <c r="ARI7" s="29"/>
      <c r="ARJ7" s="29"/>
      <c r="ARK7" s="29"/>
      <c r="ARL7" s="29"/>
      <c r="ARM7" s="29"/>
      <c r="ARN7" s="29"/>
      <c r="ARO7" s="29"/>
      <c r="ARP7" s="29"/>
      <c r="ARQ7" s="29"/>
      <c r="ARR7" s="29"/>
      <c r="ARS7" s="29"/>
      <c r="ART7" s="29"/>
      <c r="ARU7" s="29"/>
      <c r="ARV7" s="29"/>
      <c r="ARW7" s="29"/>
      <c r="ARX7" s="29"/>
      <c r="ARY7" s="29"/>
      <c r="ARZ7" s="29"/>
      <c r="ASA7" s="29"/>
      <c r="ASB7" s="29"/>
      <c r="ASC7" s="29"/>
      <c r="ASD7" s="29"/>
      <c r="ASE7" s="29"/>
      <c r="ASF7" s="29"/>
      <c r="ASG7" s="29"/>
      <c r="ASH7" s="29"/>
      <c r="ASI7" s="29"/>
      <c r="ASJ7" s="29"/>
      <c r="ASK7" s="29"/>
      <c r="ASL7" s="29"/>
      <c r="ASM7" s="29"/>
      <c r="ASN7" s="29"/>
      <c r="ASO7" s="29"/>
      <c r="ASP7" s="29"/>
      <c r="ASQ7" s="29"/>
      <c r="ASR7" s="29"/>
      <c r="ASS7" s="29"/>
      <c r="AST7" s="29"/>
      <c r="ASU7" s="29"/>
      <c r="ASV7" s="29"/>
      <c r="ASW7" s="29"/>
      <c r="ASX7" s="29"/>
      <c r="ASY7" s="29"/>
      <c r="ASZ7" s="29"/>
      <c r="ATA7" s="29"/>
      <c r="ATB7" s="29"/>
      <c r="ATC7" s="29"/>
      <c r="ATD7" s="29"/>
      <c r="ATE7" s="29"/>
      <c r="ATF7" s="29"/>
      <c r="ATG7" s="29"/>
      <c r="ATH7" s="29"/>
      <c r="ATI7" s="29"/>
      <c r="ATJ7" s="29"/>
      <c r="ATK7" s="29"/>
      <c r="ATL7" s="29"/>
      <c r="ATM7" s="29"/>
      <c r="ATN7" s="29"/>
      <c r="ATO7" s="29"/>
      <c r="ATP7" s="29"/>
      <c r="ATQ7" s="29"/>
      <c r="ATR7" s="29"/>
      <c r="ATS7" s="29"/>
      <c r="ATT7" s="29"/>
      <c r="ATU7" s="29"/>
      <c r="ATV7" s="29"/>
      <c r="ATW7" s="29"/>
      <c r="ATX7" s="29"/>
      <c r="ATY7" s="29"/>
      <c r="ATZ7" s="29"/>
      <c r="AUA7" s="29"/>
      <c r="AUB7" s="29"/>
      <c r="AUC7" s="29"/>
      <c r="AUD7" s="29"/>
      <c r="AUE7" s="29"/>
      <c r="AUF7" s="29"/>
      <c r="AUG7" s="29"/>
      <c r="AUH7" s="29"/>
      <c r="AUI7" s="29"/>
      <c r="AUJ7" s="29"/>
      <c r="AUK7" s="29"/>
      <c r="AUL7" s="29"/>
      <c r="AUM7" s="29"/>
      <c r="AUN7" s="29"/>
      <c r="AUO7" s="29"/>
      <c r="AUP7" s="29"/>
      <c r="AUQ7" s="29"/>
      <c r="AUR7" s="29"/>
      <c r="AUS7" s="29"/>
      <c r="AUT7" s="29"/>
      <c r="AUU7" s="29"/>
      <c r="AUV7" s="29"/>
      <c r="AUW7" s="29"/>
      <c r="AUX7" s="29"/>
      <c r="AUY7" s="29"/>
      <c r="AUZ7" s="29"/>
      <c r="AVA7" s="29"/>
      <c r="AVB7" s="29"/>
      <c r="AVC7" s="29"/>
      <c r="AVD7" s="29"/>
      <c r="AVE7" s="29"/>
      <c r="AVF7" s="29"/>
      <c r="AVG7" s="29"/>
      <c r="AVH7" s="29"/>
      <c r="AVI7" s="29"/>
      <c r="AVJ7" s="29"/>
      <c r="AVK7" s="29"/>
      <c r="AVL7" s="29"/>
      <c r="AVM7" s="29"/>
      <c r="AVN7" s="29"/>
      <c r="AVO7" s="29"/>
      <c r="AVP7" s="29"/>
      <c r="AVQ7" s="29"/>
      <c r="AVR7" s="29"/>
      <c r="AVS7" s="29"/>
      <c r="AVT7" s="29"/>
      <c r="AVU7" s="29"/>
      <c r="AVV7" s="29"/>
      <c r="AVW7" s="29"/>
      <c r="AVX7" s="29"/>
      <c r="AVY7" s="29"/>
      <c r="AVZ7" s="29"/>
      <c r="AWA7" s="29"/>
      <c r="AWB7" s="29"/>
      <c r="AWC7" s="29"/>
      <c r="AWD7" s="29"/>
      <c r="AWE7" s="29"/>
      <c r="AWF7" s="29"/>
      <c r="AWG7" s="29"/>
      <c r="AWH7" s="29"/>
      <c r="AWI7" s="29"/>
      <c r="AWJ7" s="29"/>
      <c r="AWK7" s="29"/>
      <c r="AWL7" s="29"/>
      <c r="AWM7" s="29"/>
      <c r="AWN7" s="29"/>
      <c r="AWO7" s="29"/>
      <c r="AWP7" s="29"/>
      <c r="AWQ7" s="29"/>
      <c r="AWR7" s="29"/>
      <c r="AWS7" s="29"/>
      <c r="AWT7" s="29"/>
      <c r="AWU7" s="29"/>
      <c r="AWV7" s="29"/>
      <c r="AWW7" s="29"/>
      <c r="AWX7" s="29"/>
      <c r="AWY7" s="29"/>
      <c r="AWZ7" s="29"/>
      <c r="AXA7" s="29"/>
      <c r="AXB7" s="29"/>
      <c r="AXC7" s="29"/>
      <c r="AXD7" s="29"/>
      <c r="AXE7" s="29"/>
      <c r="AXF7" s="29"/>
      <c r="AXG7" s="29"/>
      <c r="AXH7" s="29"/>
      <c r="AXI7" s="29"/>
      <c r="AXJ7" s="29"/>
      <c r="AXK7" s="29"/>
      <c r="AXL7" s="29"/>
      <c r="AXM7" s="29"/>
      <c r="AXN7" s="29"/>
      <c r="AXO7" s="29"/>
      <c r="AXP7" s="29"/>
      <c r="AXQ7" s="29"/>
      <c r="AXR7" s="29"/>
      <c r="AXS7" s="29"/>
      <c r="AXT7" s="29"/>
      <c r="AXU7" s="29"/>
      <c r="AXV7" s="29"/>
      <c r="AXW7" s="29"/>
      <c r="AXX7" s="29"/>
      <c r="AXY7" s="29"/>
      <c r="AXZ7" s="29"/>
      <c r="AYA7" s="29"/>
      <c r="AYB7" s="29"/>
      <c r="AYC7" s="29"/>
      <c r="AYD7" s="29"/>
      <c r="AYE7" s="29"/>
      <c r="AYF7" s="29"/>
      <c r="AYG7" s="29"/>
      <c r="AYH7" s="29"/>
      <c r="AYI7" s="29"/>
      <c r="AYJ7" s="29"/>
      <c r="AYK7" s="29"/>
      <c r="AYL7" s="29"/>
      <c r="AYM7" s="29"/>
      <c r="AYN7" s="29"/>
      <c r="AYO7" s="29"/>
      <c r="AYP7" s="29"/>
      <c r="AYQ7" s="29"/>
      <c r="AYR7" s="29"/>
      <c r="AYS7" s="29"/>
      <c r="AYT7" s="29"/>
      <c r="AYU7" s="29"/>
      <c r="AYV7" s="29"/>
      <c r="AYW7" s="29"/>
      <c r="AYX7" s="29"/>
      <c r="AYY7" s="29"/>
      <c r="AYZ7" s="29"/>
      <c r="AZA7" s="29"/>
      <c r="AZB7" s="29"/>
      <c r="AZC7" s="29"/>
      <c r="AZD7" s="29"/>
      <c r="AZE7" s="29"/>
      <c r="AZF7" s="29"/>
      <c r="AZG7" s="29"/>
      <c r="AZH7" s="29"/>
      <c r="AZI7" s="29"/>
      <c r="AZJ7" s="29"/>
      <c r="AZK7" s="29"/>
      <c r="AZL7" s="29"/>
      <c r="AZM7" s="29"/>
      <c r="AZN7" s="29"/>
      <c r="AZO7" s="29"/>
      <c r="AZP7" s="29"/>
      <c r="AZQ7" s="29"/>
      <c r="AZR7" s="29"/>
      <c r="AZS7" s="29"/>
      <c r="AZT7" s="29"/>
      <c r="AZU7" s="29"/>
      <c r="AZV7" s="29"/>
      <c r="AZW7" s="29"/>
      <c r="AZX7" s="29"/>
      <c r="AZY7" s="29"/>
      <c r="AZZ7" s="29"/>
      <c r="BAA7" s="29"/>
      <c r="BAB7" s="29"/>
      <c r="BAC7" s="29"/>
      <c r="BAD7" s="29"/>
      <c r="BAE7" s="29"/>
      <c r="BAF7" s="29"/>
      <c r="BAG7" s="29"/>
      <c r="BAH7" s="29"/>
      <c r="BAI7" s="29"/>
      <c r="BAJ7" s="29"/>
      <c r="BAK7" s="29"/>
      <c r="BAL7" s="29"/>
      <c r="BAM7" s="29"/>
      <c r="BAN7" s="29"/>
      <c r="BAO7" s="29"/>
      <c r="BAP7" s="29"/>
      <c r="BAQ7" s="29"/>
      <c r="BAR7" s="29"/>
      <c r="BAS7" s="29"/>
      <c r="BAT7" s="29"/>
      <c r="BAU7" s="29"/>
      <c r="BAV7" s="29"/>
      <c r="BAW7" s="29"/>
      <c r="BAX7" s="29"/>
      <c r="BAY7" s="29"/>
      <c r="BAZ7" s="29"/>
      <c r="BBA7" s="29"/>
      <c r="BBB7" s="29"/>
      <c r="BBC7" s="29"/>
      <c r="BBD7" s="29"/>
      <c r="BBE7" s="29"/>
      <c r="BBF7" s="29"/>
      <c r="BBG7" s="29"/>
      <c r="BBH7" s="29"/>
      <c r="BBI7" s="29"/>
      <c r="BBJ7" s="29"/>
      <c r="BBK7" s="29"/>
      <c r="BBL7" s="29"/>
      <c r="BBM7" s="29"/>
      <c r="BBN7" s="29"/>
      <c r="BBO7" s="29"/>
      <c r="BBP7" s="29"/>
      <c r="BBQ7" s="29"/>
      <c r="BBR7" s="29"/>
      <c r="BBS7" s="29"/>
      <c r="BBT7" s="29"/>
      <c r="BBU7" s="29"/>
      <c r="BBV7" s="29"/>
      <c r="BBW7" s="29"/>
      <c r="BBX7" s="29"/>
      <c r="BBY7" s="29"/>
      <c r="BBZ7" s="29"/>
      <c r="BCA7" s="29"/>
      <c r="BCB7" s="29"/>
      <c r="BCC7" s="29"/>
      <c r="BCD7" s="29"/>
      <c r="BCE7" s="29"/>
      <c r="BCF7" s="29"/>
      <c r="BCG7" s="29"/>
      <c r="BCH7" s="29"/>
      <c r="BCI7" s="29"/>
      <c r="BCJ7" s="29"/>
      <c r="BCK7" s="29"/>
      <c r="BCL7" s="29"/>
      <c r="BCM7" s="29"/>
      <c r="BCN7" s="29"/>
      <c r="BCO7" s="29"/>
      <c r="BCP7" s="29"/>
      <c r="BCQ7" s="29"/>
      <c r="BCR7" s="29"/>
      <c r="BCS7" s="29"/>
      <c r="BCT7" s="29"/>
      <c r="BCU7" s="29"/>
      <c r="BCV7" s="29"/>
      <c r="BCW7" s="29"/>
      <c r="BCX7" s="29"/>
      <c r="BCY7" s="29"/>
      <c r="BCZ7" s="29"/>
      <c r="BDA7" s="29"/>
      <c r="BDB7" s="29"/>
      <c r="BDC7" s="29"/>
      <c r="BDD7" s="29"/>
      <c r="BDE7" s="29"/>
      <c r="BDF7" s="29"/>
      <c r="BDG7" s="29"/>
      <c r="BDH7" s="29"/>
      <c r="BDI7" s="29"/>
      <c r="BDJ7" s="29"/>
      <c r="BDK7" s="29"/>
      <c r="BDL7" s="29"/>
      <c r="BDM7" s="29"/>
      <c r="BDN7" s="29"/>
      <c r="BDO7" s="29"/>
      <c r="BDP7" s="29"/>
      <c r="BDQ7" s="29"/>
      <c r="BDR7" s="29"/>
      <c r="BDS7" s="29"/>
      <c r="BDT7" s="29"/>
      <c r="BDU7" s="29"/>
      <c r="BDV7" s="29"/>
      <c r="BDW7" s="29"/>
      <c r="BDX7" s="29"/>
      <c r="BDY7" s="29"/>
      <c r="BDZ7" s="29"/>
      <c r="BEA7" s="29"/>
      <c r="BEB7" s="29"/>
      <c r="BEC7" s="29"/>
      <c r="BED7" s="29"/>
      <c r="BEE7" s="29"/>
      <c r="BEF7" s="29"/>
      <c r="BEG7" s="29"/>
      <c r="BEH7" s="29"/>
      <c r="BEI7" s="29"/>
      <c r="BEJ7" s="29"/>
      <c r="BEK7" s="29"/>
      <c r="BEL7" s="29"/>
      <c r="BEM7" s="29"/>
      <c r="BEN7" s="29"/>
      <c r="BEO7" s="29"/>
      <c r="BEP7" s="29"/>
      <c r="BEQ7" s="29"/>
      <c r="BER7" s="29"/>
      <c r="BES7" s="29"/>
      <c r="BET7" s="29"/>
      <c r="BEU7" s="29"/>
      <c r="BEV7" s="29"/>
      <c r="BEW7" s="29"/>
      <c r="BEX7" s="29"/>
      <c r="BEY7" s="29"/>
      <c r="BEZ7" s="29"/>
      <c r="BFA7" s="29"/>
      <c r="BFB7" s="29"/>
      <c r="BFC7" s="29"/>
      <c r="BFD7" s="29"/>
      <c r="BFE7" s="29"/>
      <c r="BFF7" s="29"/>
      <c r="BFG7" s="29"/>
      <c r="BFH7" s="29"/>
      <c r="BFI7" s="29"/>
      <c r="BFJ7" s="29"/>
      <c r="BFK7" s="29"/>
      <c r="BFL7" s="29"/>
      <c r="BFM7" s="29"/>
      <c r="BFN7" s="29"/>
      <c r="BFO7" s="29"/>
      <c r="BFP7" s="29"/>
      <c r="BFQ7" s="29"/>
      <c r="BFR7" s="29"/>
      <c r="BFS7" s="29"/>
      <c r="BFT7" s="29"/>
      <c r="BFU7" s="29"/>
      <c r="BFV7" s="29"/>
      <c r="BFW7" s="29"/>
      <c r="BFX7" s="29"/>
      <c r="BFY7" s="29"/>
      <c r="BFZ7" s="29"/>
      <c r="BGA7" s="29"/>
      <c r="BGB7" s="29"/>
      <c r="BGC7" s="29"/>
      <c r="BGD7" s="29"/>
      <c r="BGE7" s="29"/>
      <c r="BGF7" s="29"/>
      <c r="BGG7" s="29"/>
      <c r="BGH7" s="29"/>
      <c r="BGI7" s="29"/>
      <c r="BGJ7" s="29"/>
      <c r="BGK7" s="29"/>
      <c r="BGL7" s="29"/>
      <c r="BGM7" s="29"/>
      <c r="BGN7" s="29"/>
      <c r="BGO7" s="29"/>
      <c r="BGP7" s="29"/>
      <c r="BGQ7" s="29"/>
      <c r="BGR7" s="29"/>
      <c r="BGS7" s="29"/>
      <c r="BGT7" s="29"/>
      <c r="BGU7" s="29"/>
      <c r="BGV7" s="29"/>
      <c r="BGW7" s="29"/>
      <c r="BGX7" s="29"/>
      <c r="BGY7" s="29"/>
      <c r="BGZ7" s="29"/>
      <c r="BHA7" s="29"/>
      <c r="BHB7" s="29"/>
      <c r="BHC7" s="29"/>
      <c r="BHD7" s="29"/>
      <c r="BHE7" s="29"/>
      <c r="BHF7" s="29"/>
      <c r="BHG7" s="29"/>
      <c r="BHH7" s="29"/>
      <c r="BHI7" s="29"/>
      <c r="BHJ7" s="29"/>
      <c r="BHK7" s="29"/>
      <c r="BHL7" s="29"/>
      <c r="BHM7" s="29"/>
      <c r="BHN7" s="29"/>
      <c r="BHO7" s="29"/>
      <c r="BHP7" s="29"/>
      <c r="BHQ7" s="29"/>
      <c r="BHR7" s="29"/>
      <c r="BHS7" s="29"/>
      <c r="BHT7" s="29"/>
      <c r="BHU7" s="29"/>
      <c r="BHV7" s="29"/>
      <c r="BHW7" s="29"/>
      <c r="BHX7" s="29"/>
      <c r="BHY7" s="29"/>
      <c r="BHZ7" s="29"/>
      <c r="BIA7" s="29"/>
      <c r="BIB7" s="29"/>
      <c r="BIC7" s="29"/>
      <c r="BID7" s="29"/>
      <c r="BIE7" s="29"/>
      <c r="BIF7" s="29"/>
      <c r="BIG7" s="29"/>
      <c r="BIH7" s="29"/>
      <c r="BII7" s="29"/>
      <c r="BIJ7" s="29"/>
      <c r="BIK7" s="29"/>
      <c r="BIL7" s="29"/>
      <c r="BIM7" s="29"/>
      <c r="BIN7" s="29"/>
      <c r="BIO7" s="29"/>
      <c r="BIP7" s="29"/>
      <c r="BIQ7" s="29"/>
      <c r="BIR7" s="29"/>
      <c r="BIS7" s="29"/>
      <c r="BIT7" s="29"/>
      <c r="BIU7" s="29"/>
      <c r="BIV7" s="29"/>
      <c r="BIW7" s="29"/>
      <c r="BIX7" s="29"/>
      <c r="BIY7" s="29"/>
      <c r="BIZ7" s="29"/>
      <c r="BJA7" s="29"/>
      <c r="BJB7" s="29"/>
      <c r="BJC7" s="29"/>
      <c r="BJD7" s="29"/>
      <c r="BJE7" s="29"/>
      <c r="BJF7" s="29"/>
      <c r="BJG7" s="29"/>
      <c r="BJH7" s="29"/>
      <c r="BJI7" s="29"/>
      <c r="BJJ7" s="29"/>
      <c r="BJK7" s="29"/>
      <c r="BJL7" s="29"/>
      <c r="BJM7" s="29"/>
      <c r="BJN7" s="29"/>
      <c r="BJO7" s="29"/>
      <c r="BJP7" s="29"/>
      <c r="BJQ7" s="29"/>
      <c r="BJR7" s="29"/>
      <c r="BJS7" s="29"/>
      <c r="BJT7" s="29"/>
      <c r="BJU7" s="29"/>
      <c r="BJV7" s="29"/>
      <c r="BJW7" s="29"/>
      <c r="BJX7" s="29"/>
      <c r="BJY7" s="29"/>
      <c r="BJZ7" s="29"/>
      <c r="BKA7" s="29"/>
      <c r="BKB7" s="29"/>
      <c r="BKC7" s="29"/>
      <c r="BKD7" s="29"/>
      <c r="BKE7" s="29"/>
      <c r="BKF7" s="29"/>
      <c r="BKG7" s="29"/>
      <c r="BKH7" s="29"/>
      <c r="BKI7" s="29"/>
      <c r="BKJ7" s="29"/>
      <c r="BKK7" s="29"/>
      <c r="BKL7" s="29"/>
      <c r="BKM7" s="29"/>
      <c r="BKN7" s="29"/>
      <c r="BKO7" s="29"/>
      <c r="BKP7" s="29"/>
      <c r="BKQ7" s="29"/>
      <c r="BKR7" s="29"/>
      <c r="BKS7" s="29"/>
      <c r="BKT7" s="29"/>
      <c r="BKU7" s="29"/>
      <c r="BKV7" s="29"/>
      <c r="BKW7" s="29"/>
      <c r="BKX7" s="29"/>
      <c r="BKY7" s="29"/>
      <c r="BKZ7" s="29"/>
      <c r="BLA7" s="29"/>
      <c r="BLB7" s="29"/>
      <c r="BLC7" s="29"/>
      <c r="BLD7" s="29"/>
      <c r="BLE7" s="29"/>
      <c r="BLF7" s="29"/>
      <c r="BLG7" s="29"/>
      <c r="BLH7" s="29"/>
      <c r="BLI7" s="29"/>
      <c r="BLJ7" s="29"/>
      <c r="BLK7" s="29"/>
      <c r="BLL7" s="29"/>
      <c r="BLM7" s="29"/>
      <c r="BLN7" s="29"/>
      <c r="BLO7" s="29"/>
      <c r="BLP7" s="29"/>
      <c r="BLQ7" s="29"/>
      <c r="BLR7" s="29"/>
      <c r="BLS7" s="29"/>
      <c r="BLT7" s="29"/>
      <c r="BLU7" s="29"/>
      <c r="BLV7" s="29"/>
      <c r="BLW7" s="29"/>
      <c r="BLX7" s="29"/>
      <c r="BLY7" s="29"/>
      <c r="BLZ7" s="29"/>
      <c r="BMA7" s="29"/>
      <c r="BMB7" s="29"/>
      <c r="BMC7" s="29"/>
      <c r="BMD7" s="29"/>
      <c r="BME7" s="29"/>
      <c r="BMF7" s="29"/>
      <c r="BMG7" s="29"/>
      <c r="BMH7" s="29"/>
      <c r="BMI7" s="29"/>
      <c r="BMJ7" s="29"/>
      <c r="BMK7" s="29"/>
      <c r="BML7" s="29"/>
      <c r="BMM7" s="29"/>
      <c r="BMN7" s="29"/>
      <c r="BMO7" s="29"/>
      <c r="BMP7" s="29"/>
      <c r="BMQ7" s="29"/>
      <c r="BMR7" s="29"/>
      <c r="BMS7" s="29"/>
      <c r="BMT7" s="29"/>
      <c r="BMU7" s="29"/>
      <c r="BMV7" s="29"/>
      <c r="BMW7" s="29"/>
      <c r="BMX7" s="29"/>
      <c r="BMY7" s="29"/>
      <c r="BMZ7" s="29"/>
      <c r="BNA7" s="29"/>
      <c r="BNB7" s="29"/>
      <c r="BNC7" s="29"/>
      <c r="BND7" s="29"/>
      <c r="BNE7" s="29"/>
      <c r="BNF7" s="29"/>
      <c r="BNG7" s="29"/>
      <c r="BNH7" s="29"/>
      <c r="BNI7" s="29"/>
      <c r="BNJ7" s="29"/>
      <c r="BNK7" s="29"/>
      <c r="BNL7" s="29"/>
      <c r="BNM7" s="29"/>
      <c r="BNN7" s="29"/>
      <c r="BNO7" s="29"/>
      <c r="BNP7" s="29"/>
      <c r="BNQ7" s="29"/>
      <c r="BNR7" s="29"/>
      <c r="BNS7" s="29"/>
      <c r="BNT7" s="29"/>
      <c r="BNU7" s="29"/>
      <c r="BNV7" s="29"/>
      <c r="BNW7" s="29"/>
      <c r="BNX7" s="29"/>
      <c r="BNY7" s="29"/>
      <c r="BNZ7" s="29"/>
      <c r="BOA7" s="29"/>
      <c r="BOB7" s="29"/>
      <c r="BOC7" s="29"/>
      <c r="BOD7" s="29"/>
      <c r="BOE7" s="29"/>
      <c r="BOF7" s="29"/>
      <c r="BOG7" s="29"/>
      <c r="BOH7" s="29"/>
      <c r="BOI7" s="29"/>
      <c r="BOJ7" s="29"/>
      <c r="BOK7" s="29"/>
      <c r="BOL7" s="29"/>
      <c r="BOM7" s="29"/>
      <c r="BON7" s="29"/>
      <c r="BOO7" s="29"/>
      <c r="BOP7" s="29"/>
      <c r="BOQ7" s="29"/>
      <c r="BOR7" s="29"/>
      <c r="BOS7" s="29"/>
      <c r="BOT7" s="29"/>
      <c r="BOU7" s="29"/>
      <c r="BOV7" s="29"/>
      <c r="BOW7" s="29"/>
      <c r="BOX7" s="29"/>
      <c r="BOY7" s="29"/>
      <c r="BOZ7" s="29"/>
      <c r="BPA7" s="29"/>
      <c r="BPB7" s="29"/>
      <c r="BPC7" s="29"/>
      <c r="BPD7" s="29"/>
      <c r="BPE7" s="29"/>
      <c r="BPF7" s="29"/>
      <c r="BPG7" s="29"/>
      <c r="BPH7" s="29"/>
      <c r="BPI7" s="29"/>
      <c r="BPJ7" s="29"/>
      <c r="BPK7" s="29"/>
      <c r="BPL7" s="29"/>
      <c r="BPM7" s="29"/>
      <c r="BPN7" s="29"/>
      <c r="BPO7" s="29"/>
      <c r="BPP7" s="29"/>
      <c r="BPQ7" s="29"/>
      <c r="BPR7" s="29"/>
      <c r="BPS7" s="29"/>
      <c r="BPT7" s="29"/>
      <c r="BPU7" s="29"/>
      <c r="BPV7" s="29"/>
      <c r="BPW7" s="29"/>
      <c r="BPX7" s="29"/>
      <c r="BPY7" s="29"/>
      <c r="BPZ7" s="29"/>
      <c r="BQA7" s="29"/>
      <c r="BQB7" s="29"/>
      <c r="BQC7" s="29"/>
      <c r="BQD7" s="29"/>
      <c r="BQE7" s="29"/>
      <c r="BQF7" s="29"/>
      <c r="BQG7" s="29"/>
      <c r="BQH7" s="29"/>
      <c r="BQI7" s="29"/>
      <c r="BQJ7" s="29"/>
      <c r="BQK7" s="29"/>
      <c r="BQL7" s="29"/>
      <c r="BQM7" s="29"/>
      <c r="BQN7" s="29"/>
      <c r="BQO7" s="29"/>
      <c r="BQP7" s="29"/>
      <c r="BQQ7" s="29"/>
      <c r="BQR7" s="29"/>
      <c r="BQS7" s="29"/>
      <c r="BQT7" s="29"/>
      <c r="BQU7" s="29"/>
      <c r="BQV7" s="29"/>
      <c r="BQW7" s="29"/>
      <c r="BQX7" s="29"/>
      <c r="BQY7" s="29"/>
      <c r="BQZ7" s="29"/>
      <c r="BRA7" s="29"/>
      <c r="BRB7" s="29"/>
      <c r="BRC7" s="29"/>
      <c r="BRD7" s="29"/>
      <c r="BRE7" s="29"/>
      <c r="BRF7" s="29"/>
      <c r="BRG7" s="29"/>
      <c r="BRH7" s="29"/>
      <c r="BRI7" s="29"/>
      <c r="BRJ7" s="29"/>
      <c r="BRK7" s="29"/>
      <c r="BRL7" s="29"/>
      <c r="BRM7" s="29"/>
      <c r="BRN7" s="29"/>
      <c r="BRO7" s="29"/>
      <c r="BRP7" s="29"/>
      <c r="BRQ7" s="29"/>
      <c r="BRR7" s="29"/>
      <c r="BRS7" s="29"/>
      <c r="BRT7" s="29"/>
      <c r="BRU7" s="29"/>
      <c r="BRV7" s="29"/>
      <c r="BRW7" s="29"/>
      <c r="BRX7" s="29"/>
      <c r="BRY7" s="29"/>
      <c r="BRZ7" s="29"/>
      <c r="BSA7" s="29"/>
      <c r="BSB7" s="29"/>
      <c r="BSC7" s="29"/>
      <c r="BSD7" s="29"/>
      <c r="BSE7" s="29"/>
      <c r="BSF7" s="29"/>
      <c r="BSG7" s="29"/>
      <c r="BSH7" s="29"/>
      <c r="BSI7" s="29"/>
      <c r="BSJ7" s="29"/>
      <c r="BSK7" s="29"/>
      <c r="BSL7" s="29"/>
      <c r="BSM7" s="29"/>
      <c r="BSN7" s="29"/>
      <c r="BSO7" s="29"/>
      <c r="BSP7" s="29"/>
      <c r="BSQ7" s="29"/>
      <c r="BSR7" s="29"/>
      <c r="BSS7" s="29"/>
      <c r="BST7" s="29"/>
      <c r="BSU7" s="29"/>
      <c r="BSV7" s="29"/>
      <c r="BSW7" s="29"/>
      <c r="BSX7" s="29"/>
      <c r="BSY7" s="29"/>
      <c r="BSZ7" s="29"/>
      <c r="BTA7" s="29"/>
      <c r="BTB7" s="29"/>
      <c r="BTC7" s="29"/>
      <c r="BTD7" s="29"/>
      <c r="BTE7" s="29"/>
      <c r="BTF7" s="29"/>
      <c r="BTG7" s="29"/>
      <c r="BTH7" s="29"/>
      <c r="BTI7" s="29"/>
      <c r="BTJ7" s="29"/>
      <c r="BTK7" s="29"/>
      <c r="BTL7" s="29"/>
      <c r="BTM7" s="29"/>
      <c r="BTN7" s="29"/>
      <c r="BTO7" s="29"/>
      <c r="BTP7" s="29"/>
      <c r="BTQ7" s="29"/>
      <c r="BTR7" s="29"/>
      <c r="BTS7" s="29"/>
      <c r="BTT7" s="29"/>
      <c r="BTU7" s="29"/>
      <c r="BTV7" s="29"/>
      <c r="BTW7" s="29"/>
      <c r="BTX7" s="29"/>
      <c r="BTY7" s="29"/>
      <c r="BTZ7" s="29"/>
      <c r="BUA7" s="29"/>
      <c r="BUB7" s="29"/>
      <c r="BUC7" s="29"/>
      <c r="BUD7" s="29"/>
      <c r="BUE7" s="29"/>
      <c r="BUF7" s="29"/>
      <c r="BUG7" s="29"/>
      <c r="BUH7" s="29"/>
      <c r="BUI7" s="29"/>
      <c r="BUJ7" s="29"/>
      <c r="BUK7" s="29"/>
      <c r="BUL7" s="29"/>
      <c r="BUM7" s="29"/>
      <c r="BUN7" s="29"/>
      <c r="BUO7" s="29"/>
      <c r="BUP7" s="29"/>
      <c r="BUQ7" s="29"/>
      <c r="BUR7" s="29"/>
      <c r="BUS7" s="29"/>
      <c r="BUT7" s="29"/>
      <c r="BUU7" s="29"/>
      <c r="BUV7" s="29"/>
      <c r="BUW7" s="29"/>
      <c r="BUX7" s="29"/>
      <c r="BUY7" s="29"/>
      <c r="BUZ7" s="29"/>
      <c r="BVA7" s="29"/>
      <c r="BVB7" s="29"/>
      <c r="BVC7" s="29"/>
      <c r="BVD7" s="29"/>
      <c r="BVE7" s="29"/>
      <c r="BVF7" s="29"/>
      <c r="BVG7" s="29"/>
      <c r="BVH7" s="29"/>
      <c r="BVI7" s="29"/>
      <c r="BVJ7" s="29"/>
      <c r="BVK7" s="29"/>
      <c r="BVL7" s="29"/>
      <c r="BVM7" s="29"/>
      <c r="BVN7" s="29"/>
      <c r="BVO7" s="29"/>
      <c r="BVP7" s="29"/>
      <c r="BVQ7" s="29"/>
      <c r="BVR7" s="29"/>
      <c r="BVS7" s="29"/>
      <c r="BVT7" s="29"/>
      <c r="BVU7" s="29"/>
      <c r="BVV7" s="29"/>
      <c r="BVW7" s="29"/>
      <c r="BVX7" s="29"/>
      <c r="BVY7" s="29"/>
      <c r="BVZ7" s="29"/>
      <c r="BWA7" s="29"/>
      <c r="BWB7" s="29"/>
      <c r="BWC7" s="29"/>
      <c r="BWD7" s="29"/>
      <c r="BWE7" s="29"/>
      <c r="BWF7" s="29"/>
      <c r="BWG7" s="29"/>
      <c r="BWH7" s="29"/>
      <c r="BWI7" s="29"/>
      <c r="BWJ7" s="29"/>
      <c r="BWK7" s="29"/>
      <c r="BWL7" s="29"/>
      <c r="BWM7" s="29"/>
      <c r="BWN7" s="29"/>
      <c r="BWO7" s="29"/>
      <c r="BWP7" s="29"/>
      <c r="BWQ7" s="29"/>
      <c r="BWR7" s="29"/>
      <c r="BWS7" s="29"/>
      <c r="BWT7" s="29"/>
      <c r="BWU7" s="29"/>
      <c r="BWV7" s="29"/>
      <c r="BWW7" s="29"/>
      <c r="BWX7" s="29"/>
      <c r="BWY7" s="29"/>
      <c r="BWZ7" s="29"/>
      <c r="BXA7" s="29"/>
      <c r="BXB7" s="29"/>
      <c r="BXC7" s="29"/>
      <c r="BXD7" s="29"/>
      <c r="BXE7" s="29"/>
      <c r="BXF7" s="29"/>
      <c r="BXG7" s="29"/>
      <c r="BXH7" s="29"/>
      <c r="BXI7" s="29"/>
      <c r="BXJ7" s="29"/>
      <c r="BXK7" s="29"/>
      <c r="BXL7" s="29"/>
      <c r="BXM7" s="29"/>
      <c r="BXN7" s="29"/>
      <c r="BXO7" s="29"/>
      <c r="BXP7" s="29"/>
      <c r="BXQ7" s="29"/>
      <c r="BXR7" s="29"/>
      <c r="BXS7" s="29"/>
      <c r="BXT7" s="29"/>
      <c r="BXU7" s="29"/>
      <c r="BXV7" s="29"/>
      <c r="BXW7" s="29"/>
      <c r="BXX7" s="29"/>
      <c r="BXY7" s="29"/>
      <c r="BXZ7" s="29"/>
      <c r="BYA7" s="29"/>
      <c r="BYB7" s="29"/>
      <c r="BYC7" s="29"/>
      <c r="BYD7" s="29"/>
      <c r="BYE7" s="29"/>
      <c r="BYF7" s="29"/>
      <c r="BYG7" s="29"/>
      <c r="BYH7" s="29"/>
      <c r="BYI7" s="29"/>
      <c r="BYJ7" s="29"/>
      <c r="BYK7" s="29"/>
      <c r="BYL7" s="29"/>
      <c r="BYM7" s="29"/>
      <c r="BYN7" s="29"/>
      <c r="BYO7" s="29"/>
      <c r="BYP7" s="29"/>
      <c r="BYQ7" s="29"/>
      <c r="BYR7" s="29"/>
      <c r="BYS7" s="29"/>
      <c r="BYT7" s="29"/>
      <c r="BYU7" s="29"/>
      <c r="BYV7" s="29"/>
      <c r="BYW7" s="29"/>
      <c r="BYX7" s="29"/>
      <c r="BYY7" s="29"/>
      <c r="BYZ7" s="29"/>
      <c r="BZA7" s="29"/>
      <c r="BZB7" s="29"/>
      <c r="BZC7" s="29"/>
      <c r="BZD7" s="29"/>
      <c r="BZE7" s="29"/>
      <c r="BZF7" s="29"/>
      <c r="BZG7" s="29"/>
      <c r="BZH7" s="29"/>
      <c r="BZI7" s="29"/>
      <c r="BZJ7" s="29"/>
      <c r="BZK7" s="29"/>
      <c r="BZL7" s="29"/>
      <c r="BZM7" s="29"/>
      <c r="BZN7" s="29"/>
      <c r="BZO7" s="29"/>
      <c r="BZP7" s="29"/>
      <c r="BZQ7" s="29"/>
      <c r="BZR7" s="29"/>
      <c r="BZS7" s="29"/>
      <c r="BZT7" s="29"/>
      <c r="BZU7" s="29"/>
      <c r="BZV7" s="29"/>
      <c r="BZW7" s="29"/>
      <c r="BZX7" s="29"/>
      <c r="BZY7" s="29"/>
      <c r="BZZ7" s="29"/>
      <c r="CAA7" s="29"/>
      <c r="CAB7" s="29"/>
      <c r="CAC7" s="29"/>
      <c r="CAD7" s="29"/>
      <c r="CAE7" s="29"/>
      <c r="CAF7" s="29"/>
      <c r="CAG7" s="29"/>
      <c r="CAH7" s="29"/>
      <c r="CAI7" s="29"/>
      <c r="CAJ7" s="29"/>
      <c r="CAK7" s="29"/>
      <c r="CAL7" s="29"/>
      <c r="CAM7" s="29"/>
      <c r="CAN7" s="29"/>
      <c r="CAO7" s="29"/>
      <c r="CAP7" s="29"/>
      <c r="CAQ7" s="29"/>
      <c r="CAR7" s="29"/>
      <c r="CAS7" s="29"/>
      <c r="CAT7" s="29"/>
      <c r="CAU7" s="29"/>
      <c r="CAV7" s="29"/>
      <c r="CAW7" s="29"/>
      <c r="CAX7" s="29"/>
      <c r="CAY7" s="29"/>
      <c r="CAZ7" s="29"/>
      <c r="CBA7" s="29"/>
      <c r="CBB7" s="29"/>
      <c r="CBC7" s="29"/>
      <c r="CBD7" s="29"/>
      <c r="CBE7" s="29"/>
      <c r="CBF7" s="29"/>
      <c r="CBG7" s="29"/>
      <c r="CBH7" s="29"/>
      <c r="CBI7" s="29"/>
      <c r="CBJ7" s="29"/>
      <c r="CBK7" s="29"/>
      <c r="CBL7" s="29"/>
      <c r="CBM7" s="29"/>
      <c r="CBN7" s="29"/>
      <c r="CBO7" s="29"/>
      <c r="CBP7" s="29"/>
      <c r="CBQ7" s="29"/>
      <c r="CBR7" s="29"/>
      <c r="CBS7" s="29"/>
      <c r="CBT7" s="29"/>
      <c r="CBU7" s="29"/>
      <c r="CBV7" s="29"/>
      <c r="CBW7" s="29"/>
      <c r="CBX7" s="29"/>
      <c r="CBY7" s="29"/>
      <c r="CBZ7" s="29"/>
      <c r="CCA7" s="29"/>
      <c r="CCB7" s="29"/>
      <c r="CCC7" s="29"/>
      <c r="CCD7" s="29"/>
      <c r="CCE7" s="29"/>
      <c r="CCF7" s="29"/>
      <c r="CCG7" s="29"/>
      <c r="CCH7" s="29"/>
      <c r="CCI7" s="29"/>
      <c r="CCJ7" s="29"/>
      <c r="CCK7" s="29"/>
      <c r="CCL7" s="29"/>
      <c r="CCM7" s="29"/>
      <c r="CCN7" s="29"/>
      <c r="CCO7" s="29"/>
      <c r="CCP7" s="29"/>
      <c r="CCQ7" s="29"/>
      <c r="CCR7" s="29"/>
      <c r="CCS7" s="29"/>
      <c r="CCT7" s="29"/>
      <c r="CCU7" s="29"/>
      <c r="CCV7" s="29"/>
      <c r="CCW7" s="29"/>
      <c r="CCX7" s="29"/>
      <c r="CCY7" s="29"/>
      <c r="CCZ7" s="29"/>
      <c r="CDA7" s="29"/>
      <c r="CDB7" s="29"/>
      <c r="CDC7" s="29"/>
      <c r="CDD7" s="29"/>
      <c r="CDE7" s="29"/>
      <c r="CDF7" s="29"/>
      <c r="CDG7" s="29"/>
      <c r="CDH7" s="29"/>
      <c r="CDI7" s="29"/>
      <c r="CDJ7" s="29"/>
      <c r="CDK7" s="29"/>
      <c r="CDL7" s="29"/>
      <c r="CDM7" s="29"/>
      <c r="CDN7" s="29"/>
      <c r="CDO7" s="29"/>
      <c r="CDP7" s="29"/>
      <c r="CDQ7" s="29"/>
      <c r="CDR7" s="29"/>
      <c r="CDS7" s="29"/>
      <c r="CDT7" s="29"/>
      <c r="CDU7" s="29"/>
      <c r="CDV7" s="29"/>
      <c r="CDW7" s="29"/>
      <c r="CDX7" s="29"/>
      <c r="CDY7" s="29"/>
      <c r="CDZ7" s="29"/>
      <c r="CEA7" s="29"/>
      <c r="CEB7" s="29"/>
      <c r="CEC7" s="29"/>
      <c r="CED7" s="29"/>
      <c r="CEE7" s="29"/>
      <c r="CEF7" s="29"/>
      <c r="CEG7" s="29"/>
      <c r="CEH7" s="29"/>
      <c r="CEI7" s="29"/>
      <c r="CEJ7" s="29"/>
      <c r="CEK7" s="29"/>
      <c r="CEL7" s="29"/>
      <c r="CEM7" s="29"/>
      <c r="CEN7" s="29"/>
      <c r="CEO7" s="29"/>
      <c r="CEP7" s="29"/>
      <c r="CEQ7" s="29"/>
      <c r="CER7" s="29"/>
      <c r="CES7" s="29"/>
      <c r="CET7" s="29"/>
      <c r="CEU7" s="29"/>
      <c r="CEV7" s="29"/>
      <c r="CEW7" s="29"/>
      <c r="CEX7" s="29"/>
      <c r="CEY7" s="29"/>
      <c r="CEZ7" s="29"/>
      <c r="CFA7" s="29"/>
      <c r="CFB7" s="29"/>
      <c r="CFC7" s="29"/>
      <c r="CFD7" s="29"/>
      <c r="CFE7" s="29"/>
      <c r="CFF7" s="29"/>
      <c r="CFG7" s="29"/>
      <c r="CFH7" s="29"/>
      <c r="CFI7" s="29"/>
      <c r="CFJ7" s="29"/>
      <c r="CFK7" s="29"/>
      <c r="CFL7" s="29"/>
      <c r="CFM7" s="29"/>
      <c r="CFN7" s="29"/>
      <c r="CFO7" s="29"/>
      <c r="CFP7" s="29"/>
      <c r="CFQ7" s="29"/>
      <c r="CFR7" s="29"/>
      <c r="CFS7" s="29"/>
      <c r="CFT7" s="29"/>
      <c r="CFU7" s="29"/>
      <c r="CFV7" s="29"/>
      <c r="CFW7" s="29"/>
      <c r="CFX7" s="29"/>
      <c r="CFY7" s="29"/>
      <c r="CFZ7" s="29"/>
      <c r="CGA7" s="29"/>
      <c r="CGB7" s="29"/>
      <c r="CGC7" s="29"/>
      <c r="CGD7" s="29"/>
      <c r="CGE7" s="29"/>
      <c r="CGF7" s="29"/>
      <c r="CGG7" s="29"/>
      <c r="CGH7" s="29"/>
      <c r="CGI7" s="29"/>
      <c r="CGJ7" s="29"/>
      <c r="CGK7" s="29"/>
      <c r="CGL7" s="29"/>
      <c r="CGM7" s="29"/>
      <c r="CGN7" s="29"/>
      <c r="CGO7" s="29"/>
      <c r="CGP7" s="29"/>
      <c r="CGQ7" s="29"/>
      <c r="CGR7" s="29"/>
      <c r="CGS7" s="29"/>
      <c r="CGT7" s="29"/>
      <c r="CGU7" s="29"/>
      <c r="CGV7" s="29"/>
      <c r="CGW7" s="29"/>
      <c r="CGX7" s="29"/>
      <c r="CGY7" s="29"/>
      <c r="CGZ7" s="29"/>
      <c r="CHA7" s="29"/>
      <c r="CHB7" s="29"/>
      <c r="CHC7" s="29"/>
      <c r="CHD7" s="29"/>
      <c r="CHE7" s="29"/>
      <c r="CHF7" s="29"/>
      <c r="CHG7" s="29"/>
      <c r="CHH7" s="29"/>
      <c r="CHI7" s="29"/>
      <c r="CHJ7" s="29"/>
      <c r="CHK7" s="29"/>
      <c r="CHL7" s="29"/>
      <c r="CHM7" s="29"/>
      <c r="CHN7" s="29"/>
      <c r="CHO7" s="29"/>
      <c r="CHP7" s="29"/>
      <c r="CHQ7" s="29"/>
      <c r="CHR7" s="29"/>
      <c r="CHS7" s="29"/>
      <c r="CHT7" s="29"/>
      <c r="CHU7" s="29"/>
      <c r="CHV7" s="29"/>
      <c r="CHW7" s="29"/>
      <c r="CHX7" s="29"/>
      <c r="CHY7" s="29"/>
      <c r="CHZ7" s="29"/>
      <c r="CIA7" s="29"/>
      <c r="CIB7" s="29"/>
      <c r="CIC7" s="29"/>
      <c r="CID7" s="29"/>
      <c r="CIE7" s="29"/>
      <c r="CIF7" s="29"/>
      <c r="CIG7" s="29"/>
      <c r="CIH7" s="29"/>
      <c r="CII7" s="29"/>
      <c r="CIJ7" s="29"/>
      <c r="CIK7" s="29"/>
      <c r="CIL7" s="29"/>
      <c r="CIM7" s="29"/>
      <c r="CIN7" s="29"/>
      <c r="CIO7" s="29"/>
      <c r="CIP7" s="29"/>
      <c r="CIQ7" s="29"/>
      <c r="CIR7" s="29"/>
      <c r="CIS7" s="29"/>
      <c r="CIT7" s="29"/>
      <c r="CIU7" s="29"/>
      <c r="CIV7" s="29"/>
      <c r="CIW7" s="29"/>
      <c r="CIX7" s="29"/>
      <c r="CIY7" s="29"/>
      <c r="CIZ7" s="29"/>
      <c r="CJA7" s="29"/>
      <c r="CJB7" s="29"/>
      <c r="CJC7" s="29"/>
      <c r="CJD7" s="29"/>
      <c r="CJE7" s="29"/>
      <c r="CJF7" s="29"/>
      <c r="CJG7" s="29"/>
      <c r="CJH7" s="29"/>
      <c r="CJI7" s="29"/>
      <c r="CJJ7" s="29"/>
      <c r="CJK7" s="29"/>
      <c r="CJL7" s="29"/>
      <c r="CJM7" s="29"/>
      <c r="CJN7" s="29"/>
      <c r="CJO7" s="29"/>
      <c r="CJP7" s="29"/>
      <c r="CJQ7" s="29"/>
      <c r="CJR7" s="29"/>
      <c r="CJS7" s="29"/>
      <c r="CJT7" s="29"/>
      <c r="CJU7" s="29"/>
      <c r="CJV7" s="29"/>
      <c r="CJW7" s="29"/>
      <c r="CJX7" s="29"/>
      <c r="CJY7" s="29"/>
      <c r="CJZ7" s="29"/>
      <c r="CKA7" s="29"/>
      <c r="CKB7" s="29"/>
      <c r="CKC7" s="29"/>
      <c r="CKD7" s="29"/>
      <c r="CKE7" s="29"/>
      <c r="CKF7" s="29"/>
      <c r="CKG7" s="29"/>
      <c r="CKH7" s="29"/>
      <c r="CKI7" s="29"/>
      <c r="CKJ7" s="29"/>
      <c r="CKK7" s="29"/>
      <c r="CKL7" s="29"/>
      <c r="CKM7" s="29"/>
      <c r="CKN7" s="29"/>
      <c r="CKO7" s="29"/>
      <c r="CKP7" s="29"/>
      <c r="CKQ7" s="29"/>
      <c r="CKR7" s="29"/>
      <c r="CKS7" s="29"/>
      <c r="CKT7" s="29"/>
      <c r="CKU7" s="29"/>
      <c r="CKV7" s="29"/>
      <c r="CKW7" s="29"/>
      <c r="CKX7" s="29"/>
      <c r="CKY7" s="29"/>
      <c r="CKZ7" s="29"/>
      <c r="CLA7" s="29"/>
      <c r="CLB7" s="29"/>
      <c r="CLC7" s="29"/>
      <c r="CLD7" s="29"/>
      <c r="CLE7" s="29"/>
      <c r="CLF7" s="29"/>
      <c r="CLG7" s="29"/>
      <c r="CLH7" s="29"/>
      <c r="CLI7" s="29"/>
      <c r="CLJ7" s="29"/>
      <c r="CLK7" s="29"/>
      <c r="CLL7" s="29"/>
      <c r="CLM7" s="29"/>
      <c r="CLN7" s="29"/>
      <c r="CLO7" s="29"/>
      <c r="CLP7" s="29"/>
      <c r="CLQ7" s="29"/>
      <c r="CLR7" s="29"/>
      <c r="CLS7" s="29"/>
      <c r="CLT7" s="29"/>
      <c r="CLU7" s="29"/>
      <c r="CLV7" s="29"/>
      <c r="CLW7" s="29"/>
      <c r="CLX7" s="29"/>
      <c r="CLY7" s="29"/>
      <c r="CLZ7" s="29"/>
      <c r="CMA7" s="29"/>
      <c r="CMB7" s="29"/>
      <c r="CMC7" s="29"/>
      <c r="CMD7" s="29"/>
      <c r="CME7" s="29"/>
      <c r="CMF7" s="29"/>
      <c r="CMG7" s="29"/>
      <c r="CMH7" s="29"/>
      <c r="CMI7" s="29"/>
      <c r="CMJ7" s="29"/>
      <c r="CMK7" s="29"/>
      <c r="CML7" s="29"/>
      <c r="CMM7" s="29"/>
      <c r="CMN7" s="29"/>
      <c r="CMO7" s="29"/>
      <c r="CMP7" s="29"/>
      <c r="CMQ7" s="29"/>
      <c r="CMR7" s="29"/>
      <c r="CMS7" s="29"/>
      <c r="CMT7" s="29"/>
      <c r="CMU7" s="29"/>
      <c r="CMV7" s="29"/>
      <c r="CMW7" s="29"/>
      <c r="CMX7" s="29"/>
      <c r="CMY7" s="29"/>
      <c r="CMZ7" s="29"/>
      <c r="CNA7" s="29"/>
      <c r="CNB7" s="29"/>
      <c r="CNC7" s="29"/>
      <c r="CND7" s="29"/>
      <c r="CNE7" s="29"/>
      <c r="CNF7" s="29"/>
      <c r="CNG7" s="29"/>
      <c r="CNH7" s="29"/>
      <c r="CNI7" s="29"/>
      <c r="CNJ7" s="29"/>
      <c r="CNK7" s="29"/>
      <c r="CNL7" s="29"/>
      <c r="CNM7" s="29"/>
      <c r="CNN7" s="29"/>
      <c r="CNO7" s="29"/>
      <c r="CNP7" s="29"/>
      <c r="CNQ7" s="29"/>
      <c r="CNR7" s="29"/>
      <c r="CNS7" s="29"/>
      <c r="CNT7" s="29"/>
      <c r="CNU7" s="29"/>
      <c r="CNV7" s="29"/>
      <c r="CNW7" s="29"/>
      <c r="CNX7" s="29"/>
      <c r="CNY7" s="29"/>
      <c r="CNZ7" s="29"/>
      <c r="COA7" s="29"/>
      <c r="COB7" s="29"/>
      <c r="COC7" s="29"/>
      <c r="COD7" s="29"/>
      <c r="COE7" s="29"/>
      <c r="COF7" s="29"/>
      <c r="COG7" s="29"/>
      <c r="COH7" s="29"/>
      <c r="COI7" s="29"/>
      <c r="COJ7" s="29"/>
      <c r="COK7" s="29"/>
      <c r="COL7" s="29"/>
      <c r="COM7" s="29"/>
      <c r="CON7" s="29"/>
      <c r="COO7" s="29"/>
      <c r="COP7" s="29"/>
      <c r="COQ7" s="29"/>
      <c r="COR7" s="29"/>
      <c r="COS7" s="29"/>
      <c r="COT7" s="29"/>
      <c r="COU7" s="29"/>
      <c r="COV7" s="29"/>
      <c r="COW7" s="29"/>
      <c r="COX7" s="29"/>
      <c r="COY7" s="29"/>
      <c r="COZ7" s="29"/>
      <c r="CPA7" s="29"/>
      <c r="CPB7" s="29"/>
      <c r="CPC7" s="29"/>
      <c r="CPD7" s="29"/>
      <c r="CPE7" s="29"/>
      <c r="CPF7" s="29"/>
      <c r="CPG7" s="29"/>
      <c r="CPH7" s="29"/>
      <c r="CPI7" s="29"/>
      <c r="CPJ7" s="29"/>
      <c r="CPK7" s="29"/>
      <c r="CPL7" s="29"/>
      <c r="CPM7" s="29"/>
      <c r="CPN7" s="29"/>
      <c r="CPO7" s="29"/>
      <c r="CPP7" s="29"/>
      <c r="CPQ7" s="29"/>
      <c r="CPR7" s="29"/>
      <c r="CPS7" s="29"/>
      <c r="CPT7" s="29"/>
      <c r="CPU7" s="29"/>
      <c r="CPV7" s="29"/>
      <c r="CPW7" s="29"/>
      <c r="CPX7" s="29"/>
      <c r="CPY7" s="29"/>
      <c r="CPZ7" s="29"/>
      <c r="CQA7" s="29"/>
      <c r="CQB7" s="29"/>
      <c r="CQC7" s="29"/>
      <c r="CQD7" s="29"/>
      <c r="CQE7" s="29"/>
      <c r="CQF7" s="29"/>
      <c r="CQG7" s="29"/>
      <c r="CQH7" s="29"/>
      <c r="CQI7" s="29"/>
      <c r="CQJ7" s="29"/>
      <c r="CQK7" s="29"/>
      <c r="CQL7" s="29"/>
      <c r="CQM7" s="29"/>
      <c r="CQN7" s="29"/>
      <c r="CQO7" s="29"/>
      <c r="CQP7" s="29"/>
      <c r="CQQ7" s="29"/>
      <c r="CQR7" s="29"/>
      <c r="CQS7" s="29"/>
      <c r="CQT7" s="29"/>
      <c r="CQU7" s="29"/>
      <c r="CQV7" s="29"/>
      <c r="CQW7" s="29"/>
      <c r="CQX7" s="29"/>
      <c r="CQY7" s="29"/>
      <c r="CQZ7" s="29"/>
      <c r="CRA7" s="29"/>
      <c r="CRB7" s="29"/>
      <c r="CRC7" s="29"/>
      <c r="CRD7" s="29"/>
      <c r="CRE7" s="29"/>
      <c r="CRF7" s="29"/>
      <c r="CRG7" s="29"/>
      <c r="CRH7" s="29"/>
      <c r="CRI7" s="29"/>
      <c r="CRJ7" s="29"/>
      <c r="CRK7" s="29"/>
      <c r="CRL7" s="29"/>
      <c r="CRM7" s="29"/>
      <c r="CRN7" s="29"/>
      <c r="CRO7" s="29"/>
      <c r="CRP7" s="29"/>
      <c r="CRQ7" s="29"/>
      <c r="CRR7" s="29"/>
      <c r="CRS7" s="29"/>
      <c r="CRT7" s="29"/>
      <c r="CRU7" s="29"/>
      <c r="CRV7" s="29"/>
      <c r="CRW7" s="29"/>
      <c r="CRX7" s="29"/>
      <c r="CRY7" s="29"/>
      <c r="CRZ7" s="29"/>
      <c r="CSA7" s="29"/>
      <c r="CSB7" s="29"/>
      <c r="CSC7" s="29"/>
      <c r="CSD7" s="29"/>
      <c r="CSE7" s="29"/>
      <c r="CSF7" s="29"/>
      <c r="CSG7" s="29"/>
      <c r="CSH7" s="29"/>
      <c r="CSI7" s="29"/>
      <c r="CSJ7" s="29"/>
      <c r="CSK7" s="29"/>
      <c r="CSL7" s="29"/>
      <c r="CSM7" s="29"/>
      <c r="CSN7" s="29"/>
      <c r="CSO7" s="29"/>
      <c r="CSP7" s="29"/>
      <c r="CSQ7" s="29"/>
      <c r="CSR7" s="29"/>
      <c r="CSS7" s="29"/>
      <c r="CST7" s="29"/>
      <c r="CSU7" s="29"/>
      <c r="CSV7" s="29"/>
      <c r="CSW7" s="29"/>
      <c r="CSX7" s="29"/>
      <c r="CSY7" s="29"/>
      <c r="CSZ7" s="29"/>
      <c r="CTA7" s="29"/>
      <c r="CTB7" s="29"/>
      <c r="CTC7" s="29"/>
      <c r="CTD7" s="29"/>
      <c r="CTE7" s="29"/>
      <c r="CTF7" s="29"/>
      <c r="CTG7" s="29"/>
      <c r="CTH7" s="29"/>
      <c r="CTI7" s="29"/>
      <c r="CTJ7" s="29"/>
      <c r="CTK7" s="29"/>
      <c r="CTL7" s="29"/>
      <c r="CTM7" s="29"/>
      <c r="CTN7" s="29"/>
      <c r="CTO7" s="29"/>
      <c r="CTP7" s="29"/>
      <c r="CTQ7" s="29"/>
      <c r="CTR7" s="29"/>
      <c r="CTS7" s="29"/>
      <c r="CTT7" s="29"/>
      <c r="CTU7" s="29"/>
      <c r="CTV7" s="29"/>
      <c r="CTW7" s="29"/>
      <c r="CTX7" s="29"/>
      <c r="CTY7" s="29"/>
      <c r="CTZ7" s="29"/>
      <c r="CUA7" s="29"/>
      <c r="CUB7" s="29"/>
      <c r="CUC7" s="29"/>
      <c r="CUD7" s="29"/>
      <c r="CUE7" s="29"/>
      <c r="CUF7" s="29"/>
      <c r="CUG7" s="29"/>
      <c r="CUH7" s="29"/>
      <c r="CUI7" s="29"/>
      <c r="CUJ7" s="29"/>
      <c r="CUK7" s="29"/>
      <c r="CUL7" s="29"/>
      <c r="CUM7" s="29"/>
      <c r="CUN7" s="29"/>
      <c r="CUO7" s="29"/>
      <c r="CUP7" s="29"/>
      <c r="CUQ7" s="29"/>
      <c r="CUR7" s="29"/>
      <c r="CUS7" s="29"/>
      <c r="CUT7" s="29"/>
      <c r="CUU7" s="29"/>
      <c r="CUV7" s="29"/>
      <c r="CUW7" s="29"/>
      <c r="CUX7" s="29"/>
      <c r="CUY7" s="29"/>
      <c r="CUZ7" s="29"/>
      <c r="CVA7" s="29"/>
      <c r="CVB7" s="29"/>
      <c r="CVC7" s="29"/>
      <c r="CVD7" s="29"/>
      <c r="CVE7" s="29"/>
      <c r="CVF7" s="29"/>
      <c r="CVG7" s="29"/>
      <c r="CVH7" s="29"/>
      <c r="CVI7" s="29"/>
      <c r="CVJ7" s="29"/>
      <c r="CVK7" s="29"/>
      <c r="CVL7" s="29"/>
      <c r="CVM7" s="29"/>
      <c r="CVN7" s="29"/>
      <c r="CVO7" s="29"/>
      <c r="CVP7" s="29"/>
      <c r="CVQ7" s="29"/>
      <c r="CVR7" s="29"/>
      <c r="CVS7" s="29"/>
      <c r="CVT7" s="29"/>
      <c r="CVU7" s="29"/>
      <c r="CVV7" s="29"/>
      <c r="CVW7" s="29"/>
      <c r="CVX7" s="29"/>
      <c r="CVY7" s="29"/>
      <c r="CVZ7" s="29"/>
      <c r="CWA7" s="29"/>
      <c r="CWB7" s="29"/>
      <c r="CWC7" s="29"/>
      <c r="CWD7" s="29"/>
      <c r="CWE7" s="29"/>
      <c r="CWF7" s="29"/>
      <c r="CWG7" s="29"/>
      <c r="CWH7" s="29"/>
      <c r="CWI7" s="29"/>
      <c r="CWJ7" s="29"/>
      <c r="CWK7" s="29"/>
      <c r="CWL7" s="29"/>
      <c r="CWM7" s="29"/>
      <c r="CWN7" s="29"/>
      <c r="CWO7" s="29"/>
      <c r="CWP7" s="29"/>
      <c r="CWQ7" s="29"/>
      <c r="CWR7" s="29"/>
      <c r="CWS7" s="29"/>
      <c r="CWT7" s="29"/>
      <c r="CWU7" s="29"/>
      <c r="CWV7" s="29"/>
      <c r="CWW7" s="29"/>
      <c r="CWX7" s="29"/>
      <c r="CWY7" s="29"/>
      <c r="CWZ7" s="29"/>
      <c r="CXA7" s="29"/>
      <c r="CXB7" s="29"/>
      <c r="CXC7" s="29"/>
      <c r="CXD7" s="29"/>
      <c r="CXE7" s="29"/>
      <c r="CXF7" s="29"/>
      <c r="CXG7" s="29"/>
      <c r="CXH7" s="29"/>
      <c r="CXI7" s="29"/>
      <c r="CXJ7" s="29"/>
      <c r="CXK7" s="29"/>
      <c r="CXL7" s="29"/>
      <c r="CXM7" s="29"/>
      <c r="CXN7" s="29"/>
      <c r="CXO7" s="29"/>
      <c r="CXP7" s="29"/>
      <c r="CXQ7" s="29"/>
      <c r="CXR7" s="29"/>
      <c r="CXS7" s="29"/>
      <c r="CXT7" s="29"/>
      <c r="CXU7" s="29"/>
      <c r="CXV7" s="29"/>
      <c r="CXW7" s="29"/>
      <c r="CXX7" s="29"/>
      <c r="CXY7" s="29"/>
      <c r="CXZ7" s="29"/>
      <c r="CYA7" s="29"/>
      <c r="CYB7" s="29"/>
      <c r="CYC7" s="29"/>
      <c r="CYD7" s="29"/>
      <c r="CYE7" s="29"/>
      <c r="CYF7" s="29"/>
      <c r="CYG7" s="29"/>
      <c r="CYH7" s="29"/>
      <c r="CYI7" s="29"/>
      <c r="CYJ7" s="29"/>
      <c r="CYK7" s="29"/>
      <c r="CYL7" s="29"/>
      <c r="CYM7" s="29"/>
      <c r="CYN7" s="29"/>
      <c r="CYO7" s="29"/>
      <c r="CYP7" s="29"/>
      <c r="CYQ7" s="29"/>
      <c r="CYR7" s="29"/>
      <c r="CYS7" s="29"/>
      <c r="CYT7" s="29"/>
      <c r="CYU7" s="29"/>
      <c r="CYV7" s="29"/>
      <c r="CYW7" s="29"/>
      <c r="CYX7" s="29"/>
      <c r="CYY7" s="29"/>
      <c r="CYZ7" s="29"/>
      <c r="CZA7" s="29"/>
      <c r="CZB7" s="29"/>
      <c r="CZC7" s="29"/>
      <c r="CZD7" s="29"/>
      <c r="CZE7" s="29"/>
      <c r="CZF7" s="29"/>
      <c r="CZG7" s="29"/>
      <c r="CZH7" s="29"/>
      <c r="CZI7" s="29"/>
      <c r="CZJ7" s="29"/>
      <c r="CZK7" s="29"/>
      <c r="CZL7" s="29"/>
      <c r="CZM7" s="29"/>
      <c r="CZN7" s="29"/>
      <c r="CZO7" s="29"/>
      <c r="CZP7" s="29"/>
      <c r="CZQ7" s="29"/>
      <c r="CZR7" s="29"/>
      <c r="CZS7" s="29"/>
      <c r="CZT7" s="29"/>
      <c r="CZU7" s="29"/>
      <c r="CZV7" s="29"/>
      <c r="CZW7" s="29"/>
      <c r="CZX7" s="29"/>
      <c r="CZY7" s="29"/>
      <c r="CZZ7" s="29"/>
      <c r="DAA7" s="29"/>
      <c r="DAB7" s="29"/>
      <c r="DAC7" s="29"/>
      <c r="DAD7" s="29"/>
      <c r="DAE7" s="29"/>
      <c r="DAF7" s="29"/>
      <c r="DAG7" s="29"/>
      <c r="DAH7" s="29"/>
      <c r="DAI7" s="29"/>
      <c r="DAJ7" s="29"/>
      <c r="DAK7" s="29"/>
      <c r="DAL7" s="29"/>
      <c r="DAM7" s="29"/>
      <c r="DAN7" s="29"/>
      <c r="DAO7" s="29"/>
      <c r="DAP7" s="29"/>
      <c r="DAQ7" s="29"/>
      <c r="DAR7" s="29"/>
      <c r="DAS7" s="29"/>
      <c r="DAT7" s="29"/>
      <c r="DAU7" s="29"/>
      <c r="DAV7" s="29"/>
      <c r="DAW7" s="29"/>
      <c r="DAX7" s="29"/>
      <c r="DAY7" s="29"/>
      <c r="DAZ7" s="29"/>
      <c r="DBA7" s="29"/>
      <c r="DBB7" s="29"/>
      <c r="DBC7" s="29"/>
      <c r="DBD7" s="29"/>
      <c r="DBE7" s="29"/>
      <c r="DBF7" s="29"/>
      <c r="DBG7" s="29"/>
      <c r="DBH7" s="29"/>
      <c r="DBI7" s="29"/>
      <c r="DBJ7" s="29"/>
      <c r="DBK7" s="29"/>
      <c r="DBL7" s="29"/>
      <c r="DBM7" s="29"/>
      <c r="DBN7" s="29"/>
      <c r="DBO7" s="29"/>
      <c r="DBP7" s="29"/>
      <c r="DBQ7" s="29"/>
      <c r="DBR7" s="29"/>
      <c r="DBS7" s="29"/>
      <c r="DBT7" s="29"/>
      <c r="DBU7" s="29"/>
      <c r="DBV7" s="29"/>
      <c r="DBW7" s="29"/>
      <c r="DBX7" s="29"/>
      <c r="DBY7" s="29"/>
      <c r="DBZ7" s="29"/>
      <c r="DCA7" s="29"/>
      <c r="DCB7" s="29"/>
      <c r="DCC7" s="29"/>
      <c r="DCD7" s="29"/>
      <c r="DCE7" s="29"/>
      <c r="DCF7" s="29"/>
      <c r="DCG7" s="29"/>
      <c r="DCH7" s="29"/>
      <c r="DCI7" s="29"/>
      <c r="DCJ7" s="29"/>
      <c r="DCK7" s="29"/>
      <c r="DCL7" s="29"/>
      <c r="DCM7" s="29"/>
      <c r="DCN7" s="29"/>
      <c r="DCO7" s="29"/>
      <c r="DCP7" s="29"/>
      <c r="DCQ7" s="29"/>
      <c r="DCR7" s="29"/>
      <c r="DCS7" s="29"/>
      <c r="DCT7" s="29"/>
      <c r="DCU7" s="29"/>
      <c r="DCV7" s="29"/>
      <c r="DCW7" s="29"/>
      <c r="DCX7" s="29"/>
      <c r="DCY7" s="29"/>
      <c r="DCZ7" s="29"/>
      <c r="DDA7" s="29"/>
      <c r="DDB7" s="29"/>
      <c r="DDC7" s="29"/>
      <c r="DDD7" s="29"/>
      <c r="DDE7" s="29"/>
      <c r="DDF7" s="29"/>
      <c r="DDG7" s="29"/>
      <c r="DDH7" s="29"/>
      <c r="DDI7" s="29"/>
      <c r="DDJ7" s="29"/>
      <c r="DDK7" s="29"/>
      <c r="DDL7" s="29"/>
      <c r="DDM7" s="29"/>
      <c r="DDN7" s="29"/>
      <c r="DDO7" s="29"/>
      <c r="DDP7" s="29"/>
      <c r="DDQ7" s="29"/>
      <c r="DDR7" s="29"/>
      <c r="DDS7" s="29"/>
      <c r="DDT7" s="29"/>
      <c r="DDU7" s="29"/>
      <c r="DDV7" s="29"/>
      <c r="DDW7" s="29"/>
      <c r="DDX7" s="29"/>
      <c r="DDY7" s="29"/>
      <c r="DDZ7" s="29"/>
      <c r="DEA7" s="29"/>
      <c r="DEB7" s="29"/>
      <c r="DEC7" s="29"/>
      <c r="DED7" s="29"/>
      <c r="DEE7" s="29"/>
      <c r="DEF7" s="29"/>
      <c r="DEG7" s="31"/>
    </row>
    <row r="8" spans="1:2841" ht="15.75" customHeight="1" x14ac:dyDescent="0.25">
      <c r="A8" s="19"/>
      <c r="B8" s="34" t="s">
        <v>87</v>
      </c>
      <c r="DEG8" s="35"/>
    </row>
    <row r="9" spans="1:2841" ht="15.75" customHeight="1" thickBot="1" x14ac:dyDescent="0.3">
      <c r="A9" s="3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c r="AMJ9" s="28"/>
      <c r="AMK9" s="28"/>
      <c r="AML9" s="28"/>
      <c r="AMM9" s="28"/>
      <c r="AMN9" s="28"/>
      <c r="AMO9" s="28"/>
      <c r="AMP9" s="28"/>
      <c r="AMQ9" s="28"/>
      <c r="AMR9" s="28"/>
      <c r="AMS9" s="28"/>
      <c r="AMT9" s="28"/>
      <c r="AMU9" s="28"/>
      <c r="AMV9" s="28"/>
      <c r="AMW9" s="28"/>
      <c r="AMX9" s="28"/>
      <c r="AMY9" s="28"/>
      <c r="AMZ9" s="28"/>
      <c r="ANA9" s="28"/>
      <c r="ANB9" s="28"/>
      <c r="ANC9" s="28"/>
      <c r="AND9" s="28"/>
      <c r="ANE9" s="28"/>
      <c r="ANF9" s="28"/>
      <c r="ANG9" s="28"/>
      <c r="ANH9" s="28"/>
      <c r="ANI9" s="28"/>
      <c r="ANJ9" s="28"/>
      <c r="ANK9" s="28"/>
      <c r="ANL9" s="28"/>
      <c r="ANM9" s="28"/>
      <c r="ANN9" s="28"/>
      <c r="ANO9" s="28"/>
      <c r="ANP9" s="28"/>
      <c r="ANQ9" s="28"/>
      <c r="ANR9" s="28"/>
      <c r="ANS9" s="28"/>
      <c r="ANT9" s="28"/>
      <c r="ANU9" s="28"/>
      <c r="ANV9" s="28"/>
      <c r="ANW9" s="28"/>
      <c r="ANX9" s="28"/>
      <c r="ANY9" s="28"/>
      <c r="ANZ9" s="28"/>
      <c r="AOA9" s="28"/>
      <c r="AOB9" s="28"/>
      <c r="AOC9" s="28"/>
      <c r="AOD9" s="28"/>
      <c r="AOE9" s="28"/>
      <c r="AOF9" s="28"/>
      <c r="AOG9" s="28"/>
      <c r="AOH9" s="28"/>
      <c r="AOI9" s="28"/>
      <c r="AOJ9" s="28"/>
      <c r="AOK9" s="28"/>
      <c r="AOL9" s="28"/>
      <c r="AOM9" s="28"/>
      <c r="AON9" s="28"/>
      <c r="AOO9" s="28"/>
      <c r="AOP9" s="28"/>
      <c r="AOQ9" s="28"/>
      <c r="AOR9" s="28"/>
      <c r="AOS9" s="28"/>
      <c r="AOT9" s="28"/>
      <c r="AOU9" s="28"/>
      <c r="AOV9" s="28"/>
      <c r="AOW9" s="28"/>
      <c r="AOX9" s="28"/>
      <c r="AOY9" s="28"/>
      <c r="AOZ9" s="28"/>
      <c r="APA9" s="28"/>
      <c r="APB9" s="28"/>
      <c r="APC9" s="28"/>
      <c r="APD9" s="28"/>
      <c r="APE9" s="28"/>
      <c r="APF9" s="28"/>
      <c r="APG9" s="28"/>
      <c r="APH9" s="28"/>
      <c r="API9" s="28"/>
      <c r="APJ9" s="28"/>
      <c r="APK9" s="28"/>
      <c r="APL9" s="28"/>
      <c r="APM9" s="28"/>
      <c r="APN9" s="28"/>
      <c r="APO9" s="28"/>
      <c r="APP9" s="28"/>
      <c r="APQ9" s="28"/>
      <c r="APR9" s="28"/>
      <c r="APS9" s="28"/>
      <c r="APT9" s="28"/>
      <c r="APU9" s="28"/>
      <c r="APV9" s="28"/>
      <c r="APW9" s="28"/>
      <c r="APX9" s="28"/>
      <c r="APY9" s="28"/>
      <c r="APZ9" s="28"/>
      <c r="AQA9" s="28"/>
      <c r="AQB9" s="28"/>
      <c r="AQC9" s="28"/>
      <c r="AQD9" s="28"/>
      <c r="AQE9" s="28"/>
      <c r="AQF9" s="28"/>
      <c r="AQG9" s="28"/>
      <c r="AQH9" s="28"/>
      <c r="AQI9" s="28"/>
      <c r="AQJ9" s="28"/>
      <c r="AQK9" s="28"/>
      <c r="AQL9" s="28"/>
      <c r="AQM9" s="28"/>
      <c r="AQN9" s="28"/>
      <c r="AQO9" s="28"/>
      <c r="AQP9" s="28"/>
      <c r="AQQ9" s="28"/>
      <c r="AQR9" s="28"/>
      <c r="AQS9" s="28"/>
      <c r="AQT9" s="28"/>
      <c r="AQU9" s="28"/>
      <c r="AQV9" s="28"/>
      <c r="AQW9" s="28"/>
      <c r="AQX9" s="28"/>
      <c r="AQY9" s="28"/>
      <c r="AQZ9" s="28"/>
      <c r="ARA9" s="28"/>
      <c r="ARB9" s="28"/>
      <c r="ARC9" s="28"/>
      <c r="ARD9" s="28"/>
      <c r="ARE9" s="28"/>
      <c r="ARF9" s="28"/>
      <c r="ARG9" s="28"/>
      <c r="ARH9" s="28"/>
      <c r="ARI9" s="28"/>
      <c r="ARJ9" s="28"/>
      <c r="ARK9" s="28"/>
      <c r="ARL9" s="28"/>
      <c r="ARM9" s="28"/>
      <c r="ARN9" s="28"/>
      <c r="ARO9" s="28"/>
      <c r="ARP9" s="28"/>
      <c r="ARQ9" s="28"/>
      <c r="ARR9" s="28"/>
      <c r="ARS9" s="28"/>
      <c r="ART9" s="28"/>
      <c r="ARU9" s="28"/>
      <c r="ARV9" s="28"/>
      <c r="ARW9" s="28"/>
      <c r="ARX9" s="28"/>
      <c r="ARY9" s="28"/>
      <c r="ARZ9" s="28"/>
      <c r="ASA9" s="28"/>
      <c r="ASB9" s="28"/>
      <c r="ASC9" s="28"/>
      <c r="ASD9" s="28"/>
      <c r="ASE9" s="28"/>
      <c r="ASF9" s="28"/>
      <c r="ASG9" s="28"/>
      <c r="ASH9" s="28"/>
      <c r="ASI9" s="28"/>
      <c r="ASJ9" s="28"/>
      <c r="ASK9" s="28"/>
      <c r="ASL9" s="28"/>
      <c r="ASM9" s="28"/>
      <c r="ASN9" s="28"/>
      <c r="ASO9" s="28"/>
      <c r="ASP9" s="28"/>
      <c r="ASQ9" s="28"/>
      <c r="ASR9" s="28"/>
      <c r="ASS9" s="28"/>
      <c r="AST9" s="28"/>
      <c r="ASU9" s="28"/>
      <c r="ASV9" s="28"/>
      <c r="ASW9" s="28"/>
      <c r="ASX9" s="28"/>
      <c r="ASY9" s="28"/>
      <c r="ASZ9" s="28"/>
      <c r="ATA9" s="28"/>
      <c r="ATB9" s="28"/>
      <c r="ATC9" s="28"/>
      <c r="ATD9" s="28"/>
      <c r="ATE9" s="28"/>
      <c r="ATF9" s="28"/>
      <c r="ATG9" s="28"/>
      <c r="ATH9" s="28"/>
      <c r="ATI9" s="28"/>
      <c r="ATJ9" s="28"/>
      <c r="ATK9" s="28"/>
      <c r="ATL9" s="28"/>
      <c r="ATM9" s="28"/>
      <c r="ATN9" s="28"/>
      <c r="ATO9" s="28"/>
      <c r="ATP9" s="28"/>
      <c r="ATQ9" s="28"/>
      <c r="ATR9" s="28"/>
      <c r="ATS9" s="28"/>
      <c r="ATT9" s="28"/>
      <c r="ATU9" s="28"/>
      <c r="ATV9" s="28"/>
      <c r="ATW9" s="28"/>
      <c r="ATX9" s="28"/>
      <c r="ATY9" s="28"/>
      <c r="ATZ9" s="28"/>
      <c r="AUA9" s="28"/>
      <c r="AUB9" s="28"/>
      <c r="AUC9" s="28"/>
      <c r="AUD9" s="28"/>
      <c r="AUE9" s="28"/>
      <c r="AUF9" s="28"/>
      <c r="AUG9" s="28"/>
      <c r="AUH9" s="28"/>
      <c r="AUI9" s="28"/>
      <c r="AUJ9" s="28"/>
      <c r="AUK9" s="28"/>
      <c r="AUL9" s="28"/>
      <c r="AUM9" s="28"/>
      <c r="AUN9" s="28"/>
      <c r="AUO9" s="28"/>
      <c r="AUP9" s="28"/>
      <c r="AUQ9" s="28"/>
      <c r="AUR9" s="28"/>
      <c r="AUS9" s="28"/>
      <c r="AUT9" s="28"/>
      <c r="AUU9" s="28"/>
      <c r="AUV9" s="28"/>
      <c r="AUW9" s="28"/>
      <c r="AUX9" s="28"/>
      <c r="AUY9" s="28"/>
      <c r="AUZ9" s="28"/>
      <c r="AVA9" s="28"/>
      <c r="AVB9" s="28"/>
      <c r="AVC9" s="28"/>
      <c r="AVD9" s="28"/>
      <c r="AVE9" s="28"/>
      <c r="AVF9" s="28"/>
      <c r="AVG9" s="28"/>
      <c r="AVH9" s="28"/>
      <c r="AVI9" s="28"/>
      <c r="AVJ9" s="28"/>
      <c r="AVK9" s="28"/>
      <c r="AVL9" s="28"/>
      <c r="AVM9" s="28"/>
      <c r="AVN9" s="28"/>
      <c r="AVO9" s="28"/>
      <c r="AVP9" s="28"/>
      <c r="AVQ9" s="28"/>
      <c r="AVR9" s="28"/>
      <c r="AVS9" s="28"/>
      <c r="AVT9" s="28"/>
      <c r="AVU9" s="28"/>
      <c r="AVV9" s="28"/>
      <c r="AVW9" s="28"/>
      <c r="AVX9" s="28"/>
      <c r="AVY9" s="28"/>
      <c r="AVZ9" s="28"/>
      <c r="AWA9" s="28"/>
      <c r="AWB9" s="28"/>
      <c r="AWC9" s="28"/>
      <c r="AWD9" s="28"/>
      <c r="AWE9" s="28"/>
      <c r="AWF9" s="28"/>
      <c r="AWG9" s="28"/>
      <c r="AWH9" s="28"/>
      <c r="AWI9" s="28"/>
      <c r="AWJ9" s="28"/>
      <c r="AWK9" s="28"/>
      <c r="AWL9" s="28"/>
      <c r="AWM9" s="28"/>
      <c r="AWN9" s="28"/>
      <c r="AWO9" s="28"/>
      <c r="AWP9" s="28"/>
      <c r="AWQ9" s="28"/>
      <c r="AWR9" s="28"/>
      <c r="AWS9" s="28"/>
      <c r="AWT9" s="28"/>
      <c r="AWU9" s="28"/>
      <c r="AWV9" s="28"/>
      <c r="AWW9" s="28"/>
      <c r="AWX9" s="28"/>
      <c r="AWY9" s="28"/>
      <c r="AWZ9" s="28"/>
      <c r="AXA9" s="28"/>
      <c r="AXB9" s="28"/>
      <c r="AXC9" s="28"/>
      <c r="AXD9" s="28"/>
      <c r="AXE9" s="28"/>
      <c r="AXF9" s="28"/>
      <c r="AXG9" s="28"/>
      <c r="AXH9" s="28"/>
      <c r="AXI9" s="28"/>
      <c r="AXJ9" s="28"/>
      <c r="AXK9" s="28"/>
      <c r="AXL9" s="28"/>
      <c r="AXM9" s="28"/>
      <c r="AXN9" s="28"/>
      <c r="AXO9" s="28"/>
      <c r="AXP9" s="28"/>
      <c r="AXQ9" s="28"/>
      <c r="AXR9" s="28"/>
      <c r="AXS9" s="28"/>
      <c r="AXT9" s="28"/>
      <c r="AXU9" s="28"/>
      <c r="AXV9" s="28"/>
      <c r="AXW9" s="28"/>
      <c r="AXX9" s="28"/>
      <c r="AXY9" s="28"/>
      <c r="AXZ9" s="28"/>
      <c r="AYA9" s="28"/>
      <c r="AYB9" s="28"/>
      <c r="AYC9" s="28"/>
      <c r="AYD9" s="28"/>
      <c r="AYE9" s="28"/>
      <c r="AYF9" s="28"/>
      <c r="AYG9" s="28"/>
      <c r="AYH9" s="28"/>
      <c r="AYI9" s="28"/>
      <c r="AYJ9" s="28"/>
      <c r="AYK9" s="28"/>
      <c r="AYL9" s="28"/>
      <c r="AYM9" s="28"/>
      <c r="AYN9" s="28"/>
      <c r="AYO9" s="28"/>
      <c r="AYP9" s="28"/>
      <c r="AYQ9" s="28"/>
      <c r="AYR9" s="28"/>
      <c r="AYS9" s="28"/>
      <c r="AYT9" s="28"/>
      <c r="AYU9" s="28"/>
      <c r="AYV9" s="28"/>
      <c r="AYW9" s="28"/>
      <c r="AYX9" s="28"/>
      <c r="AYY9" s="28"/>
      <c r="AYZ9" s="28"/>
      <c r="AZA9" s="28"/>
      <c r="AZB9" s="28"/>
      <c r="AZC9" s="28"/>
      <c r="AZD9" s="28"/>
      <c r="AZE9" s="28"/>
      <c r="AZF9" s="28"/>
      <c r="AZG9" s="28"/>
      <c r="AZH9" s="28"/>
      <c r="AZI9" s="28"/>
      <c r="AZJ9" s="28"/>
      <c r="AZK9" s="28"/>
      <c r="AZL9" s="28"/>
      <c r="AZM9" s="28"/>
      <c r="AZN9" s="28"/>
      <c r="AZO9" s="28"/>
      <c r="AZP9" s="28"/>
      <c r="AZQ9" s="28"/>
      <c r="AZR9" s="28"/>
      <c r="AZS9" s="28"/>
      <c r="AZT9" s="28"/>
      <c r="AZU9" s="28"/>
      <c r="AZV9" s="28"/>
      <c r="AZW9" s="28"/>
      <c r="AZX9" s="28"/>
      <c r="AZY9" s="28"/>
      <c r="AZZ9" s="28"/>
      <c r="BAA9" s="28"/>
      <c r="BAB9" s="28"/>
      <c r="BAC9" s="28"/>
      <c r="BAD9" s="28"/>
      <c r="BAE9" s="28"/>
      <c r="BAF9" s="28"/>
      <c r="BAG9" s="28"/>
      <c r="BAH9" s="28"/>
      <c r="BAI9" s="28"/>
      <c r="BAJ9" s="28"/>
      <c r="BAK9" s="28"/>
      <c r="BAL9" s="28"/>
      <c r="BAM9" s="28"/>
      <c r="BAN9" s="28"/>
      <c r="BAO9" s="28"/>
      <c r="BAP9" s="28"/>
      <c r="BAQ9" s="28"/>
      <c r="BAR9" s="28"/>
      <c r="BAS9" s="28"/>
      <c r="BAT9" s="28"/>
      <c r="BAU9" s="28"/>
      <c r="BAV9" s="28"/>
      <c r="BAW9" s="28"/>
      <c r="BAX9" s="28"/>
      <c r="BAY9" s="28"/>
      <c r="BAZ9" s="28"/>
      <c r="BBA9" s="28"/>
      <c r="BBB9" s="28"/>
      <c r="BBC9" s="28"/>
      <c r="BBD9" s="28"/>
      <c r="BBE9" s="28"/>
      <c r="BBF9" s="28"/>
      <c r="BBG9" s="28"/>
      <c r="BBH9" s="28"/>
      <c r="BBI9" s="28"/>
      <c r="BBJ9" s="28"/>
      <c r="BBK9" s="28"/>
      <c r="BBL9" s="28"/>
      <c r="BBM9" s="28"/>
      <c r="BBN9" s="28"/>
      <c r="BBO9" s="28"/>
      <c r="BBP9" s="28"/>
      <c r="BBQ9" s="28"/>
      <c r="BBR9" s="28"/>
      <c r="BBS9" s="28"/>
      <c r="BBT9" s="28"/>
      <c r="BBU9" s="28"/>
      <c r="BBV9" s="28"/>
      <c r="BBW9" s="28"/>
      <c r="BBX9" s="28"/>
      <c r="BBY9" s="28"/>
      <c r="BBZ9" s="28"/>
      <c r="BCA9" s="28"/>
      <c r="BCB9" s="28"/>
      <c r="BCC9" s="28"/>
      <c r="BCD9" s="28"/>
      <c r="BCE9" s="28"/>
      <c r="BCF9" s="28"/>
      <c r="BCG9" s="28"/>
      <c r="BCH9" s="28"/>
      <c r="BCI9" s="28"/>
      <c r="BCJ9" s="28"/>
      <c r="BCK9" s="28"/>
      <c r="BCL9" s="28"/>
      <c r="BCM9" s="28"/>
      <c r="BCN9" s="28"/>
      <c r="BCO9" s="28"/>
      <c r="BCP9" s="28"/>
      <c r="BCQ9" s="28"/>
      <c r="BCR9" s="28"/>
      <c r="BCS9" s="28"/>
      <c r="BCT9" s="28"/>
      <c r="BCU9" s="28"/>
      <c r="BCV9" s="28"/>
      <c r="BCW9" s="28"/>
      <c r="BCX9" s="28"/>
      <c r="BCY9" s="28"/>
      <c r="BCZ9" s="28"/>
      <c r="BDA9" s="28"/>
      <c r="BDB9" s="28"/>
      <c r="BDC9" s="28"/>
      <c r="BDD9" s="28"/>
      <c r="BDE9" s="28"/>
      <c r="BDF9" s="28"/>
      <c r="BDG9" s="28"/>
      <c r="BDH9" s="28"/>
      <c r="BDI9" s="28"/>
      <c r="BDJ9" s="28"/>
      <c r="BDK9" s="28"/>
      <c r="BDL9" s="28"/>
      <c r="BDM9" s="28"/>
      <c r="BDN9" s="28"/>
      <c r="BDO9" s="28"/>
      <c r="BDP9" s="28"/>
      <c r="BDQ9" s="28"/>
      <c r="BDR9" s="28"/>
      <c r="BDS9" s="28"/>
      <c r="BDT9" s="28"/>
      <c r="BDU9" s="28"/>
      <c r="BDV9" s="28"/>
      <c r="BDW9" s="28"/>
      <c r="BDX9" s="28"/>
      <c r="BDY9" s="28"/>
      <c r="BDZ9" s="28"/>
      <c r="BEA9" s="28"/>
      <c r="BEB9" s="28"/>
      <c r="BEC9" s="28"/>
      <c r="BED9" s="28"/>
      <c r="BEE9" s="28"/>
      <c r="BEF9" s="28"/>
      <c r="BEG9" s="28"/>
      <c r="BEH9" s="28"/>
      <c r="BEI9" s="28"/>
      <c r="BEJ9" s="28"/>
      <c r="BEK9" s="28"/>
      <c r="BEL9" s="28"/>
      <c r="BEM9" s="28"/>
      <c r="BEN9" s="28"/>
      <c r="BEO9" s="28"/>
      <c r="BEP9" s="28"/>
      <c r="BEQ9" s="28"/>
      <c r="BER9" s="28"/>
      <c r="BES9" s="28"/>
      <c r="BET9" s="28"/>
      <c r="BEU9" s="28"/>
      <c r="BEV9" s="28"/>
      <c r="BEW9" s="28"/>
      <c r="BEX9" s="28"/>
      <c r="BEY9" s="28"/>
      <c r="BEZ9" s="28"/>
      <c r="BFA9" s="28"/>
      <c r="BFB9" s="28"/>
      <c r="BFC9" s="28"/>
      <c r="BFD9" s="28"/>
      <c r="BFE9" s="28"/>
      <c r="BFF9" s="28"/>
      <c r="BFG9" s="28"/>
      <c r="BFH9" s="28"/>
      <c r="BFI9" s="28"/>
      <c r="BFJ9" s="28"/>
      <c r="BFK9" s="28"/>
      <c r="BFL9" s="28"/>
      <c r="BFM9" s="28"/>
      <c r="BFN9" s="28"/>
      <c r="BFO9" s="28"/>
      <c r="BFP9" s="28"/>
      <c r="BFQ9" s="28"/>
      <c r="BFR9" s="28"/>
      <c r="BFS9" s="28"/>
      <c r="BFT9" s="28"/>
      <c r="BFU9" s="28"/>
      <c r="BFV9" s="28"/>
      <c r="BFW9" s="28"/>
      <c r="BFX9" s="28"/>
      <c r="BFY9" s="28"/>
      <c r="BFZ9" s="28"/>
      <c r="BGA9" s="28"/>
      <c r="BGB9" s="28"/>
      <c r="BGC9" s="28"/>
      <c r="BGD9" s="28"/>
      <c r="BGE9" s="28"/>
      <c r="BGF9" s="28"/>
      <c r="BGG9" s="28"/>
      <c r="BGH9" s="28"/>
      <c r="BGI9" s="28"/>
      <c r="BGJ9" s="28"/>
      <c r="BGK9" s="28"/>
      <c r="BGL9" s="28"/>
      <c r="BGM9" s="28"/>
      <c r="BGN9" s="28"/>
      <c r="BGO9" s="28"/>
      <c r="BGP9" s="28"/>
      <c r="BGQ9" s="28"/>
      <c r="BGR9" s="28"/>
      <c r="BGS9" s="28"/>
      <c r="BGT9" s="28"/>
      <c r="BGU9" s="28"/>
      <c r="BGV9" s="28"/>
      <c r="BGW9" s="28"/>
      <c r="BGX9" s="28"/>
      <c r="BGY9" s="28"/>
      <c r="BGZ9" s="28"/>
      <c r="BHA9" s="28"/>
      <c r="BHB9" s="28"/>
      <c r="BHC9" s="28"/>
      <c r="BHD9" s="28"/>
      <c r="BHE9" s="28"/>
      <c r="BHF9" s="28"/>
      <c r="BHG9" s="28"/>
      <c r="BHH9" s="28"/>
      <c r="BHI9" s="28"/>
      <c r="BHJ9" s="28"/>
      <c r="BHK9" s="28"/>
      <c r="BHL9" s="28"/>
      <c r="BHM9" s="28"/>
      <c r="BHN9" s="28"/>
      <c r="BHO9" s="28"/>
      <c r="BHP9" s="28"/>
      <c r="BHQ9" s="28"/>
      <c r="BHR9" s="28"/>
      <c r="BHS9" s="28"/>
      <c r="BHT9" s="28"/>
      <c r="BHU9" s="28"/>
      <c r="BHV9" s="28"/>
      <c r="BHW9" s="28"/>
      <c r="BHX9" s="28"/>
      <c r="BHY9" s="28"/>
      <c r="BHZ9" s="28"/>
      <c r="BIA9" s="28"/>
      <c r="BIB9" s="28"/>
      <c r="BIC9" s="28"/>
      <c r="BID9" s="28"/>
      <c r="BIE9" s="28"/>
      <c r="BIF9" s="28"/>
      <c r="BIG9" s="28"/>
      <c r="BIH9" s="28"/>
      <c r="BII9" s="28"/>
      <c r="BIJ9" s="28"/>
      <c r="BIK9" s="28"/>
      <c r="BIL9" s="28"/>
      <c r="BIM9" s="28"/>
      <c r="BIN9" s="28"/>
      <c r="BIO9" s="28"/>
      <c r="BIP9" s="28"/>
      <c r="BIQ9" s="28"/>
      <c r="BIR9" s="28"/>
      <c r="BIS9" s="28"/>
      <c r="BIT9" s="28"/>
      <c r="BIU9" s="28"/>
      <c r="BIV9" s="28"/>
      <c r="BIW9" s="28"/>
      <c r="BIX9" s="28"/>
      <c r="BIY9" s="28"/>
      <c r="BIZ9" s="28"/>
      <c r="BJA9" s="28"/>
      <c r="BJB9" s="28"/>
      <c r="BJC9" s="28"/>
      <c r="BJD9" s="28"/>
      <c r="BJE9" s="28"/>
      <c r="BJF9" s="28"/>
      <c r="BJG9" s="28"/>
      <c r="BJH9" s="28"/>
      <c r="BJI9" s="28"/>
      <c r="BJJ9" s="28"/>
      <c r="BJK9" s="28"/>
      <c r="BJL9" s="28"/>
      <c r="BJM9" s="28"/>
      <c r="BJN9" s="28"/>
      <c r="BJO9" s="28"/>
      <c r="BJP9" s="28"/>
      <c r="BJQ9" s="28"/>
      <c r="BJR9" s="28"/>
      <c r="BJS9" s="28"/>
      <c r="BJT9" s="28"/>
      <c r="BJU9" s="28"/>
      <c r="BJV9" s="28"/>
      <c r="BJW9" s="28"/>
      <c r="BJX9" s="28"/>
      <c r="BJY9" s="28"/>
      <c r="BJZ9" s="28"/>
      <c r="BKA9" s="28"/>
      <c r="BKB9" s="28"/>
      <c r="BKC9" s="28"/>
      <c r="BKD9" s="28"/>
      <c r="BKE9" s="28"/>
      <c r="BKF9" s="28"/>
      <c r="BKG9" s="28"/>
      <c r="BKH9" s="28"/>
      <c r="BKI9" s="28"/>
      <c r="BKJ9" s="28"/>
      <c r="BKK9" s="28"/>
      <c r="BKL9" s="28"/>
      <c r="BKM9" s="28"/>
      <c r="BKN9" s="28"/>
      <c r="BKO9" s="28"/>
      <c r="BKP9" s="28"/>
      <c r="BKQ9" s="28"/>
      <c r="BKR9" s="28"/>
      <c r="BKS9" s="28"/>
      <c r="BKT9" s="28"/>
      <c r="BKU9" s="28"/>
      <c r="BKV9" s="28"/>
      <c r="BKW9" s="28"/>
      <c r="BKX9" s="28"/>
      <c r="BKY9" s="28"/>
      <c r="BKZ9" s="28"/>
      <c r="BLA9" s="28"/>
      <c r="BLB9" s="28"/>
      <c r="BLC9" s="28"/>
      <c r="BLD9" s="28"/>
      <c r="BLE9" s="28"/>
      <c r="BLF9" s="28"/>
      <c r="BLG9" s="28"/>
      <c r="BLH9" s="28"/>
      <c r="BLI9" s="28"/>
      <c r="BLJ9" s="28"/>
      <c r="BLK9" s="28"/>
      <c r="BLL9" s="28"/>
      <c r="BLM9" s="28"/>
      <c r="BLN9" s="28"/>
      <c r="BLO9" s="28"/>
      <c r="BLP9" s="28"/>
      <c r="BLQ9" s="28"/>
      <c r="BLR9" s="28"/>
      <c r="BLS9" s="28"/>
      <c r="BLT9" s="28"/>
      <c r="BLU9" s="28"/>
      <c r="BLV9" s="28"/>
      <c r="BLW9" s="28"/>
      <c r="BLX9" s="28"/>
      <c r="BLY9" s="28"/>
      <c r="BLZ9" s="28"/>
      <c r="BMA9" s="28"/>
      <c r="BMB9" s="28"/>
      <c r="BMC9" s="28"/>
      <c r="BMD9" s="28"/>
      <c r="BME9" s="28"/>
      <c r="BMF9" s="28"/>
      <c r="BMG9" s="28"/>
      <c r="BMH9" s="28"/>
      <c r="BMI9" s="28"/>
      <c r="BMJ9" s="28"/>
      <c r="BMK9" s="28"/>
      <c r="BML9" s="28"/>
      <c r="BMM9" s="28"/>
      <c r="BMN9" s="28"/>
      <c r="BMO9" s="28"/>
      <c r="BMP9" s="28"/>
      <c r="BMQ9" s="28"/>
      <c r="BMR9" s="28"/>
      <c r="BMS9" s="28"/>
      <c r="BMT9" s="28"/>
      <c r="BMU9" s="28"/>
      <c r="BMV9" s="28"/>
      <c r="BMW9" s="28"/>
      <c r="BMX9" s="28"/>
      <c r="BMY9" s="28"/>
      <c r="BMZ9" s="28"/>
      <c r="BNA9" s="28"/>
      <c r="BNB9" s="28"/>
      <c r="BNC9" s="28"/>
      <c r="BND9" s="28"/>
      <c r="BNE9" s="28"/>
      <c r="BNF9" s="28"/>
      <c r="BNG9" s="28"/>
      <c r="BNH9" s="28"/>
      <c r="BNI9" s="28"/>
      <c r="BNJ9" s="28"/>
      <c r="BNK9" s="28"/>
      <c r="BNL9" s="28"/>
      <c r="BNM9" s="28"/>
      <c r="BNN9" s="28"/>
      <c r="BNO9" s="28"/>
      <c r="BNP9" s="28"/>
      <c r="BNQ9" s="28"/>
      <c r="BNR9" s="28"/>
      <c r="BNS9" s="28"/>
      <c r="BNT9" s="28"/>
      <c r="BNU9" s="28"/>
      <c r="BNV9" s="28"/>
      <c r="BNW9" s="28"/>
      <c r="BNX9" s="28"/>
      <c r="BNY9" s="28"/>
      <c r="BNZ9" s="28"/>
      <c r="BOA9" s="28"/>
      <c r="BOB9" s="28"/>
      <c r="BOC9" s="28"/>
      <c r="BOD9" s="28"/>
      <c r="BOE9" s="28"/>
      <c r="BOF9" s="28"/>
      <c r="BOG9" s="28"/>
      <c r="BOH9" s="28"/>
      <c r="BOI9" s="28"/>
      <c r="BOJ9" s="28"/>
      <c r="BOK9" s="28"/>
      <c r="BOL9" s="28"/>
      <c r="BOM9" s="28"/>
      <c r="BON9" s="28"/>
      <c r="BOO9" s="28"/>
      <c r="BOP9" s="28"/>
      <c r="BOQ9" s="28"/>
      <c r="BOR9" s="28"/>
      <c r="BOS9" s="28"/>
      <c r="BOT9" s="28"/>
      <c r="BOU9" s="28"/>
      <c r="BOV9" s="28"/>
      <c r="BOW9" s="28"/>
      <c r="BOX9" s="28"/>
      <c r="BOY9" s="28"/>
      <c r="BOZ9" s="28"/>
      <c r="BPA9" s="28"/>
      <c r="BPB9" s="28"/>
      <c r="BPC9" s="28"/>
      <c r="BPD9" s="28"/>
      <c r="BPE9" s="28"/>
      <c r="BPF9" s="28"/>
      <c r="BPG9" s="28"/>
      <c r="BPH9" s="28"/>
      <c r="BPI9" s="28"/>
      <c r="BPJ9" s="28"/>
      <c r="BPK9" s="28"/>
      <c r="BPL9" s="28"/>
      <c r="BPM9" s="28"/>
      <c r="BPN9" s="28"/>
      <c r="BPO9" s="28"/>
      <c r="BPP9" s="28"/>
      <c r="BPQ9" s="28"/>
      <c r="BPR9" s="28"/>
      <c r="BPS9" s="28"/>
      <c r="BPT9" s="28"/>
      <c r="BPU9" s="28"/>
      <c r="BPV9" s="28"/>
      <c r="BPW9" s="28"/>
      <c r="BPX9" s="28"/>
      <c r="BPY9" s="28"/>
      <c r="BPZ9" s="28"/>
      <c r="BQA9" s="28"/>
      <c r="BQB9" s="28"/>
      <c r="BQC9" s="28"/>
      <c r="BQD9" s="28"/>
      <c r="BQE9" s="28"/>
      <c r="BQF9" s="28"/>
      <c r="BQG9" s="28"/>
      <c r="BQH9" s="28"/>
      <c r="BQI9" s="28"/>
      <c r="BQJ9" s="28"/>
      <c r="BQK9" s="28"/>
      <c r="BQL9" s="28"/>
      <c r="BQM9" s="28"/>
      <c r="BQN9" s="28"/>
      <c r="BQO9" s="28"/>
      <c r="BQP9" s="28"/>
      <c r="BQQ9" s="28"/>
      <c r="BQR9" s="28"/>
      <c r="BQS9" s="28"/>
      <c r="BQT9" s="28"/>
      <c r="BQU9" s="28"/>
      <c r="BQV9" s="28"/>
      <c r="BQW9" s="28"/>
      <c r="BQX9" s="28"/>
      <c r="BQY9" s="28"/>
      <c r="BQZ9" s="28"/>
      <c r="BRA9" s="28"/>
      <c r="BRB9" s="28"/>
      <c r="BRC9" s="28"/>
      <c r="BRD9" s="28"/>
      <c r="BRE9" s="28"/>
      <c r="BRF9" s="28"/>
      <c r="BRG9" s="28"/>
      <c r="BRH9" s="28"/>
      <c r="BRI9" s="28"/>
      <c r="BRJ9" s="28"/>
      <c r="BRK9" s="28"/>
      <c r="BRL9" s="28"/>
      <c r="BRM9" s="28"/>
      <c r="BRN9" s="28"/>
      <c r="BRO9" s="28"/>
      <c r="BRP9" s="28"/>
      <c r="BRQ9" s="28"/>
      <c r="BRR9" s="28"/>
      <c r="BRS9" s="28"/>
      <c r="BRT9" s="28"/>
      <c r="BRU9" s="28"/>
      <c r="BRV9" s="28"/>
      <c r="BRW9" s="28"/>
      <c r="BRX9" s="28"/>
      <c r="BRY9" s="28"/>
      <c r="BRZ9" s="28"/>
      <c r="BSA9" s="28"/>
      <c r="BSB9" s="28"/>
      <c r="BSC9" s="28"/>
      <c r="BSD9" s="28"/>
      <c r="BSE9" s="28"/>
      <c r="BSF9" s="28"/>
      <c r="BSG9" s="28"/>
      <c r="BSH9" s="28"/>
      <c r="BSI9" s="28"/>
      <c r="BSJ9" s="28"/>
      <c r="BSK9" s="28"/>
      <c r="BSL9" s="28"/>
      <c r="BSM9" s="28"/>
      <c r="BSN9" s="28"/>
      <c r="BSO9" s="28"/>
      <c r="BSP9" s="28"/>
      <c r="BSQ9" s="28"/>
      <c r="BSR9" s="28"/>
      <c r="BSS9" s="28"/>
      <c r="BST9" s="28"/>
      <c r="BSU9" s="28"/>
      <c r="BSV9" s="28"/>
      <c r="BSW9" s="28"/>
      <c r="BSX9" s="28"/>
      <c r="BSY9" s="28"/>
      <c r="BSZ9" s="28"/>
      <c r="BTA9" s="28"/>
      <c r="BTB9" s="28"/>
      <c r="BTC9" s="28"/>
      <c r="BTD9" s="28"/>
      <c r="BTE9" s="28"/>
      <c r="BTF9" s="28"/>
      <c r="BTG9" s="28"/>
      <c r="BTH9" s="28"/>
      <c r="BTI9" s="28"/>
      <c r="BTJ9" s="28"/>
      <c r="BTK9" s="28"/>
      <c r="BTL9" s="28"/>
      <c r="BTM9" s="28"/>
      <c r="BTN9" s="28"/>
      <c r="BTO9" s="28"/>
      <c r="BTP9" s="28"/>
      <c r="BTQ9" s="28"/>
      <c r="BTR9" s="28"/>
      <c r="BTS9" s="28"/>
      <c r="BTT9" s="28"/>
      <c r="BTU9" s="28"/>
      <c r="BTV9" s="28"/>
      <c r="BTW9" s="28"/>
      <c r="BTX9" s="28"/>
      <c r="BTY9" s="28"/>
      <c r="BTZ9" s="28"/>
      <c r="BUA9" s="28"/>
      <c r="BUB9" s="28"/>
      <c r="BUC9" s="28"/>
      <c r="BUD9" s="28"/>
      <c r="BUE9" s="28"/>
      <c r="BUF9" s="28"/>
      <c r="BUG9" s="28"/>
      <c r="BUH9" s="28"/>
      <c r="BUI9" s="28"/>
      <c r="BUJ9" s="28"/>
      <c r="BUK9" s="28"/>
      <c r="BUL9" s="28"/>
      <c r="BUM9" s="28"/>
      <c r="BUN9" s="28"/>
      <c r="BUO9" s="28"/>
      <c r="BUP9" s="28"/>
      <c r="BUQ9" s="28"/>
      <c r="BUR9" s="28"/>
      <c r="BUS9" s="28"/>
      <c r="BUT9" s="28"/>
      <c r="BUU9" s="28"/>
      <c r="BUV9" s="28"/>
      <c r="BUW9" s="28"/>
      <c r="BUX9" s="28"/>
      <c r="BUY9" s="28"/>
      <c r="BUZ9" s="28"/>
      <c r="BVA9" s="28"/>
      <c r="BVB9" s="28"/>
      <c r="BVC9" s="28"/>
      <c r="BVD9" s="28"/>
      <c r="BVE9" s="28"/>
      <c r="BVF9" s="28"/>
      <c r="BVG9" s="28"/>
      <c r="BVH9" s="28"/>
      <c r="BVI9" s="28"/>
      <c r="BVJ9" s="28"/>
      <c r="BVK9" s="28"/>
      <c r="BVL9" s="28"/>
      <c r="BVM9" s="28"/>
      <c r="BVN9" s="28"/>
      <c r="BVO9" s="28"/>
      <c r="BVP9" s="28"/>
      <c r="BVQ9" s="28"/>
      <c r="BVR9" s="28"/>
      <c r="BVS9" s="28"/>
      <c r="BVT9" s="28"/>
      <c r="BVU9" s="28"/>
      <c r="BVV9" s="28"/>
      <c r="BVW9" s="28"/>
      <c r="BVX9" s="28"/>
      <c r="BVY9" s="28"/>
      <c r="BVZ9" s="28"/>
      <c r="BWA9" s="28"/>
      <c r="BWB9" s="28"/>
      <c r="BWC9" s="28"/>
      <c r="BWD9" s="28"/>
      <c r="BWE9" s="28"/>
      <c r="BWF9" s="28"/>
      <c r="BWG9" s="28"/>
      <c r="BWH9" s="28"/>
      <c r="BWI9" s="28"/>
      <c r="BWJ9" s="28"/>
      <c r="BWK9" s="28"/>
      <c r="BWL9" s="28"/>
      <c r="BWM9" s="28"/>
      <c r="BWN9" s="28"/>
      <c r="BWO9" s="28"/>
      <c r="BWP9" s="28"/>
      <c r="BWQ9" s="28"/>
      <c r="BWR9" s="28"/>
      <c r="BWS9" s="28"/>
      <c r="BWT9" s="28"/>
      <c r="BWU9" s="28"/>
      <c r="BWV9" s="28"/>
      <c r="BWW9" s="28"/>
      <c r="BWX9" s="28"/>
      <c r="BWY9" s="28"/>
      <c r="BWZ9" s="28"/>
      <c r="BXA9" s="28"/>
      <c r="BXB9" s="28"/>
      <c r="BXC9" s="28"/>
      <c r="BXD9" s="28"/>
      <c r="BXE9" s="28"/>
      <c r="BXF9" s="28"/>
      <c r="BXG9" s="28"/>
      <c r="BXH9" s="28"/>
      <c r="BXI9" s="28"/>
      <c r="BXJ9" s="28"/>
      <c r="BXK9" s="28"/>
      <c r="BXL9" s="28"/>
      <c r="BXM9" s="28"/>
      <c r="BXN9" s="28"/>
      <c r="BXO9" s="28"/>
      <c r="BXP9" s="28"/>
      <c r="BXQ9" s="28"/>
      <c r="BXR9" s="28"/>
      <c r="BXS9" s="28"/>
      <c r="BXT9" s="28"/>
      <c r="BXU9" s="28"/>
      <c r="BXV9" s="28"/>
      <c r="BXW9" s="28"/>
      <c r="BXX9" s="28"/>
      <c r="BXY9" s="28"/>
      <c r="BXZ9" s="28"/>
      <c r="BYA9" s="28"/>
      <c r="BYB9" s="28"/>
      <c r="BYC9" s="28"/>
      <c r="BYD9" s="28"/>
      <c r="BYE9" s="28"/>
      <c r="BYF9" s="28"/>
      <c r="BYG9" s="28"/>
      <c r="BYH9" s="28"/>
      <c r="BYI9" s="28"/>
      <c r="BYJ9" s="28"/>
      <c r="BYK9" s="28"/>
      <c r="BYL9" s="28"/>
      <c r="BYM9" s="28"/>
      <c r="BYN9" s="28"/>
      <c r="BYO9" s="28"/>
      <c r="BYP9" s="28"/>
      <c r="BYQ9" s="28"/>
      <c r="BYR9" s="28"/>
      <c r="BYS9" s="28"/>
      <c r="BYT9" s="28"/>
      <c r="BYU9" s="28"/>
      <c r="BYV9" s="28"/>
      <c r="BYW9" s="28"/>
      <c r="BYX9" s="28"/>
      <c r="BYY9" s="28"/>
      <c r="BYZ9" s="28"/>
      <c r="BZA9" s="28"/>
      <c r="BZB9" s="28"/>
      <c r="BZC9" s="28"/>
      <c r="BZD9" s="28"/>
      <c r="BZE9" s="28"/>
      <c r="BZF9" s="28"/>
      <c r="BZG9" s="28"/>
      <c r="BZH9" s="28"/>
      <c r="BZI9" s="28"/>
      <c r="BZJ9" s="28"/>
      <c r="BZK9" s="28"/>
      <c r="BZL9" s="28"/>
      <c r="BZM9" s="28"/>
      <c r="BZN9" s="28"/>
      <c r="BZO9" s="28"/>
      <c r="BZP9" s="28"/>
      <c r="BZQ9" s="28"/>
      <c r="BZR9" s="28"/>
      <c r="BZS9" s="28"/>
      <c r="BZT9" s="28"/>
      <c r="BZU9" s="28"/>
      <c r="BZV9" s="28"/>
      <c r="BZW9" s="28"/>
      <c r="BZX9" s="28"/>
      <c r="BZY9" s="28"/>
      <c r="BZZ9" s="28"/>
      <c r="CAA9" s="28"/>
      <c r="CAB9" s="28"/>
      <c r="CAC9" s="28"/>
      <c r="CAD9" s="28"/>
      <c r="CAE9" s="28"/>
      <c r="CAF9" s="28"/>
      <c r="CAG9" s="28"/>
      <c r="CAH9" s="28"/>
      <c r="CAI9" s="28"/>
      <c r="CAJ9" s="28"/>
      <c r="CAK9" s="28"/>
      <c r="CAL9" s="28"/>
      <c r="CAM9" s="28"/>
      <c r="CAN9" s="28"/>
      <c r="CAO9" s="28"/>
      <c r="CAP9" s="28"/>
      <c r="CAQ9" s="28"/>
      <c r="CAR9" s="28"/>
      <c r="CAS9" s="28"/>
      <c r="CAT9" s="28"/>
      <c r="CAU9" s="28"/>
      <c r="CAV9" s="28"/>
      <c r="CAW9" s="28"/>
      <c r="CAX9" s="28"/>
      <c r="CAY9" s="28"/>
      <c r="CAZ9" s="28"/>
      <c r="CBA9" s="28"/>
      <c r="CBB9" s="28"/>
      <c r="CBC9" s="28"/>
      <c r="CBD9" s="28"/>
      <c r="CBE9" s="28"/>
      <c r="CBF9" s="28"/>
      <c r="CBG9" s="28"/>
      <c r="CBH9" s="28"/>
      <c r="CBI9" s="28"/>
      <c r="CBJ9" s="28"/>
      <c r="CBK9" s="28"/>
      <c r="CBL9" s="28"/>
      <c r="CBM9" s="28"/>
      <c r="CBN9" s="28"/>
      <c r="CBO9" s="28"/>
      <c r="CBP9" s="28"/>
      <c r="CBQ9" s="28"/>
      <c r="CBR9" s="28"/>
      <c r="CBS9" s="28"/>
      <c r="CBT9" s="28"/>
      <c r="CBU9" s="28"/>
      <c r="CBV9" s="28"/>
      <c r="CBW9" s="28"/>
      <c r="CBX9" s="28"/>
      <c r="CBY9" s="28"/>
      <c r="CBZ9" s="28"/>
      <c r="CCA9" s="28"/>
      <c r="CCB9" s="28"/>
      <c r="CCC9" s="28"/>
      <c r="CCD9" s="28"/>
      <c r="CCE9" s="28"/>
      <c r="CCF9" s="28"/>
      <c r="CCG9" s="28"/>
      <c r="CCH9" s="28"/>
      <c r="CCI9" s="28"/>
      <c r="CCJ9" s="28"/>
      <c r="CCK9" s="28"/>
      <c r="CCL9" s="28"/>
      <c r="CCM9" s="28"/>
      <c r="CCN9" s="28"/>
      <c r="CCO9" s="28"/>
      <c r="CCP9" s="28"/>
      <c r="CCQ9" s="28"/>
      <c r="CCR9" s="28"/>
      <c r="CCS9" s="28"/>
      <c r="CCT9" s="28"/>
      <c r="CCU9" s="28"/>
      <c r="CCV9" s="28"/>
      <c r="CCW9" s="28"/>
      <c r="CCX9" s="28"/>
      <c r="CCY9" s="28"/>
      <c r="CCZ9" s="28"/>
      <c r="CDA9" s="28"/>
      <c r="CDB9" s="28"/>
      <c r="CDC9" s="28"/>
      <c r="CDD9" s="28"/>
      <c r="CDE9" s="28"/>
      <c r="CDF9" s="28"/>
      <c r="CDG9" s="28"/>
      <c r="CDH9" s="28"/>
      <c r="CDI9" s="28"/>
      <c r="CDJ9" s="28"/>
      <c r="CDK9" s="28"/>
      <c r="CDL9" s="28"/>
      <c r="CDM9" s="28"/>
      <c r="CDN9" s="28"/>
      <c r="CDO9" s="28"/>
      <c r="CDP9" s="28"/>
      <c r="CDQ9" s="28"/>
      <c r="CDR9" s="28"/>
      <c r="CDS9" s="28"/>
      <c r="CDT9" s="28"/>
      <c r="CDU9" s="28"/>
      <c r="CDV9" s="28"/>
      <c r="CDW9" s="28"/>
      <c r="CDX9" s="28"/>
      <c r="CDY9" s="28"/>
      <c r="CDZ9" s="28"/>
      <c r="CEA9" s="28"/>
      <c r="CEB9" s="28"/>
      <c r="CEC9" s="28"/>
      <c r="CED9" s="28"/>
      <c r="CEE9" s="28"/>
      <c r="CEF9" s="28"/>
      <c r="CEG9" s="28"/>
      <c r="CEH9" s="28"/>
      <c r="CEI9" s="28"/>
      <c r="CEJ9" s="28"/>
      <c r="CEK9" s="28"/>
      <c r="CEL9" s="28"/>
      <c r="CEM9" s="28"/>
      <c r="CEN9" s="28"/>
      <c r="CEO9" s="28"/>
      <c r="CEP9" s="28"/>
      <c r="CEQ9" s="28"/>
      <c r="CER9" s="28"/>
      <c r="CES9" s="28"/>
      <c r="CET9" s="28"/>
      <c r="CEU9" s="28"/>
      <c r="CEV9" s="28"/>
      <c r="CEW9" s="28"/>
      <c r="CEX9" s="28"/>
      <c r="CEY9" s="28"/>
      <c r="CEZ9" s="28"/>
      <c r="CFA9" s="28"/>
      <c r="CFB9" s="28"/>
      <c r="CFC9" s="28"/>
      <c r="CFD9" s="28"/>
      <c r="CFE9" s="28"/>
      <c r="CFF9" s="28"/>
      <c r="CFG9" s="28"/>
      <c r="CFH9" s="28"/>
      <c r="CFI9" s="28"/>
      <c r="CFJ9" s="28"/>
      <c r="CFK9" s="28"/>
      <c r="CFL9" s="28"/>
      <c r="CFM9" s="28"/>
      <c r="CFN9" s="28"/>
      <c r="CFO9" s="28"/>
      <c r="CFP9" s="28"/>
      <c r="CFQ9" s="28"/>
      <c r="CFR9" s="28"/>
      <c r="CFS9" s="28"/>
      <c r="CFT9" s="28"/>
      <c r="CFU9" s="28"/>
      <c r="CFV9" s="28"/>
      <c r="CFW9" s="28"/>
      <c r="CFX9" s="28"/>
      <c r="CFY9" s="28"/>
      <c r="CFZ9" s="28"/>
      <c r="CGA9" s="28"/>
      <c r="CGB9" s="28"/>
      <c r="CGC9" s="28"/>
      <c r="CGD9" s="28"/>
      <c r="CGE9" s="28"/>
      <c r="CGF9" s="28"/>
      <c r="CGG9" s="28"/>
      <c r="CGH9" s="28"/>
      <c r="CGI9" s="28"/>
      <c r="CGJ9" s="28"/>
      <c r="CGK9" s="28"/>
      <c r="CGL9" s="28"/>
      <c r="CGM9" s="28"/>
      <c r="CGN9" s="28"/>
      <c r="CGO9" s="28"/>
      <c r="CGP9" s="28"/>
      <c r="CGQ9" s="28"/>
      <c r="CGR9" s="28"/>
      <c r="CGS9" s="28"/>
      <c r="CGT9" s="28"/>
      <c r="CGU9" s="28"/>
      <c r="CGV9" s="28"/>
      <c r="CGW9" s="28"/>
      <c r="CGX9" s="28"/>
      <c r="CGY9" s="28"/>
      <c r="CGZ9" s="28"/>
      <c r="CHA9" s="28"/>
      <c r="CHB9" s="28"/>
      <c r="CHC9" s="28"/>
      <c r="CHD9" s="28"/>
      <c r="CHE9" s="28"/>
      <c r="CHF9" s="28"/>
      <c r="CHG9" s="28"/>
      <c r="CHH9" s="28"/>
      <c r="CHI9" s="28"/>
      <c r="CHJ9" s="28"/>
      <c r="CHK9" s="28"/>
      <c r="CHL9" s="28"/>
      <c r="CHM9" s="28"/>
      <c r="CHN9" s="28"/>
      <c r="CHO9" s="28"/>
      <c r="CHP9" s="28"/>
      <c r="CHQ9" s="28"/>
      <c r="CHR9" s="28"/>
      <c r="CHS9" s="28"/>
      <c r="CHT9" s="28"/>
      <c r="CHU9" s="28"/>
      <c r="CHV9" s="28"/>
      <c r="CHW9" s="28"/>
      <c r="CHX9" s="28"/>
      <c r="CHY9" s="28"/>
      <c r="CHZ9" s="28"/>
      <c r="CIA9" s="28"/>
      <c r="CIB9" s="28"/>
      <c r="CIC9" s="28"/>
      <c r="CID9" s="28"/>
      <c r="CIE9" s="28"/>
      <c r="CIF9" s="28"/>
      <c r="CIG9" s="28"/>
      <c r="CIH9" s="28"/>
      <c r="CII9" s="28"/>
      <c r="CIJ9" s="28"/>
      <c r="CIK9" s="28"/>
      <c r="CIL9" s="28"/>
      <c r="CIM9" s="28"/>
      <c r="CIN9" s="28"/>
      <c r="CIO9" s="28"/>
      <c r="CIP9" s="28"/>
      <c r="CIQ9" s="28"/>
      <c r="CIR9" s="28"/>
      <c r="CIS9" s="28"/>
      <c r="CIT9" s="28"/>
      <c r="CIU9" s="28"/>
      <c r="CIV9" s="28"/>
      <c r="CIW9" s="28"/>
      <c r="CIX9" s="28"/>
      <c r="CIY9" s="28"/>
      <c r="CIZ9" s="28"/>
      <c r="CJA9" s="28"/>
      <c r="CJB9" s="28"/>
      <c r="CJC9" s="28"/>
      <c r="CJD9" s="28"/>
      <c r="CJE9" s="28"/>
      <c r="CJF9" s="28"/>
      <c r="CJG9" s="28"/>
      <c r="CJH9" s="28"/>
      <c r="CJI9" s="28"/>
      <c r="CJJ9" s="28"/>
      <c r="CJK9" s="28"/>
      <c r="CJL9" s="28"/>
      <c r="CJM9" s="28"/>
      <c r="CJN9" s="28"/>
      <c r="CJO9" s="28"/>
      <c r="CJP9" s="28"/>
      <c r="CJQ9" s="28"/>
      <c r="CJR9" s="28"/>
      <c r="CJS9" s="28"/>
      <c r="CJT9" s="28"/>
      <c r="CJU9" s="28"/>
      <c r="CJV9" s="28"/>
      <c r="CJW9" s="28"/>
      <c r="CJX9" s="28"/>
      <c r="CJY9" s="28"/>
      <c r="CJZ9" s="28"/>
      <c r="CKA9" s="28"/>
      <c r="CKB9" s="28"/>
      <c r="CKC9" s="28"/>
      <c r="CKD9" s="28"/>
      <c r="CKE9" s="28"/>
      <c r="CKF9" s="28"/>
      <c r="CKG9" s="28"/>
      <c r="CKH9" s="28"/>
      <c r="CKI9" s="28"/>
      <c r="CKJ9" s="28"/>
      <c r="CKK9" s="28"/>
      <c r="CKL9" s="28"/>
      <c r="CKM9" s="28"/>
      <c r="CKN9" s="28"/>
      <c r="CKO9" s="28"/>
      <c r="CKP9" s="28"/>
      <c r="CKQ9" s="28"/>
      <c r="CKR9" s="28"/>
      <c r="CKS9" s="28"/>
      <c r="CKT9" s="28"/>
      <c r="CKU9" s="28"/>
      <c r="CKV9" s="28"/>
      <c r="CKW9" s="28"/>
      <c r="CKX9" s="28"/>
      <c r="CKY9" s="28"/>
      <c r="CKZ9" s="28"/>
      <c r="CLA9" s="28"/>
      <c r="CLB9" s="28"/>
      <c r="CLC9" s="28"/>
      <c r="CLD9" s="28"/>
      <c r="CLE9" s="28"/>
      <c r="CLF9" s="28"/>
      <c r="CLG9" s="28"/>
      <c r="CLH9" s="28"/>
      <c r="CLI9" s="28"/>
      <c r="CLJ9" s="28"/>
      <c r="CLK9" s="28"/>
      <c r="CLL9" s="28"/>
      <c r="CLM9" s="28"/>
      <c r="CLN9" s="28"/>
      <c r="CLO9" s="28"/>
      <c r="CLP9" s="28"/>
      <c r="CLQ9" s="28"/>
      <c r="CLR9" s="28"/>
      <c r="CLS9" s="28"/>
      <c r="CLT9" s="28"/>
      <c r="CLU9" s="28"/>
      <c r="CLV9" s="28"/>
      <c r="CLW9" s="28"/>
      <c r="CLX9" s="28"/>
      <c r="CLY9" s="28"/>
      <c r="CLZ9" s="28"/>
      <c r="CMA9" s="28"/>
      <c r="CMB9" s="28"/>
      <c r="CMC9" s="28"/>
      <c r="CMD9" s="28"/>
      <c r="CME9" s="28"/>
      <c r="CMF9" s="28"/>
      <c r="CMG9" s="28"/>
      <c r="CMH9" s="28"/>
      <c r="CMI9" s="28"/>
      <c r="CMJ9" s="28"/>
      <c r="CMK9" s="28"/>
      <c r="CML9" s="28"/>
      <c r="CMM9" s="28"/>
      <c r="CMN9" s="28"/>
      <c r="CMO9" s="28"/>
      <c r="CMP9" s="28"/>
      <c r="CMQ9" s="28"/>
      <c r="CMR9" s="28"/>
      <c r="CMS9" s="28"/>
      <c r="CMT9" s="28"/>
      <c r="CMU9" s="28"/>
      <c r="CMV9" s="28"/>
      <c r="CMW9" s="28"/>
      <c r="CMX9" s="28"/>
      <c r="CMY9" s="28"/>
      <c r="CMZ9" s="28"/>
      <c r="CNA9" s="28"/>
      <c r="CNB9" s="28"/>
      <c r="CNC9" s="28"/>
      <c r="CND9" s="28"/>
      <c r="CNE9" s="28"/>
      <c r="CNF9" s="28"/>
      <c r="CNG9" s="28"/>
      <c r="CNH9" s="28"/>
      <c r="CNI9" s="28"/>
      <c r="CNJ9" s="28"/>
      <c r="CNK9" s="28"/>
      <c r="CNL9" s="28"/>
      <c r="CNM9" s="28"/>
      <c r="CNN9" s="28"/>
      <c r="CNO9" s="28"/>
      <c r="CNP9" s="28"/>
      <c r="CNQ9" s="28"/>
      <c r="CNR9" s="28"/>
      <c r="CNS9" s="28"/>
      <c r="CNT9" s="28"/>
      <c r="CNU9" s="28"/>
      <c r="CNV9" s="28"/>
      <c r="CNW9" s="28"/>
      <c r="CNX9" s="28"/>
      <c r="CNY9" s="28"/>
      <c r="CNZ9" s="28"/>
      <c r="COA9" s="28"/>
      <c r="COB9" s="28"/>
      <c r="COC9" s="28"/>
      <c r="COD9" s="28"/>
      <c r="COE9" s="28"/>
      <c r="COF9" s="28"/>
      <c r="COG9" s="28"/>
      <c r="COH9" s="28"/>
      <c r="COI9" s="28"/>
      <c r="COJ9" s="28"/>
      <c r="COK9" s="28"/>
      <c r="COL9" s="28"/>
      <c r="COM9" s="28"/>
      <c r="CON9" s="28"/>
      <c r="COO9" s="28"/>
      <c r="COP9" s="28"/>
      <c r="COQ9" s="28"/>
      <c r="COR9" s="28"/>
      <c r="COS9" s="28"/>
      <c r="COT9" s="28"/>
      <c r="COU9" s="28"/>
      <c r="COV9" s="28"/>
      <c r="COW9" s="28"/>
      <c r="COX9" s="28"/>
      <c r="COY9" s="28"/>
      <c r="COZ9" s="28"/>
      <c r="CPA9" s="28"/>
      <c r="CPB9" s="28"/>
      <c r="CPC9" s="28"/>
      <c r="CPD9" s="28"/>
      <c r="CPE9" s="28"/>
      <c r="CPF9" s="28"/>
      <c r="CPG9" s="28"/>
      <c r="CPH9" s="28"/>
      <c r="CPI9" s="28"/>
      <c r="CPJ9" s="28"/>
      <c r="CPK9" s="28"/>
      <c r="CPL9" s="28"/>
      <c r="CPM9" s="28"/>
      <c r="CPN9" s="28"/>
      <c r="CPO9" s="28"/>
      <c r="CPP9" s="28"/>
      <c r="CPQ9" s="28"/>
      <c r="CPR9" s="28"/>
      <c r="CPS9" s="28"/>
      <c r="CPT9" s="28"/>
      <c r="CPU9" s="28"/>
      <c r="CPV9" s="28"/>
      <c r="CPW9" s="28"/>
      <c r="CPX9" s="28"/>
      <c r="CPY9" s="28"/>
      <c r="CPZ9" s="28"/>
      <c r="CQA9" s="28"/>
      <c r="CQB9" s="28"/>
      <c r="CQC9" s="28"/>
      <c r="CQD9" s="28"/>
      <c r="CQE9" s="28"/>
      <c r="CQF9" s="28"/>
      <c r="CQG9" s="28"/>
      <c r="CQH9" s="28"/>
      <c r="CQI9" s="28"/>
      <c r="CQJ9" s="28"/>
      <c r="CQK9" s="28"/>
      <c r="CQL9" s="28"/>
      <c r="CQM9" s="28"/>
      <c r="CQN9" s="28"/>
      <c r="CQO9" s="28"/>
      <c r="CQP9" s="28"/>
      <c r="CQQ9" s="28"/>
      <c r="CQR9" s="28"/>
      <c r="CQS9" s="28"/>
      <c r="CQT9" s="28"/>
      <c r="CQU9" s="28"/>
      <c r="CQV9" s="28"/>
      <c r="CQW9" s="28"/>
      <c r="CQX9" s="28"/>
      <c r="CQY9" s="28"/>
      <c r="CQZ9" s="28"/>
      <c r="CRA9" s="28"/>
      <c r="CRB9" s="28"/>
      <c r="CRC9" s="28"/>
      <c r="CRD9" s="28"/>
      <c r="CRE9" s="28"/>
      <c r="CRF9" s="28"/>
      <c r="CRG9" s="28"/>
      <c r="CRH9" s="28"/>
      <c r="CRI9" s="28"/>
      <c r="CRJ9" s="28"/>
      <c r="CRK9" s="28"/>
      <c r="CRL9" s="28"/>
      <c r="CRM9" s="28"/>
      <c r="CRN9" s="28"/>
      <c r="CRO9" s="28"/>
      <c r="CRP9" s="28"/>
      <c r="CRQ9" s="28"/>
      <c r="CRR9" s="28"/>
      <c r="CRS9" s="28"/>
      <c r="CRT9" s="28"/>
      <c r="CRU9" s="28"/>
      <c r="CRV9" s="28"/>
      <c r="CRW9" s="28"/>
      <c r="CRX9" s="28"/>
      <c r="CRY9" s="28"/>
      <c r="CRZ9" s="28"/>
      <c r="CSA9" s="28"/>
      <c r="CSB9" s="28"/>
      <c r="CSC9" s="28"/>
      <c r="CSD9" s="28"/>
      <c r="CSE9" s="28"/>
      <c r="CSF9" s="28"/>
      <c r="CSG9" s="28"/>
      <c r="CSH9" s="28"/>
      <c r="CSI9" s="28"/>
      <c r="CSJ9" s="28"/>
      <c r="CSK9" s="28"/>
      <c r="CSL9" s="28"/>
      <c r="CSM9" s="28"/>
      <c r="CSN9" s="28"/>
      <c r="CSO9" s="28"/>
      <c r="CSP9" s="28"/>
      <c r="CSQ9" s="28"/>
      <c r="CSR9" s="28"/>
      <c r="CSS9" s="28"/>
      <c r="CST9" s="28"/>
      <c r="CSU9" s="28"/>
      <c r="CSV9" s="28"/>
      <c r="CSW9" s="28"/>
      <c r="CSX9" s="28"/>
      <c r="CSY9" s="28"/>
      <c r="CSZ9" s="28"/>
      <c r="CTA9" s="28"/>
      <c r="CTB9" s="28"/>
      <c r="CTC9" s="28"/>
      <c r="CTD9" s="28"/>
      <c r="CTE9" s="28"/>
      <c r="CTF9" s="28"/>
      <c r="CTG9" s="28"/>
      <c r="CTH9" s="28"/>
      <c r="CTI9" s="28"/>
      <c r="CTJ9" s="28"/>
      <c r="CTK9" s="28"/>
      <c r="CTL9" s="28"/>
      <c r="CTM9" s="28"/>
      <c r="CTN9" s="28"/>
      <c r="CTO9" s="28"/>
      <c r="CTP9" s="28"/>
      <c r="CTQ9" s="28"/>
      <c r="CTR9" s="28"/>
      <c r="CTS9" s="28"/>
      <c r="CTT9" s="28"/>
      <c r="CTU9" s="28"/>
      <c r="CTV9" s="28"/>
      <c r="CTW9" s="28"/>
      <c r="CTX9" s="28"/>
      <c r="CTY9" s="28"/>
      <c r="CTZ9" s="28"/>
      <c r="CUA9" s="28"/>
      <c r="CUB9" s="28"/>
      <c r="CUC9" s="28"/>
      <c r="CUD9" s="28"/>
      <c r="CUE9" s="28"/>
      <c r="CUF9" s="28"/>
      <c r="CUG9" s="28"/>
      <c r="CUH9" s="28"/>
      <c r="CUI9" s="28"/>
      <c r="CUJ9" s="28"/>
      <c r="CUK9" s="28"/>
      <c r="CUL9" s="28"/>
      <c r="CUM9" s="28"/>
      <c r="CUN9" s="28"/>
      <c r="CUO9" s="28"/>
      <c r="CUP9" s="28"/>
      <c r="CUQ9" s="28"/>
      <c r="CUR9" s="28"/>
      <c r="CUS9" s="28"/>
      <c r="CUT9" s="28"/>
      <c r="CUU9" s="28"/>
      <c r="CUV9" s="28"/>
      <c r="CUW9" s="28"/>
      <c r="CUX9" s="28"/>
      <c r="CUY9" s="28"/>
      <c r="CUZ9" s="28"/>
      <c r="CVA9" s="28"/>
      <c r="CVB9" s="28"/>
      <c r="CVC9" s="28"/>
      <c r="CVD9" s="28"/>
      <c r="CVE9" s="28"/>
      <c r="CVF9" s="28"/>
      <c r="CVG9" s="28"/>
      <c r="CVH9" s="28"/>
      <c r="CVI9" s="28"/>
      <c r="CVJ9" s="28"/>
      <c r="CVK9" s="28"/>
      <c r="CVL9" s="28"/>
      <c r="CVM9" s="28"/>
      <c r="CVN9" s="28"/>
      <c r="CVO9" s="28"/>
      <c r="CVP9" s="28"/>
      <c r="CVQ9" s="28"/>
      <c r="CVR9" s="28"/>
      <c r="CVS9" s="28"/>
      <c r="CVT9" s="28"/>
      <c r="CVU9" s="28"/>
      <c r="CVV9" s="28"/>
      <c r="CVW9" s="28"/>
      <c r="CVX9" s="28"/>
      <c r="CVY9" s="28"/>
      <c r="CVZ9" s="28"/>
      <c r="CWA9" s="28"/>
      <c r="CWB9" s="28"/>
      <c r="CWC9" s="28"/>
      <c r="CWD9" s="28"/>
      <c r="CWE9" s="28"/>
      <c r="CWF9" s="28"/>
      <c r="CWG9" s="28"/>
      <c r="CWH9" s="28"/>
      <c r="CWI9" s="28"/>
      <c r="CWJ9" s="28"/>
      <c r="CWK9" s="28"/>
      <c r="CWL9" s="28"/>
      <c r="CWM9" s="28"/>
      <c r="CWN9" s="28"/>
      <c r="CWO9" s="28"/>
      <c r="CWP9" s="28"/>
      <c r="CWQ9" s="28"/>
      <c r="CWR9" s="28"/>
      <c r="CWS9" s="28"/>
      <c r="CWT9" s="28"/>
      <c r="CWU9" s="28"/>
      <c r="CWV9" s="28"/>
      <c r="CWW9" s="28"/>
      <c r="CWX9" s="28"/>
      <c r="CWY9" s="28"/>
      <c r="CWZ9" s="28"/>
      <c r="CXA9" s="28"/>
      <c r="CXB9" s="28"/>
      <c r="CXC9" s="28"/>
      <c r="CXD9" s="28"/>
      <c r="CXE9" s="28"/>
      <c r="CXF9" s="28"/>
      <c r="CXG9" s="28"/>
      <c r="CXH9" s="28"/>
      <c r="CXI9" s="28"/>
      <c r="CXJ9" s="28"/>
      <c r="CXK9" s="28"/>
      <c r="CXL9" s="28"/>
      <c r="CXM9" s="28"/>
      <c r="CXN9" s="28"/>
      <c r="CXO9" s="28"/>
      <c r="CXP9" s="28"/>
      <c r="CXQ9" s="28"/>
      <c r="CXR9" s="28"/>
      <c r="CXS9" s="28"/>
      <c r="CXT9" s="28"/>
      <c r="CXU9" s="28"/>
      <c r="CXV9" s="28"/>
      <c r="CXW9" s="28"/>
      <c r="CXX9" s="28"/>
      <c r="CXY9" s="28"/>
      <c r="CXZ9" s="28"/>
      <c r="CYA9" s="28"/>
      <c r="CYB9" s="28"/>
      <c r="CYC9" s="28"/>
      <c r="CYD9" s="28"/>
      <c r="CYE9" s="28"/>
      <c r="CYF9" s="28"/>
      <c r="CYG9" s="28"/>
      <c r="CYH9" s="28"/>
      <c r="CYI9" s="28"/>
      <c r="CYJ9" s="28"/>
      <c r="CYK9" s="28"/>
      <c r="CYL9" s="28"/>
      <c r="CYM9" s="28"/>
      <c r="CYN9" s="28"/>
      <c r="CYO9" s="28"/>
      <c r="CYP9" s="28"/>
      <c r="CYQ9" s="28"/>
      <c r="CYR9" s="28"/>
      <c r="CYS9" s="28"/>
      <c r="CYT9" s="28"/>
      <c r="CYU9" s="28"/>
      <c r="CYV9" s="28"/>
      <c r="CYW9" s="28"/>
      <c r="CYX9" s="28"/>
      <c r="CYY9" s="28"/>
      <c r="CYZ9" s="28"/>
      <c r="CZA9" s="28"/>
      <c r="CZB9" s="28"/>
      <c r="CZC9" s="28"/>
      <c r="CZD9" s="28"/>
      <c r="CZE9" s="28"/>
      <c r="CZF9" s="28"/>
      <c r="CZG9" s="28"/>
      <c r="CZH9" s="28"/>
      <c r="CZI9" s="28"/>
      <c r="CZJ9" s="28"/>
      <c r="CZK9" s="28"/>
      <c r="CZL9" s="28"/>
      <c r="CZM9" s="28"/>
      <c r="CZN9" s="28"/>
      <c r="CZO9" s="28"/>
      <c r="CZP9" s="28"/>
      <c r="CZQ9" s="28"/>
      <c r="CZR9" s="28"/>
      <c r="CZS9" s="28"/>
      <c r="CZT9" s="28"/>
      <c r="CZU9" s="28"/>
      <c r="CZV9" s="28"/>
      <c r="CZW9" s="28"/>
      <c r="CZX9" s="28"/>
      <c r="CZY9" s="28"/>
      <c r="CZZ9" s="28"/>
      <c r="DAA9" s="28"/>
      <c r="DAB9" s="28"/>
      <c r="DAC9" s="28"/>
      <c r="DAD9" s="28"/>
      <c r="DAE9" s="28"/>
      <c r="DAF9" s="28"/>
      <c r="DAG9" s="28"/>
      <c r="DAH9" s="28"/>
      <c r="DAI9" s="28"/>
      <c r="DAJ9" s="28"/>
      <c r="DAK9" s="28"/>
      <c r="DAL9" s="28"/>
      <c r="DAM9" s="28"/>
      <c r="DAN9" s="28"/>
      <c r="DAO9" s="28"/>
      <c r="DAP9" s="28"/>
      <c r="DAQ9" s="28"/>
      <c r="DAR9" s="28"/>
      <c r="DAS9" s="28"/>
      <c r="DAT9" s="28"/>
      <c r="DAU9" s="28"/>
      <c r="DAV9" s="28"/>
      <c r="DAW9" s="28"/>
      <c r="DAX9" s="28"/>
      <c r="DAY9" s="28"/>
      <c r="DAZ9" s="28"/>
      <c r="DBA9" s="28"/>
      <c r="DBB9" s="28"/>
      <c r="DBC9" s="28"/>
      <c r="DBD9" s="28"/>
      <c r="DBE9" s="28"/>
      <c r="DBF9" s="28"/>
      <c r="DBG9" s="28"/>
      <c r="DBH9" s="28"/>
      <c r="DBI9" s="28"/>
      <c r="DBJ9" s="28"/>
      <c r="DBK9" s="28"/>
      <c r="DBL9" s="28"/>
      <c r="DBM9" s="28"/>
      <c r="DBN9" s="28"/>
      <c r="DBO9" s="28"/>
      <c r="DBP9" s="28"/>
      <c r="DBQ9" s="28"/>
      <c r="DBR9" s="28"/>
      <c r="DBS9" s="28"/>
      <c r="DBT9" s="28"/>
      <c r="DBU9" s="28"/>
      <c r="DBV9" s="28"/>
      <c r="DBW9" s="28"/>
      <c r="DBX9" s="28"/>
      <c r="DBY9" s="28"/>
      <c r="DBZ9" s="28"/>
      <c r="DCA9" s="28"/>
      <c r="DCB9" s="28"/>
      <c r="DCC9" s="28"/>
      <c r="DCD9" s="28"/>
      <c r="DCE9" s="28"/>
      <c r="DCF9" s="28"/>
      <c r="DCG9" s="28"/>
      <c r="DCH9" s="28"/>
      <c r="DCI9" s="28"/>
      <c r="DCJ9" s="28"/>
      <c r="DCK9" s="28"/>
      <c r="DCL9" s="28"/>
      <c r="DCM9" s="28"/>
      <c r="DCN9" s="28"/>
      <c r="DCO9" s="28"/>
      <c r="DCP9" s="28"/>
      <c r="DCQ9" s="28"/>
      <c r="DCR9" s="28"/>
      <c r="DCS9" s="28"/>
      <c r="DCT9" s="28"/>
      <c r="DCU9" s="28"/>
      <c r="DCV9" s="28"/>
      <c r="DCW9" s="28"/>
      <c r="DCX9" s="28"/>
      <c r="DCY9" s="28"/>
      <c r="DCZ9" s="28"/>
      <c r="DDA9" s="28"/>
      <c r="DDB9" s="28"/>
      <c r="DDC9" s="28"/>
      <c r="DDD9" s="28"/>
      <c r="DDE9" s="28"/>
      <c r="DDF9" s="28"/>
      <c r="DDG9" s="28"/>
      <c r="DDH9" s="28"/>
      <c r="DDI9" s="28"/>
      <c r="DDJ9" s="28"/>
      <c r="DDK9" s="28"/>
      <c r="DDL9" s="28"/>
      <c r="DDM9" s="28"/>
      <c r="DDN9" s="28"/>
      <c r="DDO9" s="28"/>
      <c r="DDP9" s="28"/>
      <c r="DDQ9" s="28"/>
      <c r="DDR9" s="28"/>
      <c r="DDS9" s="28"/>
      <c r="DDT9" s="28"/>
      <c r="DDU9" s="28"/>
      <c r="DDV9" s="28"/>
      <c r="DDW9" s="28"/>
      <c r="DDX9" s="28"/>
      <c r="DDY9" s="28"/>
      <c r="DDZ9" s="28"/>
      <c r="DEA9" s="28"/>
      <c r="DEB9" s="28"/>
      <c r="DEC9" s="28"/>
      <c r="DED9" s="28"/>
      <c r="DEE9" s="28"/>
      <c r="DEF9" s="28"/>
      <c r="DEG9" s="33"/>
    </row>
    <row r="11" spans="1:2841" x14ac:dyDescent="0.25">
      <c r="A11" t="s">
        <v>88</v>
      </c>
      <c r="B11" s="61" t="s">
        <v>89</v>
      </c>
      <c r="C11">
        <f>support!C17</f>
        <v>202303</v>
      </c>
      <c r="D11">
        <f>support!D17</f>
        <v>202304</v>
      </c>
      <c r="E11">
        <f>support!E17</f>
        <v>202305</v>
      </c>
      <c r="F11">
        <f>support!F17</f>
        <v>202306</v>
      </c>
      <c r="G11">
        <f>support!G17</f>
        <v>202307</v>
      </c>
      <c r="H11">
        <f>support!H17</f>
        <v>202308</v>
      </c>
      <c r="I11">
        <f>support!I17</f>
        <v>202309</v>
      </c>
      <c r="J11">
        <f>support!J17</f>
        <v>202310</v>
      </c>
      <c r="K11">
        <f>support!K17</f>
        <v>202311</v>
      </c>
      <c r="L11">
        <f>support!L17</f>
        <v>202312</v>
      </c>
      <c r="M11">
        <f>support!M17</f>
        <v>202401</v>
      </c>
      <c r="N11">
        <f>support!N17</f>
        <v>202402</v>
      </c>
      <c r="O11">
        <f>support!O17</f>
        <v>202403</v>
      </c>
    </row>
    <row r="12" spans="1:2841" x14ac:dyDescent="0.25">
      <c r="A12">
        <v>1</v>
      </c>
      <c r="B12">
        <f>SUM('3. Gini'!C29:D29)</f>
        <v>1726</v>
      </c>
      <c r="C12">
        <f>support!C18</f>
        <v>6695</v>
      </c>
      <c r="D12">
        <f>support!D18</f>
        <v>6586</v>
      </c>
      <c r="E12">
        <f>support!E18</f>
        <v>6949</v>
      </c>
      <c r="F12">
        <f>support!F18</f>
        <v>6964</v>
      </c>
      <c r="G12">
        <f>support!G18</f>
        <v>8492</v>
      </c>
      <c r="H12">
        <f>support!H18</f>
        <v>7130</v>
      </c>
      <c r="I12">
        <f>support!I18</f>
        <v>7479</v>
      </c>
      <c r="J12">
        <f>support!J18</f>
        <v>7502</v>
      </c>
      <c r="K12">
        <f>support!K18</f>
        <v>7603</v>
      </c>
      <c r="L12">
        <f>support!L18</f>
        <v>7226</v>
      </c>
      <c r="M12">
        <f>support!M18</f>
        <v>7344</v>
      </c>
      <c r="N12">
        <f>support!N18</f>
        <v>7866</v>
      </c>
      <c r="O12">
        <f>support!O18</f>
        <v>8025</v>
      </c>
    </row>
    <row r="13" spans="1:2841" x14ac:dyDescent="0.25">
      <c r="A13">
        <v>2</v>
      </c>
      <c r="B13">
        <f>SUM('3. Gini'!C30:D30)</f>
        <v>1817</v>
      </c>
      <c r="C13">
        <f>support!C20</f>
        <v>3558</v>
      </c>
      <c r="D13">
        <f>support!D20</f>
        <v>3490</v>
      </c>
      <c r="E13">
        <f>support!E20</f>
        <v>3753</v>
      </c>
      <c r="F13">
        <f>support!F20</f>
        <v>3731</v>
      </c>
      <c r="G13">
        <f>support!G20</f>
        <v>3773</v>
      </c>
      <c r="H13">
        <f>support!H20</f>
        <v>3782</v>
      </c>
      <c r="I13">
        <f>support!I20</f>
        <v>3908</v>
      </c>
      <c r="J13">
        <f>support!J20</f>
        <v>3878</v>
      </c>
      <c r="K13">
        <f>support!K20</f>
        <v>3818</v>
      </c>
      <c r="L13">
        <f>support!L20</f>
        <v>3610</v>
      </c>
      <c r="M13">
        <f>support!M20</f>
        <v>3628</v>
      </c>
      <c r="N13">
        <f>support!N20</f>
        <v>3851</v>
      </c>
      <c r="O13">
        <f>support!O20</f>
        <v>4089</v>
      </c>
    </row>
    <row r="14" spans="1:2841" x14ac:dyDescent="0.25">
      <c r="A14">
        <v>3</v>
      </c>
      <c r="B14">
        <f>SUM('3. Gini'!C31:D31)</f>
        <v>1750</v>
      </c>
      <c r="C14">
        <f>support!C21</f>
        <v>1113</v>
      </c>
      <c r="D14">
        <f>support!D21</f>
        <v>1086</v>
      </c>
      <c r="E14">
        <f>support!E21</f>
        <v>1199</v>
      </c>
      <c r="F14">
        <f>support!F21</f>
        <v>1235</v>
      </c>
      <c r="G14">
        <f>support!G21</f>
        <v>1168</v>
      </c>
      <c r="H14">
        <f>support!H21</f>
        <v>1299</v>
      </c>
      <c r="I14">
        <f>support!I21</f>
        <v>1381</v>
      </c>
      <c r="J14">
        <f>support!J21</f>
        <v>1346</v>
      </c>
      <c r="K14">
        <f>support!K21</f>
        <v>1320</v>
      </c>
      <c r="L14">
        <f>support!L21</f>
        <v>1234</v>
      </c>
      <c r="M14">
        <f>support!M21</f>
        <v>1311</v>
      </c>
      <c r="N14">
        <f>support!N21</f>
        <v>1397</v>
      </c>
      <c r="O14">
        <f>support!O21</f>
        <v>1559</v>
      </c>
    </row>
    <row r="15" spans="1:2841" x14ac:dyDescent="0.25">
      <c r="A15">
        <v>4</v>
      </c>
      <c r="B15">
        <f>SUM('3. Gini'!C32:D32)</f>
        <v>1792</v>
      </c>
      <c r="C15">
        <f>support!C22</f>
        <v>2075</v>
      </c>
      <c r="D15">
        <f>support!D22</f>
        <v>2060</v>
      </c>
      <c r="E15">
        <f>support!E22</f>
        <v>2136</v>
      </c>
      <c r="F15">
        <f>support!F22</f>
        <v>2123</v>
      </c>
      <c r="G15">
        <f>support!G22</f>
        <v>1768</v>
      </c>
      <c r="H15">
        <f>support!H22</f>
        <v>2062</v>
      </c>
      <c r="I15">
        <f>support!I22</f>
        <v>2092</v>
      </c>
      <c r="J15">
        <f>support!J22</f>
        <v>2048</v>
      </c>
      <c r="K15">
        <f>support!K22</f>
        <v>2010</v>
      </c>
      <c r="L15">
        <f>support!L22</f>
        <v>1886</v>
      </c>
      <c r="M15">
        <f>support!M22</f>
        <v>1865</v>
      </c>
      <c r="N15">
        <f>support!N22</f>
        <v>1924</v>
      </c>
      <c r="O15">
        <f>support!O22</f>
        <v>1903</v>
      </c>
    </row>
    <row r="16" spans="1:2841" x14ac:dyDescent="0.25">
      <c r="A16">
        <v>5</v>
      </c>
      <c r="B16">
        <f>SUM('3. Gini'!C33:D33)</f>
        <v>1784</v>
      </c>
      <c r="C16">
        <f>support!C23</f>
        <v>1735</v>
      </c>
      <c r="D16">
        <f>support!D23</f>
        <v>1706</v>
      </c>
      <c r="E16">
        <f>support!E23</f>
        <v>1825</v>
      </c>
      <c r="F16">
        <f>support!F23</f>
        <v>1815</v>
      </c>
      <c r="G16">
        <f>support!G23</f>
        <v>1875</v>
      </c>
      <c r="H16">
        <f>support!H23</f>
        <v>1756</v>
      </c>
      <c r="I16">
        <f>support!I23</f>
        <v>1809</v>
      </c>
      <c r="J16">
        <f>support!J23</f>
        <v>1785</v>
      </c>
      <c r="K16">
        <f>support!K23</f>
        <v>1772</v>
      </c>
      <c r="L16">
        <f>support!L23</f>
        <v>1689</v>
      </c>
      <c r="M16">
        <f>support!M23</f>
        <v>1691</v>
      </c>
      <c r="N16">
        <f>support!N23</f>
        <v>1742</v>
      </c>
      <c r="O16">
        <f>support!O23</f>
        <v>1826</v>
      </c>
    </row>
    <row r="17" spans="1:16" x14ac:dyDescent="0.25">
      <c r="A17">
        <v>6</v>
      </c>
      <c r="B17">
        <f>SUM('3. Gini'!C34:D34)</f>
        <v>1715</v>
      </c>
      <c r="C17">
        <f>support!C24</f>
        <v>1170</v>
      </c>
      <c r="D17">
        <f>support!D24</f>
        <v>1156</v>
      </c>
      <c r="E17">
        <f>support!E24</f>
        <v>1235</v>
      </c>
      <c r="F17">
        <f>support!F24</f>
        <v>1258</v>
      </c>
      <c r="G17">
        <f>support!G24</f>
        <v>1076</v>
      </c>
      <c r="H17">
        <f>support!H24</f>
        <v>1290</v>
      </c>
      <c r="I17">
        <f>support!I24</f>
        <v>1304</v>
      </c>
      <c r="J17">
        <f>support!J24</f>
        <v>1320</v>
      </c>
      <c r="K17">
        <f>support!K24</f>
        <v>1294</v>
      </c>
      <c r="L17">
        <f>support!L24</f>
        <v>1198</v>
      </c>
      <c r="M17">
        <f>support!M24</f>
        <v>1279</v>
      </c>
      <c r="N17">
        <f>support!N24</f>
        <v>1336</v>
      </c>
      <c r="O17">
        <f>support!O24</f>
        <v>1374</v>
      </c>
    </row>
    <row r="18" spans="1:16" x14ac:dyDescent="0.25">
      <c r="A18">
        <v>7</v>
      </c>
      <c r="B18">
        <f>SUM('3. Gini'!C35:D35)</f>
        <v>1821</v>
      </c>
      <c r="C18">
        <f>support!C25</f>
        <v>1002</v>
      </c>
      <c r="D18">
        <f>support!D25</f>
        <v>993</v>
      </c>
      <c r="E18">
        <f>support!E25</f>
        <v>1026</v>
      </c>
      <c r="F18">
        <f>support!F25</f>
        <v>1014</v>
      </c>
      <c r="G18">
        <f>support!G25</f>
        <v>1269</v>
      </c>
      <c r="H18">
        <f>support!H25</f>
        <v>996</v>
      </c>
      <c r="I18">
        <f>support!I25</f>
        <v>971</v>
      </c>
      <c r="J18">
        <f>support!J25</f>
        <v>930</v>
      </c>
      <c r="K18">
        <f>support!K25</f>
        <v>876</v>
      </c>
      <c r="L18">
        <f>support!L25</f>
        <v>823</v>
      </c>
      <c r="M18">
        <f>support!M25</f>
        <v>808</v>
      </c>
      <c r="N18">
        <f>support!N25</f>
        <v>833</v>
      </c>
      <c r="O18">
        <f>support!O25</f>
        <v>848</v>
      </c>
    </row>
    <row r="19" spans="1:16" x14ac:dyDescent="0.25">
      <c r="A19">
        <v>8</v>
      </c>
      <c r="B19">
        <f>SUM('3. Gini'!C36:D36)</f>
        <v>1787</v>
      </c>
      <c r="C19">
        <f>support!C26</f>
        <v>864</v>
      </c>
      <c r="D19">
        <f>support!D26</f>
        <v>849</v>
      </c>
      <c r="E19">
        <f>support!E26</f>
        <v>898</v>
      </c>
      <c r="F19">
        <f>support!F26</f>
        <v>846</v>
      </c>
      <c r="G19">
        <f>support!G26</f>
        <v>363</v>
      </c>
      <c r="H19">
        <f>support!H26</f>
        <v>843</v>
      </c>
      <c r="I19">
        <f>support!I26</f>
        <v>818</v>
      </c>
      <c r="J19">
        <f>support!J26</f>
        <v>805</v>
      </c>
      <c r="K19">
        <f>support!K26</f>
        <v>804</v>
      </c>
      <c r="L19">
        <f>support!L26</f>
        <v>713</v>
      </c>
      <c r="M19">
        <f>support!M26</f>
        <v>753</v>
      </c>
      <c r="N19">
        <f>support!N26</f>
        <v>762</v>
      </c>
      <c r="O19">
        <f>support!O26</f>
        <v>803</v>
      </c>
    </row>
    <row r="20" spans="1:16" x14ac:dyDescent="0.25">
      <c r="A20">
        <v>9</v>
      </c>
      <c r="B20">
        <f>SUM('3. Gini'!C37:D37)</f>
        <v>1786</v>
      </c>
      <c r="C20">
        <f>support!C27</f>
        <v>1004</v>
      </c>
      <c r="D20">
        <f>support!D27</f>
        <v>983</v>
      </c>
      <c r="E20">
        <f>support!E27</f>
        <v>1045</v>
      </c>
      <c r="F20">
        <f>support!F27</f>
        <v>999</v>
      </c>
      <c r="G20">
        <f>support!G27</f>
        <v>480</v>
      </c>
      <c r="H20">
        <f>support!H27</f>
        <v>937</v>
      </c>
      <c r="I20">
        <f>support!I27</f>
        <v>918</v>
      </c>
      <c r="J20">
        <f>support!J27</f>
        <v>870</v>
      </c>
      <c r="K20">
        <f>support!K27</f>
        <v>858</v>
      </c>
      <c r="L20">
        <f>support!L27</f>
        <v>777</v>
      </c>
      <c r="M20">
        <f>support!M27</f>
        <v>743</v>
      </c>
      <c r="N20">
        <f>support!N27</f>
        <v>712</v>
      </c>
      <c r="O20">
        <f>support!O27</f>
        <v>686</v>
      </c>
    </row>
    <row r="21" spans="1:16" x14ac:dyDescent="0.25">
      <c r="A21" s="14">
        <v>10</v>
      </c>
      <c r="B21" s="14">
        <f>SUM('3. Gini'!C38:D38)</f>
        <v>1787</v>
      </c>
      <c r="C21" s="14">
        <f>support!C28</f>
        <v>464</v>
      </c>
      <c r="D21" s="14">
        <f>support!D28</f>
        <v>413</v>
      </c>
      <c r="E21" s="14">
        <f>support!E28</f>
        <v>408</v>
      </c>
      <c r="F21" s="14">
        <f>support!F28</f>
        <v>397</v>
      </c>
      <c r="G21" s="14">
        <f>support!G28</f>
        <v>195</v>
      </c>
      <c r="H21" s="14">
        <f>support!H28</f>
        <v>366</v>
      </c>
      <c r="I21" s="14">
        <f>support!I28</f>
        <v>353</v>
      </c>
      <c r="J21" s="14">
        <f>support!J28</f>
        <v>324</v>
      </c>
      <c r="K21" s="14">
        <f>support!K28</f>
        <v>301</v>
      </c>
      <c r="L21" s="14">
        <f>support!L28</f>
        <v>264</v>
      </c>
      <c r="M21" s="14">
        <f>support!M28</f>
        <v>348</v>
      </c>
      <c r="N21" s="14">
        <f>support!N28</f>
        <v>345</v>
      </c>
      <c r="O21" s="14">
        <f>support!O28</f>
        <v>323</v>
      </c>
    </row>
    <row r="22" spans="1:16" x14ac:dyDescent="0.25">
      <c r="B22" s="61">
        <f>SUM('3. Gini'!C39:D39)</f>
        <v>17765</v>
      </c>
      <c r="C22">
        <f>support!C29</f>
        <v>19680</v>
      </c>
      <c r="D22">
        <f>support!D29</f>
        <v>19322</v>
      </c>
      <c r="E22">
        <f>support!E29</f>
        <v>20474</v>
      </c>
      <c r="F22">
        <f>support!F29</f>
        <v>20382</v>
      </c>
      <c r="G22">
        <f>support!G29</f>
        <v>20459</v>
      </c>
      <c r="H22">
        <f>support!H29</f>
        <v>20461</v>
      </c>
      <c r="I22">
        <f>support!I29</f>
        <v>21033</v>
      </c>
      <c r="J22">
        <f>support!J29</f>
        <v>20808</v>
      </c>
      <c r="K22">
        <f>support!K29</f>
        <v>20656</v>
      </c>
      <c r="L22">
        <f>support!L29</f>
        <v>19420</v>
      </c>
      <c r="M22">
        <f>support!M29</f>
        <v>19770</v>
      </c>
      <c r="N22">
        <f>support!N29</f>
        <v>20768</v>
      </c>
      <c r="O22">
        <f>support!O29</f>
        <v>21436</v>
      </c>
    </row>
    <row r="25" spans="1:16" x14ac:dyDescent="0.25">
      <c r="B25" s="66" t="s">
        <v>51</v>
      </c>
      <c r="C25" s="67" t="s">
        <v>90</v>
      </c>
      <c r="D25" s="67">
        <f>support!C17</f>
        <v>202303</v>
      </c>
      <c r="E25" s="67">
        <f>support!D17</f>
        <v>202304</v>
      </c>
      <c r="F25" s="67">
        <f>support!E17</f>
        <v>202305</v>
      </c>
      <c r="G25" s="67">
        <f>support!F17</f>
        <v>202306</v>
      </c>
      <c r="H25" s="67">
        <f>support!G17</f>
        <v>202307</v>
      </c>
      <c r="I25" s="67">
        <f>support!H17</f>
        <v>202308</v>
      </c>
      <c r="J25" s="67">
        <f>support!I17</f>
        <v>202309</v>
      </c>
      <c r="K25" s="67">
        <f>support!J17</f>
        <v>202310</v>
      </c>
      <c r="L25" s="67">
        <f>support!K17</f>
        <v>202311</v>
      </c>
      <c r="M25" s="67">
        <f>support!L17</f>
        <v>202312</v>
      </c>
      <c r="N25" s="67">
        <f>support!M17</f>
        <v>202401</v>
      </c>
      <c r="O25" s="67">
        <f>support!N17</f>
        <v>202402</v>
      </c>
      <c r="P25" s="68">
        <f>support!O17</f>
        <v>202403</v>
      </c>
    </row>
    <row r="26" spans="1:16" x14ac:dyDescent="0.25">
      <c r="B26" s="13">
        <v>1</v>
      </c>
      <c r="C26" s="69">
        <f t="shared" ref="C26:P26" si="0">B12/B$22</f>
        <v>9.7157331832254432E-2</v>
      </c>
      <c r="D26" s="69">
        <f t="shared" si="0"/>
        <v>0.34019308943089432</v>
      </c>
      <c r="E26" s="69">
        <f t="shared" si="0"/>
        <v>0.34085498395611219</v>
      </c>
      <c r="F26" s="69">
        <f t="shared" si="0"/>
        <v>0.33940607599882777</v>
      </c>
      <c r="G26" s="69">
        <f t="shared" si="0"/>
        <v>0.34167402610146208</v>
      </c>
      <c r="H26" s="69">
        <f t="shared" si="0"/>
        <v>0.4150740505401046</v>
      </c>
      <c r="I26" s="69">
        <f t="shared" si="0"/>
        <v>0.3484678168222472</v>
      </c>
      <c r="J26" s="69">
        <f t="shared" si="0"/>
        <v>0.35558408215661103</v>
      </c>
      <c r="K26" s="69">
        <f t="shared" si="0"/>
        <v>0.36053440984236834</v>
      </c>
      <c r="L26" s="69">
        <f t="shared" si="0"/>
        <v>0.36807707203718049</v>
      </c>
      <c r="M26" s="69">
        <f t="shared" si="0"/>
        <v>0.37209062821833161</v>
      </c>
      <c r="N26" s="69">
        <f t="shared" si="0"/>
        <v>0.37147192716236721</v>
      </c>
      <c r="O26" s="69">
        <f t="shared" si="0"/>
        <v>0.3787557781201849</v>
      </c>
      <c r="P26" s="70">
        <f t="shared" si="0"/>
        <v>0.37437021832431422</v>
      </c>
    </row>
    <row r="27" spans="1:16" x14ac:dyDescent="0.25">
      <c r="B27" s="13">
        <v>2</v>
      </c>
      <c r="C27" s="69">
        <f t="shared" ref="C27:P27" si="1">B13/B$22</f>
        <v>0.10227976358007318</v>
      </c>
      <c r="D27" s="69">
        <f t="shared" si="1"/>
        <v>0.18079268292682926</v>
      </c>
      <c r="E27" s="69">
        <f t="shared" si="1"/>
        <v>0.18062312390021737</v>
      </c>
      <c r="F27" s="69">
        <f t="shared" si="1"/>
        <v>0.18330565595389275</v>
      </c>
      <c r="G27" s="69">
        <f t="shared" si="1"/>
        <v>0.18305367481110785</v>
      </c>
      <c r="H27" s="69">
        <f t="shared" si="1"/>
        <v>0.18441761571924337</v>
      </c>
      <c r="I27" s="69">
        <f t="shared" si="1"/>
        <v>0.18483945066223548</v>
      </c>
      <c r="J27" s="69">
        <f t="shared" si="1"/>
        <v>0.18580326154138735</v>
      </c>
      <c r="K27" s="69">
        <f t="shared" si="1"/>
        <v>0.18637062668204538</v>
      </c>
      <c r="L27" s="69">
        <f t="shared" si="1"/>
        <v>0.18483733539891556</v>
      </c>
      <c r="M27" s="69">
        <f t="shared" si="1"/>
        <v>0.18589083419155511</v>
      </c>
      <c r="N27" s="69">
        <f t="shared" si="1"/>
        <v>0.18351036924633282</v>
      </c>
      <c r="O27" s="69">
        <f t="shared" si="1"/>
        <v>0.18542950693374421</v>
      </c>
      <c r="P27" s="70">
        <f t="shared" si="1"/>
        <v>0.1907538719910431</v>
      </c>
    </row>
    <row r="28" spans="1:16" x14ac:dyDescent="0.25">
      <c r="B28" s="13">
        <v>3</v>
      </c>
      <c r="C28" s="69">
        <f t="shared" ref="C28:P28" si="2">B14/B$22</f>
        <v>9.8508302842668163E-2</v>
      </c>
      <c r="D28" s="69">
        <f t="shared" si="2"/>
        <v>5.6554878048780489E-2</v>
      </c>
      <c r="E28" s="69">
        <f t="shared" si="2"/>
        <v>5.6205361763792566E-2</v>
      </c>
      <c r="F28" s="69">
        <f t="shared" si="2"/>
        <v>5.8562078734004104E-2</v>
      </c>
      <c r="G28" s="69">
        <f t="shared" si="2"/>
        <v>6.0592679815523499E-2</v>
      </c>
      <c r="H28" s="69">
        <f t="shared" si="2"/>
        <v>5.7089789334767098E-2</v>
      </c>
      <c r="I28" s="69">
        <f t="shared" si="2"/>
        <v>6.3486633106886278E-2</v>
      </c>
      <c r="J28" s="69">
        <f t="shared" si="2"/>
        <v>6.5658726762706218E-2</v>
      </c>
      <c r="K28" s="69">
        <f t="shared" si="2"/>
        <v>6.4686658977316416E-2</v>
      </c>
      <c r="L28" s="69">
        <f t="shared" si="2"/>
        <v>6.390395042602634E-2</v>
      </c>
      <c r="M28" s="69">
        <f t="shared" si="2"/>
        <v>6.3542739443872301E-2</v>
      </c>
      <c r="N28" s="69">
        <f t="shared" si="2"/>
        <v>6.6312594840667677E-2</v>
      </c>
      <c r="O28" s="69">
        <f t="shared" si="2"/>
        <v>6.7266949152542374E-2</v>
      </c>
      <c r="P28" s="70">
        <f t="shared" si="2"/>
        <v>7.2728120918081729E-2</v>
      </c>
    </row>
    <row r="29" spans="1:16" x14ac:dyDescent="0.25">
      <c r="B29" s="13">
        <v>4</v>
      </c>
      <c r="C29" s="69">
        <f t="shared" ref="C29:P29" si="3">B15/B$22</f>
        <v>0.1008725021108922</v>
      </c>
      <c r="D29" s="69">
        <f t="shared" si="3"/>
        <v>0.1054369918699187</v>
      </c>
      <c r="E29" s="69">
        <f t="shared" si="3"/>
        <v>0.10661422213021426</v>
      </c>
      <c r="F29" s="69">
        <f t="shared" si="3"/>
        <v>0.10432743967959363</v>
      </c>
      <c r="G29" s="69">
        <f t="shared" si="3"/>
        <v>0.10416053380433717</v>
      </c>
      <c r="H29" s="69">
        <f t="shared" si="3"/>
        <v>8.6416735910846088E-2</v>
      </c>
      <c r="I29" s="69">
        <f t="shared" si="3"/>
        <v>0.10077708811886027</v>
      </c>
      <c r="J29" s="69">
        <f t="shared" si="3"/>
        <v>9.9462749013455046E-2</v>
      </c>
      <c r="K29" s="69">
        <f t="shared" si="3"/>
        <v>9.8423683198769707E-2</v>
      </c>
      <c r="L29" s="69">
        <f t="shared" si="3"/>
        <v>9.7308288148721916E-2</v>
      </c>
      <c r="M29" s="69">
        <f t="shared" si="3"/>
        <v>9.7116374871266731E-2</v>
      </c>
      <c r="N29" s="69">
        <f t="shared" si="3"/>
        <v>9.4334850784016183E-2</v>
      </c>
      <c r="O29" s="69">
        <f t="shared" si="3"/>
        <v>9.2642526964560865E-2</v>
      </c>
      <c r="P29" s="70">
        <f t="shared" si="3"/>
        <v>8.8775891024444858E-2</v>
      </c>
    </row>
    <row r="30" spans="1:16" x14ac:dyDescent="0.25">
      <c r="B30" s="13">
        <v>5</v>
      </c>
      <c r="C30" s="69">
        <f t="shared" ref="C30:P30" si="4">B16/B$22</f>
        <v>0.1004221784407543</v>
      </c>
      <c r="D30" s="69">
        <f t="shared" si="4"/>
        <v>8.8160569105691061E-2</v>
      </c>
      <c r="E30" s="69">
        <f t="shared" si="4"/>
        <v>8.8293137356381321E-2</v>
      </c>
      <c r="F30" s="69">
        <f t="shared" si="4"/>
        <v>8.9137442610139686E-2</v>
      </c>
      <c r="G30" s="69">
        <f t="shared" si="4"/>
        <v>8.9049161024433318E-2</v>
      </c>
      <c r="H30" s="69">
        <f t="shared" si="4"/>
        <v>9.1646708050246842E-2</v>
      </c>
      <c r="I30" s="69">
        <f t="shared" si="4"/>
        <v>8.5821807340794684E-2</v>
      </c>
      <c r="J30" s="69">
        <f t="shared" si="4"/>
        <v>8.6007702182284984E-2</v>
      </c>
      <c r="K30" s="69">
        <f t="shared" si="4"/>
        <v>8.5784313725490197E-2</v>
      </c>
      <c r="L30" s="69">
        <f t="shared" si="4"/>
        <v>8.5786212238574744E-2</v>
      </c>
      <c r="M30" s="69">
        <f t="shared" si="4"/>
        <v>8.6972193614830079E-2</v>
      </c>
      <c r="N30" s="69">
        <f t="shared" si="4"/>
        <v>8.55336368234699E-2</v>
      </c>
      <c r="O30" s="69">
        <f t="shared" si="4"/>
        <v>8.3879044684129433E-2</v>
      </c>
      <c r="P30" s="70">
        <f t="shared" si="4"/>
        <v>8.5183802948311252E-2</v>
      </c>
    </row>
    <row r="31" spans="1:16" x14ac:dyDescent="0.25">
      <c r="B31" s="13">
        <v>6</v>
      </c>
      <c r="C31" s="69">
        <f t="shared" ref="C31:P31" si="5">B17/B$22</f>
        <v>9.6538136785814799E-2</v>
      </c>
      <c r="D31" s="69">
        <f t="shared" si="5"/>
        <v>5.9451219512195119E-2</v>
      </c>
      <c r="E31" s="69">
        <f t="shared" si="5"/>
        <v>5.9828175137149366E-2</v>
      </c>
      <c r="F31" s="69">
        <f t="shared" si="5"/>
        <v>6.0320406369053434E-2</v>
      </c>
      <c r="G31" s="69">
        <f t="shared" si="5"/>
        <v>6.1721126484152684E-2</v>
      </c>
      <c r="H31" s="69">
        <f t="shared" si="5"/>
        <v>5.2592990859768318E-2</v>
      </c>
      <c r="I31" s="69">
        <f t="shared" si="5"/>
        <v>6.3046771907531399E-2</v>
      </c>
      <c r="J31" s="69">
        <f t="shared" si="5"/>
        <v>6.1997812960585749E-2</v>
      </c>
      <c r="K31" s="69">
        <f t="shared" si="5"/>
        <v>6.3437139561707032E-2</v>
      </c>
      <c r="L31" s="69">
        <f t="shared" si="5"/>
        <v>6.2645236250968239E-2</v>
      </c>
      <c r="M31" s="69">
        <f t="shared" si="5"/>
        <v>6.1688980432543769E-2</v>
      </c>
      <c r="N31" s="69">
        <f t="shared" si="5"/>
        <v>6.4693980778958021E-2</v>
      </c>
      <c r="O31" s="69">
        <f t="shared" si="5"/>
        <v>6.4329738058551619E-2</v>
      </c>
      <c r="P31" s="70">
        <f t="shared" si="5"/>
        <v>6.4097779436462027E-2</v>
      </c>
    </row>
    <row r="32" spans="1:16" x14ac:dyDescent="0.25">
      <c r="B32" s="13">
        <v>7</v>
      </c>
      <c r="C32" s="69">
        <f t="shared" ref="C32:P32" si="6">B18/B$22</f>
        <v>0.10250492541514214</v>
      </c>
      <c r="D32" s="69">
        <f t="shared" si="6"/>
        <v>5.091463414634146E-2</v>
      </c>
      <c r="E32" s="69">
        <f t="shared" si="6"/>
        <v>5.1392195424904252E-2</v>
      </c>
      <c r="F32" s="69">
        <f t="shared" si="6"/>
        <v>5.0112337598905932E-2</v>
      </c>
      <c r="G32" s="69">
        <f t="shared" si="6"/>
        <v>4.9749779216956135E-2</v>
      </c>
      <c r="H32" s="69">
        <f t="shared" si="6"/>
        <v>6.2026492008407055E-2</v>
      </c>
      <c r="I32" s="69">
        <f t="shared" si="6"/>
        <v>4.8677972728605641E-2</v>
      </c>
      <c r="J32" s="69">
        <f t="shared" si="6"/>
        <v>4.6165549374791996E-2</v>
      </c>
      <c r="K32" s="69">
        <f t="shared" si="6"/>
        <v>4.4694348327566323E-2</v>
      </c>
      <c r="L32" s="69">
        <f t="shared" si="6"/>
        <v>4.2408985282726568E-2</v>
      </c>
      <c r="M32" s="69">
        <f t="shared" si="6"/>
        <v>4.2378990731204942E-2</v>
      </c>
      <c r="N32" s="69">
        <f t="shared" si="6"/>
        <v>4.0870005058168943E-2</v>
      </c>
      <c r="O32" s="69">
        <f t="shared" si="6"/>
        <v>4.0109784283513097E-2</v>
      </c>
      <c r="P32" s="70">
        <f t="shared" si="6"/>
        <v>3.9559619331964918E-2</v>
      </c>
    </row>
    <row r="33" spans="2:20" x14ac:dyDescent="0.25">
      <c r="B33" s="13">
        <v>8</v>
      </c>
      <c r="C33" s="69">
        <f t="shared" ref="C33:P33" si="7">B19/B$22</f>
        <v>0.10059104981705601</v>
      </c>
      <c r="D33" s="69">
        <f t="shared" si="7"/>
        <v>4.3902439024390241E-2</v>
      </c>
      <c r="E33" s="69">
        <f t="shared" si="7"/>
        <v>4.3939550771141707E-2</v>
      </c>
      <c r="F33" s="69">
        <f t="shared" si="7"/>
        <v>4.3860506007619419E-2</v>
      </c>
      <c r="G33" s="69">
        <f t="shared" si="7"/>
        <v>4.1507212246099497E-2</v>
      </c>
      <c r="H33" s="69">
        <f t="shared" si="7"/>
        <v>1.7742802678527788E-2</v>
      </c>
      <c r="I33" s="69">
        <f t="shared" si="7"/>
        <v>4.1200332339572848E-2</v>
      </c>
      <c r="J33" s="69">
        <f t="shared" si="7"/>
        <v>3.8891266105643515E-2</v>
      </c>
      <c r="K33" s="69">
        <f t="shared" si="7"/>
        <v>3.8687043444828914E-2</v>
      </c>
      <c r="L33" s="69">
        <f t="shared" si="7"/>
        <v>3.8923315259488771E-2</v>
      </c>
      <c r="M33" s="69">
        <f t="shared" si="7"/>
        <v>3.671472708547889E-2</v>
      </c>
      <c r="N33" s="69">
        <f t="shared" si="7"/>
        <v>3.8088012139605464E-2</v>
      </c>
      <c r="O33" s="69">
        <f t="shared" si="7"/>
        <v>3.6691063174114025E-2</v>
      </c>
      <c r="P33" s="70">
        <f t="shared" si="7"/>
        <v>3.7460347079679046E-2</v>
      </c>
    </row>
    <row r="34" spans="2:20" x14ac:dyDescent="0.25">
      <c r="B34" s="13">
        <v>9</v>
      </c>
      <c r="C34" s="69">
        <f t="shared" ref="C34:P34" si="8">B20/B$22</f>
        <v>0.10053475935828877</v>
      </c>
      <c r="D34" s="69">
        <f t="shared" si="8"/>
        <v>5.1016260162601627E-2</v>
      </c>
      <c r="E34" s="69">
        <f t="shared" si="8"/>
        <v>5.0874650657281854E-2</v>
      </c>
      <c r="F34" s="69">
        <f t="shared" si="8"/>
        <v>5.1040343850737524E-2</v>
      </c>
      <c r="G34" s="69">
        <f t="shared" si="8"/>
        <v>4.9013835737415364E-2</v>
      </c>
      <c r="H34" s="69">
        <f t="shared" si="8"/>
        <v>2.346155726086319E-2</v>
      </c>
      <c r="I34" s="69">
        <f t="shared" si="8"/>
        <v>4.5794438199501492E-2</v>
      </c>
      <c r="J34" s="69">
        <f t="shared" si="8"/>
        <v>4.3645699614890884E-2</v>
      </c>
      <c r="K34" s="69">
        <f t="shared" si="8"/>
        <v>4.1810841983852362E-2</v>
      </c>
      <c r="L34" s="69">
        <f t="shared" si="8"/>
        <v>4.1537567776917118E-2</v>
      </c>
      <c r="M34" s="69">
        <f t="shared" si="8"/>
        <v>4.0010298661174046E-2</v>
      </c>
      <c r="N34" s="69">
        <f t="shared" si="8"/>
        <v>3.7582195245321193E-2</v>
      </c>
      <c r="O34" s="69">
        <f t="shared" si="8"/>
        <v>3.4283513097072421E-2</v>
      </c>
      <c r="P34" s="70">
        <f t="shared" si="8"/>
        <v>3.2002239223735775E-2</v>
      </c>
    </row>
    <row r="35" spans="2:20" x14ac:dyDescent="0.25">
      <c r="B35" s="13">
        <v>10</v>
      </c>
      <c r="C35" s="69">
        <f t="shared" ref="C35:P35" si="9">B21/B$22</f>
        <v>0.10059104981705601</v>
      </c>
      <c r="D35" s="69">
        <f t="shared" si="9"/>
        <v>2.3577235772357725E-2</v>
      </c>
      <c r="E35" s="69">
        <f t="shared" si="9"/>
        <v>2.1374598902805093E-2</v>
      </c>
      <c r="F35" s="69">
        <f t="shared" si="9"/>
        <v>1.9927713197225749E-2</v>
      </c>
      <c r="G35" s="69">
        <f t="shared" si="9"/>
        <v>1.9477970758512413E-2</v>
      </c>
      <c r="H35" s="69">
        <f t="shared" si="9"/>
        <v>9.5312576372256711E-3</v>
      </c>
      <c r="I35" s="69">
        <f t="shared" si="9"/>
        <v>1.7887688773764725E-2</v>
      </c>
      <c r="J35" s="69">
        <f t="shared" si="9"/>
        <v>1.6783150287643229E-2</v>
      </c>
      <c r="K35" s="69">
        <f t="shared" si="9"/>
        <v>1.5570934256055362E-2</v>
      </c>
      <c r="L35" s="69">
        <f t="shared" si="9"/>
        <v>1.4572037180480248E-2</v>
      </c>
      <c r="M35" s="69">
        <f t="shared" si="9"/>
        <v>1.3594232749742533E-2</v>
      </c>
      <c r="N35" s="69">
        <f t="shared" si="9"/>
        <v>1.7602427921092564E-2</v>
      </c>
      <c r="O35" s="69">
        <f t="shared" si="9"/>
        <v>1.6612095531587056E-2</v>
      </c>
      <c r="P35" s="70">
        <f t="shared" si="9"/>
        <v>1.5068109721963053E-2</v>
      </c>
    </row>
    <row r="36" spans="2:20" x14ac:dyDescent="0.25">
      <c r="B36" s="84" t="s">
        <v>47</v>
      </c>
      <c r="C36" s="85"/>
      <c r="D36" s="71">
        <f t="shared" ref="D36:P36" si="10">SUM(D37:D46)</f>
        <v>0.62077356447009813</v>
      </c>
      <c r="E36" s="71">
        <f t="shared" si="10"/>
        <v>0.63233749604141476</v>
      </c>
      <c r="F36" s="71">
        <f t="shared" si="10"/>
        <v>0.63828760386713224</v>
      </c>
      <c r="G36" s="71">
        <f t="shared" si="10"/>
        <v>0.65059426006232324</v>
      </c>
      <c r="H36" s="71">
        <f t="shared" si="10"/>
        <v>1.0532140291755758</v>
      </c>
      <c r="I36" s="71">
        <f t="shared" si="10"/>
        <v>0.6807493148871997</v>
      </c>
      <c r="J36" s="71">
        <f t="shared" si="10"/>
        <v>0.71714290758042698</v>
      </c>
      <c r="K36" s="71">
        <f t="shared" si="10"/>
        <v>0.74358041066402703</v>
      </c>
      <c r="L36" s="71">
        <f t="shared" si="10"/>
        <v>0.77169767205879602</v>
      </c>
      <c r="M36" s="71">
        <f t="shared" si="10"/>
        <v>0.79951723677703246</v>
      </c>
      <c r="N36" s="71">
        <f t="shared" si="10"/>
        <v>0.76766405715824371</v>
      </c>
      <c r="O36" s="71">
        <f t="shared" si="10"/>
        <v>0.80677842952294987</v>
      </c>
      <c r="P36" s="71">
        <f t="shared" si="10"/>
        <v>0.817342458030339</v>
      </c>
    </row>
    <row r="37" spans="2:20" x14ac:dyDescent="0.25">
      <c r="B37" s="82"/>
      <c r="C37" s="74"/>
      <c r="D37" s="75">
        <f t="shared" ref="D37:P37" si="11">($C26-D26)*(LN($C26/D26))</f>
        <v>0.30456796978150169</v>
      </c>
      <c r="E37" s="75">
        <f t="shared" si="11"/>
        <v>0.30587113202916283</v>
      </c>
      <c r="F37" s="75">
        <f t="shared" si="11"/>
        <v>0.30302062378473338</v>
      </c>
      <c r="G37" s="75">
        <f t="shared" si="11"/>
        <v>0.30748597829532481</v>
      </c>
      <c r="H37" s="75">
        <f t="shared" si="11"/>
        <v>0.46165490963183314</v>
      </c>
      <c r="I37" s="75">
        <f t="shared" si="11"/>
        <v>0.32097732909873739</v>
      </c>
      <c r="J37" s="75">
        <f t="shared" si="11"/>
        <v>0.33529064377389234</v>
      </c>
      <c r="K37" s="75">
        <f t="shared" si="11"/>
        <v>0.34535471067835494</v>
      </c>
      <c r="L37" s="75">
        <f t="shared" si="11"/>
        <v>0.3608544492329237</v>
      </c>
      <c r="M37" s="75">
        <f t="shared" si="11"/>
        <v>0.36918202683525481</v>
      </c>
      <c r="N37" s="75">
        <f t="shared" si="11"/>
        <v>0.36789472980862953</v>
      </c>
      <c r="O37" s="75">
        <f t="shared" si="11"/>
        <v>0.38313157371794626</v>
      </c>
      <c r="P37" s="83">
        <f t="shared" si="11"/>
        <v>0.37393621998672322</v>
      </c>
      <c r="R37" s="87" t="s">
        <v>62</v>
      </c>
      <c r="S37" s="88" t="s">
        <v>63</v>
      </c>
      <c r="T37" s="89" t="s">
        <v>64</v>
      </c>
    </row>
    <row r="38" spans="2:20" x14ac:dyDescent="0.25">
      <c r="B38" s="76"/>
      <c r="C38" s="72"/>
      <c r="D38" s="73">
        <f t="shared" ref="D38:P38" si="12">($C27-D27)*(LN($C27/D27))</f>
        <v>4.4724031673307157E-2</v>
      </c>
      <c r="E38" s="73">
        <f t="shared" si="12"/>
        <v>4.4553934288028244E-2</v>
      </c>
      <c r="F38" s="73">
        <f t="shared" si="12"/>
        <v>4.7274003637559639E-2</v>
      </c>
      <c r="G38" s="73">
        <f t="shared" si="12"/>
        <v>4.7015874705521557E-2</v>
      </c>
      <c r="H38" s="73">
        <f t="shared" si="12"/>
        <v>4.8419524395566342E-2</v>
      </c>
      <c r="I38" s="73">
        <f t="shared" si="12"/>
        <v>4.8856822815951682E-2</v>
      </c>
      <c r="J38" s="73">
        <f t="shared" si="12"/>
        <v>4.9861568934111145E-2</v>
      </c>
      <c r="K38" s="73">
        <f t="shared" si="12"/>
        <v>5.0456659548928959E-2</v>
      </c>
      <c r="L38" s="73">
        <f t="shared" si="12"/>
        <v>4.8854626277680183E-2</v>
      </c>
      <c r="M38" s="73">
        <f t="shared" si="12"/>
        <v>4.9953245973507317E-2</v>
      </c>
      <c r="N38" s="73">
        <f t="shared" si="12"/>
        <v>4.7484108840420772E-2</v>
      </c>
      <c r="O38" s="73">
        <f t="shared" si="12"/>
        <v>4.9471016960811423E-2</v>
      </c>
      <c r="P38" s="77">
        <f t="shared" si="12"/>
        <v>5.5143445982244986E-2</v>
      </c>
      <c r="R38" s="90"/>
      <c r="S38" s="86" t="s">
        <v>91</v>
      </c>
      <c r="T38" s="91" t="s">
        <v>92</v>
      </c>
    </row>
    <row r="39" spans="2:20" x14ac:dyDescent="0.25">
      <c r="B39" s="76"/>
      <c r="C39" s="72"/>
      <c r="D39" s="73">
        <f t="shared" ref="D39:P39" si="13">($C28-D28)*(LN($C28/D28))</f>
        <v>2.3281187917163038E-2</v>
      </c>
      <c r="E39" s="73">
        <f t="shared" si="13"/>
        <v>2.3737393489653449E-2</v>
      </c>
      <c r="F39" s="73">
        <f t="shared" si="13"/>
        <v>2.0774172497644582E-2</v>
      </c>
      <c r="G39" s="73">
        <f t="shared" si="13"/>
        <v>1.8425731974979348E-2</v>
      </c>
      <c r="H39" s="73">
        <f t="shared" si="13"/>
        <v>2.2594443488330059E-2</v>
      </c>
      <c r="I39" s="73">
        <f t="shared" si="13"/>
        <v>1.5385420721720288E-2</v>
      </c>
      <c r="J39" s="73">
        <f t="shared" si="13"/>
        <v>1.3326097939315757E-2</v>
      </c>
      <c r="K39" s="73">
        <f t="shared" si="13"/>
        <v>1.4224905015677962E-2</v>
      </c>
      <c r="L39" s="73">
        <f t="shared" si="13"/>
        <v>1.4975367646836549E-2</v>
      </c>
      <c r="M39" s="73">
        <f t="shared" si="13"/>
        <v>1.5329885380991309E-2</v>
      </c>
      <c r="N39" s="73">
        <f t="shared" si="13"/>
        <v>1.2741805300420248E-2</v>
      </c>
      <c r="O39" s="73">
        <f t="shared" si="13"/>
        <v>1.1917696011112379E-2</v>
      </c>
      <c r="P39" s="77">
        <f t="shared" si="13"/>
        <v>7.8220351203336525E-3</v>
      </c>
      <c r="R39" s="92"/>
      <c r="S39" s="86" t="s">
        <v>93</v>
      </c>
      <c r="T39" s="91" t="s">
        <v>94</v>
      </c>
    </row>
    <row r="40" spans="2:20" x14ac:dyDescent="0.25">
      <c r="B40" s="76"/>
      <c r="C40" s="72"/>
      <c r="D40" s="73">
        <f t="shared" ref="D40:P40" si="14">($C29-D29)*(LN($C29/D29))</f>
        <v>2.0200686659342426E-4</v>
      </c>
      <c r="E40" s="73">
        <f t="shared" si="14"/>
        <v>3.1785906305928987E-4</v>
      </c>
      <c r="F40" s="73">
        <f t="shared" si="14"/>
        <v>1.1635209668193678E-4</v>
      </c>
      <c r="G40" s="73">
        <f t="shared" si="14"/>
        <v>1.0546670480126407E-4</v>
      </c>
      <c r="H40" s="73">
        <f t="shared" si="14"/>
        <v>2.2359601554672432E-3</v>
      </c>
      <c r="I40" s="73">
        <f t="shared" si="14"/>
        <v>9.0293568605901695E-8</v>
      </c>
      <c r="J40" s="73">
        <f t="shared" si="14"/>
        <v>1.9841107246637185E-5</v>
      </c>
      <c r="K40" s="73">
        <f t="shared" si="14"/>
        <v>6.0181943514938588E-5</v>
      </c>
      <c r="L40" s="73">
        <f t="shared" si="14"/>
        <v>1.2821617141423852E-4</v>
      </c>
      <c r="M40" s="73">
        <f t="shared" si="14"/>
        <v>1.4253512658446888E-4</v>
      </c>
      <c r="N40" s="73">
        <f t="shared" si="14"/>
        <v>4.3806623958587856E-4</v>
      </c>
      <c r="O40" s="73">
        <f t="shared" si="14"/>
        <v>7.0044555846291389E-4</v>
      </c>
      <c r="P40" s="77">
        <f t="shared" si="14"/>
        <v>1.5452482981830652E-3</v>
      </c>
      <c r="R40" s="93"/>
      <c r="S40" s="94" t="s">
        <v>95</v>
      </c>
      <c r="T40" s="95" t="s">
        <v>96</v>
      </c>
    </row>
    <row r="41" spans="2:20" x14ac:dyDescent="0.25">
      <c r="B41" s="76"/>
      <c r="C41" s="72"/>
      <c r="D41" s="73">
        <f t="shared" ref="D41:P41" si="15">($C30-D30)*(LN($C30/D30))</f>
        <v>1.5967470213732115E-3</v>
      </c>
      <c r="E41" s="73">
        <f t="shared" si="15"/>
        <v>1.5612586430707642E-3</v>
      </c>
      <c r="F41" s="73">
        <f t="shared" si="15"/>
        <v>1.3451812054362602E-3</v>
      </c>
      <c r="G41" s="73">
        <f t="shared" si="15"/>
        <v>1.3669740892402707E-3</v>
      </c>
      <c r="H41" s="73">
        <f t="shared" si="15"/>
        <v>8.0244681562194992E-4</v>
      </c>
      <c r="I41" s="73">
        <f t="shared" si="15"/>
        <v>2.2938634954764543E-3</v>
      </c>
      <c r="J41" s="73">
        <f t="shared" si="15"/>
        <v>2.2334687704615606E-3</v>
      </c>
      <c r="K41" s="73">
        <f t="shared" si="15"/>
        <v>2.3061504661294422E-3</v>
      </c>
      <c r="L41" s="73">
        <f t="shared" si="15"/>
        <v>2.3055274527742516E-3</v>
      </c>
      <c r="M41" s="73">
        <f t="shared" si="15"/>
        <v>1.9340355878149046E-3</v>
      </c>
      <c r="N41" s="73">
        <f t="shared" si="15"/>
        <v>2.3892144767570771E-3</v>
      </c>
      <c r="O41" s="73">
        <f t="shared" si="15"/>
        <v>2.9778842914430581E-3</v>
      </c>
      <c r="P41" s="77">
        <f t="shared" si="15"/>
        <v>2.5078064898737718E-3</v>
      </c>
    </row>
    <row r="42" spans="2:20" x14ac:dyDescent="0.25">
      <c r="B42" s="76"/>
      <c r="C42" s="72"/>
      <c r="D42" s="73">
        <f t="shared" ref="D42:P42" si="16">($C31-D31)*(LN($C31/D31))</f>
        <v>1.7979069705711014E-2</v>
      </c>
      <c r="E42" s="73">
        <f t="shared" si="16"/>
        <v>1.7564300525040398E-2</v>
      </c>
      <c r="F42" s="73">
        <f t="shared" si="16"/>
        <v>1.7032027679935096E-2</v>
      </c>
      <c r="G42" s="73">
        <f t="shared" si="16"/>
        <v>1.5574061333833367E-2</v>
      </c>
      <c r="H42" s="73">
        <f t="shared" si="16"/>
        <v>2.6690316095621853E-2</v>
      </c>
      <c r="I42" s="73">
        <f t="shared" si="16"/>
        <v>1.426937338561024E-2</v>
      </c>
      <c r="J42" s="73">
        <f t="shared" si="16"/>
        <v>1.5295803171670607E-2</v>
      </c>
      <c r="K42" s="73">
        <f t="shared" si="16"/>
        <v>1.3898732796214834E-2</v>
      </c>
      <c r="L42" s="73">
        <f t="shared" si="16"/>
        <v>1.4657001415701179E-2</v>
      </c>
      <c r="M42" s="73">
        <f t="shared" si="16"/>
        <v>1.5606595766183042E-2</v>
      </c>
      <c r="N42" s="73">
        <f t="shared" si="16"/>
        <v>1.2746259233588665E-2</v>
      </c>
      <c r="O42" s="73">
        <f t="shared" si="16"/>
        <v>1.3073908131733501E-2</v>
      </c>
      <c r="P42" s="77">
        <f t="shared" si="16"/>
        <v>1.3285247931937416E-2</v>
      </c>
    </row>
    <row r="43" spans="2:20" x14ac:dyDescent="0.25">
      <c r="B43" s="76"/>
      <c r="C43" s="72"/>
      <c r="D43" s="73">
        <f t="shared" ref="D43:P43" si="17">($C32-D32)*(LN($C32/D32))</f>
        <v>3.6100845961857683E-2</v>
      </c>
      <c r="E43" s="73">
        <f t="shared" si="17"/>
        <v>3.5289482544991431E-2</v>
      </c>
      <c r="F43" s="73">
        <f t="shared" si="17"/>
        <v>3.7494420840356549E-2</v>
      </c>
      <c r="G43" s="73">
        <f t="shared" si="17"/>
        <v>3.8136949704398578E-2</v>
      </c>
      <c r="H43" s="73">
        <f t="shared" si="17"/>
        <v>2.0334311311266683E-2</v>
      </c>
      <c r="I43" s="73">
        <f t="shared" si="17"/>
        <v>4.0084082699130996E-2</v>
      </c>
      <c r="J43" s="73">
        <f t="shared" si="17"/>
        <v>4.4940625298729275E-2</v>
      </c>
      <c r="K43" s="73">
        <f t="shared" si="17"/>
        <v>4.7986466849686098E-2</v>
      </c>
      <c r="L43" s="73">
        <f t="shared" si="17"/>
        <v>5.3037707626147165E-2</v>
      </c>
      <c r="M43" s="73">
        <f t="shared" si="17"/>
        <v>5.3106719577668791E-2</v>
      </c>
      <c r="N43" s="73">
        <f t="shared" si="17"/>
        <v>5.6674198593328291E-2</v>
      </c>
      <c r="O43" s="73">
        <f t="shared" si="17"/>
        <v>5.8544771202960547E-2</v>
      </c>
      <c r="P43" s="77">
        <f t="shared" si="17"/>
        <v>5.993034967826464E-2</v>
      </c>
    </row>
    <row r="44" spans="2:20" x14ac:dyDescent="0.25">
      <c r="B44" s="76"/>
      <c r="C44" s="72"/>
      <c r="D44" s="73">
        <f t="shared" ref="D44:P44" si="18">($C33-D33)*(LN($C33/D33))</f>
        <v>4.7000153545589028E-2</v>
      </c>
      <c r="E44" s="73">
        <f t="shared" si="18"/>
        <v>4.6921515848392333E-2</v>
      </c>
      <c r="F44" s="73">
        <f t="shared" si="18"/>
        <v>4.708913149215771E-2</v>
      </c>
      <c r="G44" s="73">
        <f t="shared" si="18"/>
        <v>5.230078167425984E-2</v>
      </c>
      <c r="H44" s="73">
        <f t="shared" si="18"/>
        <v>0.14374861293534555</v>
      </c>
      <c r="I44" s="73">
        <f t="shared" si="18"/>
        <v>5.3013161857362115E-2</v>
      </c>
      <c r="J44" s="73">
        <f t="shared" si="18"/>
        <v>5.8632908470301552E-2</v>
      </c>
      <c r="K44" s="73">
        <f t="shared" si="18"/>
        <v>5.9152901727222158E-2</v>
      </c>
      <c r="L44" s="73">
        <f t="shared" si="18"/>
        <v>5.8551654717938904E-2</v>
      </c>
      <c r="M44" s="73">
        <f t="shared" si="18"/>
        <v>6.4380008496393248E-2</v>
      </c>
      <c r="N44" s="73">
        <f t="shared" si="18"/>
        <v>6.0700681023874159E-2</v>
      </c>
      <c r="O44" s="73">
        <f t="shared" si="18"/>
        <v>6.4445058035327324E-2</v>
      </c>
      <c r="P44" s="77">
        <f t="shared" si="18"/>
        <v>6.2359265964645479E-2</v>
      </c>
    </row>
    <row r="45" spans="2:20" x14ac:dyDescent="0.25">
      <c r="B45" s="76"/>
      <c r="C45" s="72"/>
      <c r="D45" s="73">
        <f t="shared" ref="D45:P45" si="19">($C34-D34)*(LN($C34/D34))</f>
        <v>3.3591325703295156E-2</v>
      </c>
      <c r="E45" s="73">
        <f t="shared" si="19"/>
        <v>3.3825424609378832E-2</v>
      </c>
      <c r="F45" s="73">
        <f t="shared" si="19"/>
        <v>3.3551628569370884E-2</v>
      </c>
      <c r="G45" s="73">
        <f t="shared" si="19"/>
        <v>3.7012678501964193E-2</v>
      </c>
      <c r="H45" s="73">
        <f t="shared" si="19"/>
        <v>0.11215232331106383</v>
      </c>
      <c r="I45" s="73">
        <f t="shared" si="19"/>
        <v>4.3044552580228497E-2</v>
      </c>
      <c r="J45" s="73">
        <f t="shared" si="19"/>
        <v>4.7468161717324306E-2</v>
      </c>
      <c r="K45" s="73">
        <f t="shared" si="19"/>
        <v>5.1521302561673601E-2</v>
      </c>
      <c r="L45" s="73">
        <f t="shared" si="19"/>
        <v>5.2147928352190571E-2</v>
      </c>
      <c r="M45" s="73">
        <f t="shared" si="19"/>
        <v>5.5765219260190353E-2</v>
      </c>
      <c r="N45" s="73">
        <f t="shared" si="19"/>
        <v>6.1943631201004573E-2</v>
      </c>
      <c r="O45" s="73">
        <f t="shared" si="19"/>
        <v>7.1275671947468935E-2</v>
      </c>
      <c r="P45" s="77">
        <f t="shared" si="19"/>
        <v>7.844901514889821E-2</v>
      </c>
    </row>
    <row r="46" spans="2:20" x14ac:dyDescent="0.25">
      <c r="B46" s="76"/>
      <c r="C46" s="72"/>
      <c r="D46" s="73">
        <f t="shared" ref="D46:P46" si="20">($C35-D35)*(LN($C35/D35))</f>
        <v>0.11173022629370667</v>
      </c>
      <c r="E46" s="73">
        <f t="shared" si="20"/>
        <v>0.12269519500063721</v>
      </c>
      <c r="F46" s="73">
        <f t="shared" si="20"/>
        <v>0.13059006206325616</v>
      </c>
      <c r="G46" s="73">
        <f t="shared" si="20"/>
        <v>0.13316976307800008</v>
      </c>
      <c r="H46" s="73">
        <f t="shared" si="20"/>
        <v>0.21458118103545917</v>
      </c>
      <c r="I46" s="73">
        <f t="shared" si="20"/>
        <v>0.14282461793941351</v>
      </c>
      <c r="J46" s="73">
        <f t="shared" si="20"/>
        <v>0.15007378839737379</v>
      </c>
      <c r="K46" s="73">
        <f t="shared" si="20"/>
        <v>0.15861839907662401</v>
      </c>
      <c r="L46" s="73">
        <f t="shared" si="20"/>
        <v>0.1661851931651892</v>
      </c>
      <c r="M46" s="73">
        <f t="shared" si="20"/>
        <v>0.1741169647724442</v>
      </c>
      <c r="N46" s="73">
        <f t="shared" si="20"/>
        <v>0.14465136244063456</v>
      </c>
      <c r="O46" s="73">
        <f t="shared" si="20"/>
        <v>0.1512404036656835</v>
      </c>
      <c r="P46" s="77">
        <f t="shared" si="20"/>
        <v>0.16236382342923461</v>
      </c>
    </row>
    <row r="47" spans="2:20" x14ac:dyDescent="0.25">
      <c r="B47" s="78" t="s">
        <v>97</v>
      </c>
      <c r="C47" s="79">
        <f>'3. Gini'!F39</f>
        <v>1.3228257810301155E-2</v>
      </c>
      <c r="D47" s="80">
        <f>support!I37</f>
        <v>2.4254000000000001E-2</v>
      </c>
      <c r="E47" s="80">
        <f>support!I38</f>
        <v>2.4237999999999999E-2</v>
      </c>
      <c r="F47" s="80">
        <f>support!I39</f>
        <v>2.4312E-2</v>
      </c>
      <c r="G47" s="80">
        <f>support!I40</f>
        <v>2.4309999999999998E-2</v>
      </c>
      <c r="H47" s="80">
        <f>support!I41</f>
        <v>2.7671000000000001E-2</v>
      </c>
      <c r="I47" s="80">
        <f>support!I42</f>
        <v>2.4535000000000001E-2</v>
      </c>
      <c r="J47" s="80">
        <f>support!I43</f>
        <v>2.4908E-2</v>
      </c>
      <c r="K47" s="80">
        <f>support!I44</f>
        <v>2.5090999999999999E-2</v>
      </c>
      <c r="L47" s="80">
        <f>support!I45</f>
        <v>2.5401E-2</v>
      </c>
      <c r="M47" s="80">
        <f>support!I46</f>
        <v>2.5684999999999999E-2</v>
      </c>
      <c r="N47" s="80">
        <f>support!I47</f>
        <v>2.5729999999999999E-2</v>
      </c>
      <c r="O47" s="80">
        <f>support!I48</f>
        <v>2.6151000000000001E-2</v>
      </c>
      <c r="P47" s="81">
        <f>support!I49</f>
        <v>2.6005E-2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99"/>
  <sheetViews>
    <sheetView workbookViewId="0">
      <selection activeCell="C11" sqref="C11"/>
    </sheetView>
  </sheetViews>
  <sheetFormatPr defaultRowHeight="15" x14ac:dyDescent="0.25"/>
  <cols>
    <col min="1" max="1" width="27.42578125" customWidth="1"/>
    <col min="2" max="2" width="11.28515625" customWidth="1"/>
    <col min="10" max="10" width="8.85546875" customWidth="1"/>
  </cols>
  <sheetData>
    <row r="1" spans="1:16" ht="15" customHeight="1" x14ac:dyDescent="0.25">
      <c r="A1" t="s">
        <v>98</v>
      </c>
      <c r="B1" t="s">
        <v>18</v>
      </c>
    </row>
    <row r="2" spans="1:16" ht="15" customHeight="1" x14ac:dyDescent="0.25">
      <c r="A2" t="s">
        <v>99</v>
      </c>
    </row>
    <row r="15" spans="1:16" x14ac:dyDescent="0.25">
      <c r="A15" s="130" t="s">
        <v>100</v>
      </c>
      <c r="B15" s="130"/>
      <c r="C15" s="130"/>
      <c r="D15" s="130"/>
      <c r="E15" s="130"/>
      <c r="F15" s="130"/>
      <c r="G15" s="130"/>
      <c r="H15" s="130"/>
      <c r="I15" s="130"/>
      <c r="J15" s="130"/>
      <c r="K15" s="130"/>
      <c r="L15" s="130"/>
      <c r="M15" s="130"/>
      <c r="N15" s="130"/>
      <c r="O15" s="130"/>
      <c r="P15" s="130"/>
    </row>
    <row r="16" spans="1:16" x14ac:dyDescent="0.25">
      <c r="A16" s="1"/>
      <c r="B16" s="1"/>
      <c r="C16" s="3" t="s">
        <v>101</v>
      </c>
      <c r="D16" s="3"/>
      <c r="E16" s="3"/>
      <c r="F16" s="3"/>
      <c r="G16" s="3"/>
      <c r="H16" s="3"/>
      <c r="I16" s="3"/>
      <c r="J16" s="3"/>
      <c r="K16" s="3"/>
      <c r="L16" s="3"/>
      <c r="M16" s="3"/>
      <c r="N16" s="3"/>
      <c r="O16" s="3"/>
      <c r="P16" s="1" t="s">
        <v>54</v>
      </c>
    </row>
    <row r="17" spans="1:16" x14ac:dyDescent="0.25">
      <c r="A17" s="1"/>
      <c r="B17" s="1"/>
      <c r="C17" s="1">
        <v>202303</v>
      </c>
      <c r="D17" s="1">
        <v>202304</v>
      </c>
      <c r="E17" s="1">
        <v>202305</v>
      </c>
      <c r="F17" s="1">
        <v>202306</v>
      </c>
      <c r="G17" s="1">
        <v>202307</v>
      </c>
      <c r="H17" s="1">
        <v>202308</v>
      </c>
      <c r="I17" s="1">
        <v>202309</v>
      </c>
      <c r="J17" s="1">
        <v>202310</v>
      </c>
      <c r="K17" s="1">
        <v>202311</v>
      </c>
      <c r="L17" s="1">
        <v>202312</v>
      </c>
      <c r="M17" s="1">
        <v>202401</v>
      </c>
      <c r="N17" s="1">
        <v>202402</v>
      </c>
      <c r="O17" s="1">
        <v>202403</v>
      </c>
      <c r="P17" s="1"/>
    </row>
    <row r="18" spans="1:16" x14ac:dyDescent="0.25">
      <c r="A18" s="1" t="s">
        <v>102</v>
      </c>
      <c r="B18" s="1"/>
      <c r="C18" s="1">
        <v>6695</v>
      </c>
      <c r="D18" s="1">
        <v>6586</v>
      </c>
      <c r="E18" s="1">
        <v>6949</v>
      </c>
      <c r="F18" s="1">
        <v>6964</v>
      </c>
      <c r="G18" s="1">
        <v>8492</v>
      </c>
      <c r="H18" s="1">
        <v>7130</v>
      </c>
      <c r="I18" s="1">
        <v>7479</v>
      </c>
      <c r="J18" s="1">
        <v>7502</v>
      </c>
      <c r="K18" s="1">
        <v>7603</v>
      </c>
      <c r="L18" s="1">
        <v>7226</v>
      </c>
      <c r="M18" s="1">
        <v>7344</v>
      </c>
      <c r="N18" s="1">
        <v>7866</v>
      </c>
      <c r="O18" s="1">
        <v>8025</v>
      </c>
      <c r="P18" s="1">
        <v>95861</v>
      </c>
    </row>
    <row r="19" spans="1:16" x14ac:dyDescent="0.25">
      <c r="A19" s="1">
        <v>0</v>
      </c>
      <c r="B19" s="1" t="s">
        <v>103</v>
      </c>
      <c r="C19" s="1"/>
      <c r="D19" s="1"/>
      <c r="E19" s="1"/>
      <c r="F19" s="1"/>
      <c r="G19" s="1"/>
      <c r="H19" s="1"/>
      <c r="I19" s="1"/>
      <c r="J19" s="1"/>
      <c r="K19" s="1"/>
      <c r="L19" s="1"/>
      <c r="M19" s="1"/>
      <c r="N19" s="1"/>
      <c r="O19" s="1"/>
      <c r="P19" s="1"/>
    </row>
    <row r="20" spans="1:16" x14ac:dyDescent="0.25">
      <c r="A20" s="1">
        <v>1</v>
      </c>
      <c r="B20" s="1" t="s">
        <v>103</v>
      </c>
      <c r="C20" s="1">
        <v>3558</v>
      </c>
      <c r="D20" s="1">
        <v>3490</v>
      </c>
      <c r="E20" s="1">
        <v>3753</v>
      </c>
      <c r="F20" s="1">
        <v>3731</v>
      </c>
      <c r="G20" s="1">
        <v>3773</v>
      </c>
      <c r="H20" s="1">
        <v>3782</v>
      </c>
      <c r="I20" s="1">
        <v>3908</v>
      </c>
      <c r="J20" s="1">
        <v>3878</v>
      </c>
      <c r="K20" s="1">
        <v>3818</v>
      </c>
      <c r="L20" s="1">
        <v>3610</v>
      </c>
      <c r="M20" s="1">
        <v>3628</v>
      </c>
      <c r="N20" s="1">
        <v>3851</v>
      </c>
      <c r="O20" s="1">
        <v>4089</v>
      </c>
      <c r="P20" s="1">
        <v>48869</v>
      </c>
    </row>
    <row r="21" spans="1:16" x14ac:dyDescent="0.25">
      <c r="A21" s="1">
        <v>2</v>
      </c>
      <c r="B21" s="1" t="s">
        <v>103</v>
      </c>
      <c r="C21" s="1">
        <v>1113</v>
      </c>
      <c r="D21" s="1">
        <v>1086</v>
      </c>
      <c r="E21" s="1">
        <v>1199</v>
      </c>
      <c r="F21" s="1">
        <v>1235</v>
      </c>
      <c r="G21" s="1">
        <v>1168</v>
      </c>
      <c r="H21" s="1">
        <v>1299</v>
      </c>
      <c r="I21" s="1">
        <v>1381</v>
      </c>
      <c r="J21" s="1">
        <v>1346</v>
      </c>
      <c r="K21" s="1">
        <v>1320</v>
      </c>
      <c r="L21" s="1">
        <v>1234</v>
      </c>
      <c r="M21" s="1">
        <v>1311</v>
      </c>
      <c r="N21" s="1">
        <v>1397</v>
      </c>
      <c r="O21" s="1">
        <v>1559</v>
      </c>
      <c r="P21" s="1">
        <v>16648</v>
      </c>
    </row>
    <row r="22" spans="1:16" x14ac:dyDescent="0.25">
      <c r="A22" s="1">
        <v>3</v>
      </c>
      <c r="B22" s="1" t="s">
        <v>103</v>
      </c>
      <c r="C22" s="1">
        <v>2075</v>
      </c>
      <c r="D22" s="1">
        <v>2060</v>
      </c>
      <c r="E22" s="1">
        <v>2136</v>
      </c>
      <c r="F22" s="1">
        <v>2123</v>
      </c>
      <c r="G22" s="1">
        <v>1768</v>
      </c>
      <c r="H22" s="1">
        <v>2062</v>
      </c>
      <c r="I22" s="1">
        <v>2092</v>
      </c>
      <c r="J22" s="1">
        <v>2048</v>
      </c>
      <c r="K22" s="1">
        <v>2010</v>
      </c>
      <c r="L22" s="1">
        <v>1886</v>
      </c>
      <c r="M22" s="1">
        <v>1865</v>
      </c>
      <c r="N22" s="1">
        <v>1924</v>
      </c>
      <c r="O22" s="1">
        <v>1903</v>
      </c>
      <c r="P22" s="1">
        <v>25952</v>
      </c>
    </row>
    <row r="23" spans="1:16" x14ac:dyDescent="0.25">
      <c r="A23" s="1">
        <v>4</v>
      </c>
      <c r="B23" s="1" t="s">
        <v>103</v>
      </c>
      <c r="C23" s="1">
        <v>1735</v>
      </c>
      <c r="D23" s="1">
        <v>1706</v>
      </c>
      <c r="E23" s="1">
        <v>1825</v>
      </c>
      <c r="F23" s="1">
        <v>1815</v>
      </c>
      <c r="G23" s="1">
        <v>1875</v>
      </c>
      <c r="H23" s="1">
        <v>1756</v>
      </c>
      <c r="I23" s="1">
        <v>1809</v>
      </c>
      <c r="J23" s="1">
        <v>1785</v>
      </c>
      <c r="K23" s="1">
        <v>1772</v>
      </c>
      <c r="L23" s="1">
        <v>1689</v>
      </c>
      <c r="M23" s="1">
        <v>1691</v>
      </c>
      <c r="N23" s="1">
        <v>1742</v>
      </c>
      <c r="O23" s="1">
        <v>1826</v>
      </c>
      <c r="P23" s="1">
        <v>23026</v>
      </c>
    </row>
    <row r="24" spans="1:16" x14ac:dyDescent="0.25">
      <c r="A24" s="1">
        <v>5</v>
      </c>
      <c r="B24" s="1" t="s">
        <v>103</v>
      </c>
      <c r="C24" s="1">
        <v>1170</v>
      </c>
      <c r="D24" s="1">
        <v>1156</v>
      </c>
      <c r="E24" s="1">
        <v>1235</v>
      </c>
      <c r="F24" s="1">
        <v>1258</v>
      </c>
      <c r="G24" s="1">
        <v>1076</v>
      </c>
      <c r="H24" s="1">
        <v>1290</v>
      </c>
      <c r="I24" s="1">
        <v>1304</v>
      </c>
      <c r="J24" s="1">
        <v>1320</v>
      </c>
      <c r="K24" s="1">
        <v>1294</v>
      </c>
      <c r="L24" s="1">
        <v>1198</v>
      </c>
      <c r="M24" s="1">
        <v>1279</v>
      </c>
      <c r="N24" s="1">
        <v>1336</v>
      </c>
      <c r="O24" s="1">
        <v>1374</v>
      </c>
      <c r="P24" s="1">
        <v>16290</v>
      </c>
    </row>
    <row r="25" spans="1:16" x14ac:dyDescent="0.25">
      <c r="A25" s="1">
        <v>6</v>
      </c>
      <c r="B25" s="1" t="s">
        <v>103</v>
      </c>
      <c r="C25" s="1">
        <v>1002</v>
      </c>
      <c r="D25" s="1">
        <v>993</v>
      </c>
      <c r="E25" s="1">
        <v>1026</v>
      </c>
      <c r="F25" s="1">
        <v>1014</v>
      </c>
      <c r="G25" s="1">
        <v>1269</v>
      </c>
      <c r="H25" s="1">
        <v>996</v>
      </c>
      <c r="I25" s="1">
        <v>971</v>
      </c>
      <c r="J25" s="1">
        <v>930</v>
      </c>
      <c r="K25" s="1">
        <v>876</v>
      </c>
      <c r="L25" s="1">
        <v>823</v>
      </c>
      <c r="M25" s="1">
        <v>808</v>
      </c>
      <c r="N25" s="1">
        <v>833</v>
      </c>
      <c r="O25" s="1">
        <v>848</v>
      </c>
      <c r="P25" s="1">
        <v>12389</v>
      </c>
    </row>
    <row r="26" spans="1:16" x14ac:dyDescent="0.25">
      <c r="A26" s="1">
        <v>7</v>
      </c>
      <c r="B26" s="1" t="s">
        <v>103</v>
      </c>
      <c r="C26" s="1">
        <v>864</v>
      </c>
      <c r="D26" s="1">
        <v>849</v>
      </c>
      <c r="E26" s="1">
        <v>898</v>
      </c>
      <c r="F26" s="1">
        <v>846</v>
      </c>
      <c r="G26" s="1">
        <v>363</v>
      </c>
      <c r="H26" s="1">
        <v>843</v>
      </c>
      <c r="I26" s="1">
        <v>818</v>
      </c>
      <c r="J26" s="1">
        <v>805</v>
      </c>
      <c r="K26" s="1">
        <v>804</v>
      </c>
      <c r="L26" s="1">
        <v>713</v>
      </c>
      <c r="M26" s="1">
        <v>753</v>
      </c>
      <c r="N26" s="1">
        <v>762</v>
      </c>
      <c r="O26" s="1">
        <v>803</v>
      </c>
      <c r="P26" s="1">
        <v>10121</v>
      </c>
    </row>
    <row r="27" spans="1:16" x14ac:dyDescent="0.25">
      <c r="A27" s="1">
        <v>8</v>
      </c>
      <c r="B27" s="1" t="s">
        <v>103</v>
      </c>
      <c r="C27" s="1">
        <v>1004</v>
      </c>
      <c r="D27" s="1">
        <v>983</v>
      </c>
      <c r="E27" s="1">
        <v>1045</v>
      </c>
      <c r="F27" s="1">
        <v>999</v>
      </c>
      <c r="G27" s="1">
        <v>480</v>
      </c>
      <c r="H27" s="1">
        <v>937</v>
      </c>
      <c r="I27" s="1">
        <v>918</v>
      </c>
      <c r="J27" s="1">
        <v>870</v>
      </c>
      <c r="K27" s="1">
        <v>858</v>
      </c>
      <c r="L27" s="1">
        <v>777</v>
      </c>
      <c r="M27" s="1">
        <v>743</v>
      </c>
      <c r="N27" s="1">
        <v>712</v>
      </c>
      <c r="O27" s="1">
        <v>686</v>
      </c>
      <c r="P27" s="1">
        <v>11012</v>
      </c>
    </row>
    <row r="28" spans="1:16" x14ac:dyDescent="0.25">
      <c r="A28" s="1">
        <v>9</v>
      </c>
      <c r="B28" s="1" t="s">
        <v>103</v>
      </c>
      <c r="C28" s="1">
        <v>464</v>
      </c>
      <c r="D28" s="1">
        <v>413</v>
      </c>
      <c r="E28" s="1">
        <v>408</v>
      </c>
      <c r="F28" s="1">
        <v>397</v>
      </c>
      <c r="G28" s="1">
        <v>195</v>
      </c>
      <c r="H28" s="1">
        <v>366</v>
      </c>
      <c r="I28" s="1">
        <v>353</v>
      </c>
      <c r="J28" s="1">
        <v>324</v>
      </c>
      <c r="K28" s="1">
        <v>301</v>
      </c>
      <c r="L28" s="1">
        <v>264</v>
      </c>
      <c r="M28" s="1">
        <v>348</v>
      </c>
      <c r="N28" s="1">
        <v>345</v>
      </c>
      <c r="O28" s="1">
        <v>323</v>
      </c>
      <c r="P28" s="1">
        <v>4501</v>
      </c>
    </row>
    <row r="29" spans="1:16" x14ac:dyDescent="0.25">
      <c r="A29" s="132" t="s">
        <v>54</v>
      </c>
      <c r="B29" s="134" t="s">
        <v>103</v>
      </c>
      <c r="C29" s="1">
        <v>19680</v>
      </c>
      <c r="D29" s="1">
        <v>19322</v>
      </c>
      <c r="E29" s="1">
        <v>20474</v>
      </c>
      <c r="F29" s="1">
        <v>20382</v>
      </c>
      <c r="G29" s="1">
        <v>20459</v>
      </c>
      <c r="H29" s="1">
        <v>20461</v>
      </c>
      <c r="I29" s="1">
        <v>21033</v>
      </c>
      <c r="J29" s="1">
        <v>20808</v>
      </c>
      <c r="K29" s="1">
        <v>20656</v>
      </c>
      <c r="L29" s="1">
        <v>19420</v>
      </c>
      <c r="M29" s="1">
        <v>19770</v>
      </c>
      <c r="N29" s="1">
        <v>20768</v>
      </c>
      <c r="O29" s="1">
        <v>21436</v>
      </c>
      <c r="P29" s="1">
        <v>264669</v>
      </c>
    </row>
    <row r="30" spans="1:16" x14ac:dyDescent="0.25">
      <c r="A30" s="133"/>
      <c r="B30" s="135"/>
      <c r="C30" s="1"/>
      <c r="D30" s="1"/>
      <c r="E30" s="1"/>
      <c r="F30" s="1"/>
      <c r="G30" s="1"/>
      <c r="H30" s="1"/>
      <c r="I30" s="1"/>
      <c r="J30" s="1"/>
      <c r="K30" s="1"/>
      <c r="L30" s="1"/>
      <c r="M30" s="1"/>
      <c r="N30" s="1"/>
      <c r="O30" s="1"/>
      <c r="P30" s="1"/>
    </row>
    <row r="34" spans="1:16" x14ac:dyDescent="0.25">
      <c r="A34" s="131" t="s">
        <v>104</v>
      </c>
      <c r="B34" s="131"/>
      <c r="C34" s="131"/>
      <c r="D34" s="131"/>
      <c r="E34" s="131"/>
      <c r="F34" s="131"/>
      <c r="G34" s="131"/>
      <c r="H34" s="131"/>
      <c r="I34" s="131"/>
      <c r="J34" s="131"/>
      <c r="K34" s="131"/>
      <c r="L34" s="131"/>
      <c r="M34" s="131"/>
      <c r="N34" s="131"/>
      <c r="O34" s="131"/>
      <c r="P34" s="131"/>
    </row>
    <row r="36" spans="1:16" x14ac:dyDescent="0.25">
      <c r="G36" s="2" t="s">
        <v>101</v>
      </c>
      <c r="H36" s="2" t="s">
        <v>105</v>
      </c>
      <c r="I36" s="2" t="s">
        <v>106</v>
      </c>
      <c r="J36" s="2" t="s">
        <v>107</v>
      </c>
    </row>
    <row r="37" spans="1:16" x14ac:dyDescent="0.25">
      <c r="G37" s="2">
        <v>202303</v>
      </c>
      <c r="H37" s="2">
        <v>19680</v>
      </c>
      <c r="I37" s="5">
        <v>2.4254000000000001E-2</v>
      </c>
      <c r="J37" s="2">
        <v>3450300000</v>
      </c>
      <c r="L37" s="4"/>
    </row>
    <row r="38" spans="1:16" x14ac:dyDescent="0.25">
      <c r="G38" s="2">
        <v>202304</v>
      </c>
      <c r="H38" s="2">
        <v>19322</v>
      </c>
      <c r="I38" s="5">
        <v>2.4237999999999999E-2</v>
      </c>
      <c r="J38" s="2">
        <v>3458500000</v>
      </c>
    </row>
    <row r="39" spans="1:16" x14ac:dyDescent="0.25">
      <c r="G39" s="2">
        <v>202305</v>
      </c>
      <c r="H39" s="2">
        <v>20474</v>
      </c>
      <c r="I39" s="5">
        <v>2.4312E-2</v>
      </c>
      <c r="J39" s="2">
        <v>3789500000</v>
      </c>
    </row>
    <row r="40" spans="1:16" x14ac:dyDescent="0.25">
      <c r="G40" s="2">
        <v>202306</v>
      </c>
      <c r="H40" s="2">
        <v>20382</v>
      </c>
      <c r="I40" s="5">
        <v>2.4309999999999998E-2</v>
      </c>
      <c r="J40" s="2">
        <v>3889300000</v>
      </c>
    </row>
    <row r="41" spans="1:16" x14ac:dyDescent="0.25">
      <c r="G41" s="2">
        <v>202307</v>
      </c>
      <c r="H41" s="2">
        <v>20459</v>
      </c>
      <c r="I41" s="5">
        <v>2.7671000000000001E-2</v>
      </c>
      <c r="J41" s="2">
        <v>3953800000</v>
      </c>
    </row>
    <row r="42" spans="1:16" x14ac:dyDescent="0.25">
      <c r="G42" s="2">
        <v>202308</v>
      </c>
      <c r="H42" s="2">
        <v>20461</v>
      </c>
      <c r="I42" s="5">
        <v>2.4535000000000001E-2</v>
      </c>
      <c r="J42" s="2">
        <v>3990900000</v>
      </c>
    </row>
    <row r="43" spans="1:16" x14ac:dyDescent="0.25">
      <c r="G43" s="2">
        <v>202309</v>
      </c>
      <c r="H43" s="2">
        <v>21033</v>
      </c>
      <c r="I43" s="5">
        <v>2.4908E-2</v>
      </c>
      <c r="J43" s="2">
        <v>4113600000</v>
      </c>
    </row>
    <row r="44" spans="1:16" x14ac:dyDescent="0.25">
      <c r="G44" s="2">
        <v>202310</v>
      </c>
      <c r="H44" s="2">
        <v>20808</v>
      </c>
      <c r="I44" s="5">
        <v>2.5090999999999999E-2</v>
      </c>
      <c r="J44" s="2">
        <v>4034100000</v>
      </c>
    </row>
    <row r="45" spans="1:16" x14ac:dyDescent="0.25">
      <c r="G45" s="2">
        <v>202311</v>
      </c>
      <c r="H45" s="2">
        <v>20656</v>
      </c>
      <c r="I45" s="5">
        <v>2.5401E-2</v>
      </c>
      <c r="J45" s="2">
        <v>3929200000</v>
      </c>
    </row>
    <row r="46" spans="1:16" x14ac:dyDescent="0.25">
      <c r="G46" s="2">
        <v>202312</v>
      </c>
      <c r="H46" s="2">
        <v>19420</v>
      </c>
      <c r="I46" s="5">
        <v>2.5684999999999999E-2</v>
      </c>
      <c r="J46" s="2">
        <v>3633500000</v>
      </c>
    </row>
    <row r="47" spans="1:16" x14ac:dyDescent="0.25">
      <c r="G47" s="2">
        <v>202401</v>
      </c>
      <c r="H47" s="2">
        <v>19770</v>
      </c>
      <c r="I47" s="5">
        <v>2.5729999999999999E-2</v>
      </c>
      <c r="J47" s="2">
        <v>4543300000</v>
      </c>
    </row>
    <row r="48" spans="1:16" x14ac:dyDescent="0.25">
      <c r="G48" s="2">
        <v>202402</v>
      </c>
      <c r="H48" s="2">
        <v>20768</v>
      </c>
      <c r="I48" s="5">
        <v>2.6151000000000001E-2</v>
      </c>
      <c r="J48" s="2">
        <v>4496100000</v>
      </c>
    </row>
    <row r="49" spans="1:16" x14ac:dyDescent="0.25">
      <c r="G49" s="2">
        <v>202403</v>
      </c>
      <c r="H49" s="2">
        <v>21436</v>
      </c>
      <c r="I49" s="5">
        <v>2.6005E-2</v>
      </c>
      <c r="J49" s="2">
        <v>4517500000</v>
      </c>
    </row>
    <row r="51" spans="1:16" x14ac:dyDescent="0.25">
      <c r="K51" t="s">
        <v>108</v>
      </c>
    </row>
    <row r="52" spans="1:16" x14ac:dyDescent="0.25">
      <c r="A52" s="131" t="s">
        <v>109</v>
      </c>
      <c r="B52" s="131"/>
      <c r="C52" s="131"/>
      <c r="D52" s="131"/>
      <c r="E52" s="131"/>
      <c r="F52" s="131"/>
      <c r="G52" s="131"/>
      <c r="H52" s="131"/>
      <c r="I52" s="131"/>
      <c r="J52" s="131"/>
      <c r="K52" s="131"/>
      <c r="L52" s="131"/>
      <c r="M52" s="131"/>
      <c r="N52" s="131"/>
      <c r="O52" s="131"/>
      <c r="P52" s="131"/>
    </row>
    <row r="54" spans="1:16" x14ac:dyDescent="0.25">
      <c r="E54" s="2" t="s">
        <v>22</v>
      </c>
      <c r="F54" s="2" t="s">
        <v>110</v>
      </c>
      <c r="G54" s="2" t="s">
        <v>111</v>
      </c>
      <c r="H54" s="2" t="s">
        <v>112</v>
      </c>
      <c r="I54" s="2" t="s">
        <v>113</v>
      </c>
      <c r="J54" s="2" t="s">
        <v>114</v>
      </c>
      <c r="K54" s="2" t="s">
        <v>115</v>
      </c>
      <c r="L54" s="2" t="s">
        <v>102</v>
      </c>
    </row>
    <row r="55" spans="1:16" x14ac:dyDescent="0.25">
      <c r="E55" s="2">
        <v>202203</v>
      </c>
      <c r="F55" s="2">
        <v>2060</v>
      </c>
      <c r="G55" s="2">
        <v>461</v>
      </c>
      <c r="H55" s="2">
        <v>4.3861840811581204E-2</v>
      </c>
      <c r="I55" s="2">
        <v>3.3200395057229092E-3</v>
      </c>
      <c r="J55" s="2">
        <v>0.1901580701542871</v>
      </c>
      <c r="K55" s="2">
        <v>1036383641</v>
      </c>
      <c r="L55" s="2">
        <v>0</v>
      </c>
    </row>
    <row r="56" spans="1:16" x14ac:dyDescent="0.25">
      <c r="E56" s="2">
        <v>202203</v>
      </c>
      <c r="F56" s="2">
        <v>3145</v>
      </c>
      <c r="G56" s="2">
        <v>151</v>
      </c>
      <c r="H56" s="2">
        <v>2.6025367327759539E-2</v>
      </c>
      <c r="I56" s="2">
        <v>2.5880464174866009E-2</v>
      </c>
      <c r="J56" s="2">
        <v>7.0995256781696617E-2</v>
      </c>
      <c r="K56" s="2">
        <v>342685030</v>
      </c>
      <c r="L56" s="2">
        <v>1</v>
      </c>
    </row>
    <row r="57" spans="1:16" x14ac:dyDescent="0.25">
      <c r="E57" s="2">
        <v>202203</v>
      </c>
      <c r="F57" s="2">
        <v>5143</v>
      </c>
      <c r="G57" s="2">
        <v>594</v>
      </c>
      <c r="H57" s="2">
        <v>1.9235550811961585E-2</v>
      </c>
      <c r="I57" s="2">
        <v>1.1657340990790801E-3</v>
      </c>
      <c r="J57" s="2">
        <v>0.2784213167238932</v>
      </c>
      <c r="K57" s="2">
        <v>120347470</v>
      </c>
      <c r="L57" s="2">
        <v>2</v>
      </c>
    </row>
    <row r="58" spans="1:16" x14ac:dyDescent="0.25">
      <c r="E58" s="2">
        <v>202203</v>
      </c>
      <c r="F58" s="2">
        <v>831</v>
      </c>
      <c r="G58" s="2">
        <v>368</v>
      </c>
      <c r="H58" s="2">
        <v>5.1647594713229109E-3</v>
      </c>
      <c r="I58" s="2">
        <v>5.0448129627252746E-3</v>
      </c>
      <c r="J58" s="2">
        <v>0.26587547551190288</v>
      </c>
      <c r="K58" s="2">
        <v>608280821</v>
      </c>
      <c r="L58" s="2">
        <v>3</v>
      </c>
    </row>
    <row r="59" spans="1:16" x14ac:dyDescent="0.25">
      <c r="E59" s="2">
        <v>202203</v>
      </c>
      <c r="F59" s="2">
        <v>4476</v>
      </c>
      <c r="G59" s="2">
        <v>76</v>
      </c>
      <c r="H59" s="2">
        <v>1.3143639502672406E-2</v>
      </c>
      <c r="I59" s="2">
        <v>1.8858349639169263E-2</v>
      </c>
      <c r="J59" s="2">
        <v>9.2557574828317626E-2</v>
      </c>
      <c r="K59" s="2">
        <v>356312459</v>
      </c>
      <c r="L59" s="2">
        <v>4</v>
      </c>
    </row>
    <row r="60" spans="1:16" x14ac:dyDescent="0.25">
      <c r="E60" s="2">
        <v>202203</v>
      </c>
      <c r="F60" s="2">
        <v>6244</v>
      </c>
      <c r="G60" s="2">
        <v>440</v>
      </c>
      <c r="H60" s="2">
        <v>3.8108438518557074E-2</v>
      </c>
      <c r="I60" s="2">
        <v>7.3614342844665276E-3</v>
      </c>
      <c r="J60" s="2">
        <v>0.26426241405160777</v>
      </c>
      <c r="K60" s="2">
        <v>140063952</v>
      </c>
      <c r="L60" s="2">
        <v>5</v>
      </c>
    </row>
    <row r="61" spans="1:16" x14ac:dyDescent="0.25">
      <c r="E61" s="2">
        <v>202203</v>
      </c>
      <c r="F61" s="2">
        <v>5561</v>
      </c>
      <c r="G61" s="2">
        <v>308</v>
      </c>
      <c r="H61" s="2">
        <v>3.4603616773182418E-2</v>
      </c>
      <c r="I61" s="2">
        <v>1.4154490475833175E-3</v>
      </c>
      <c r="J61" s="2">
        <v>0.10176203810486226</v>
      </c>
      <c r="K61" s="2">
        <v>335524021</v>
      </c>
      <c r="L61" s="2">
        <v>6</v>
      </c>
    </row>
    <row r="62" spans="1:16" x14ac:dyDescent="0.25">
      <c r="E62" s="2">
        <v>202203</v>
      </c>
      <c r="F62" s="2">
        <v>2240</v>
      </c>
      <c r="G62" s="2">
        <v>365</v>
      </c>
      <c r="H62" s="2">
        <v>1.8232185055997063E-2</v>
      </c>
      <c r="I62" s="2">
        <v>2.2632065077955194E-2</v>
      </c>
      <c r="J62" s="2">
        <v>0.22157734295061141</v>
      </c>
      <c r="K62" s="2">
        <v>405598860</v>
      </c>
      <c r="L62" s="2">
        <v>7</v>
      </c>
    </row>
    <row r="63" spans="1:16" x14ac:dyDescent="0.25">
      <c r="E63" s="2">
        <v>202203</v>
      </c>
      <c r="F63" s="2">
        <v>719</v>
      </c>
      <c r="G63" s="2">
        <v>575</v>
      </c>
      <c r="H63" s="2">
        <v>2.0847642712227086E-2</v>
      </c>
      <c r="I63" s="2">
        <v>2.2691316987916332E-2</v>
      </c>
      <c r="J63" s="2">
        <v>9.9621479184074477E-2</v>
      </c>
      <c r="K63" s="2">
        <v>60656675</v>
      </c>
      <c r="L63" s="2">
        <v>8</v>
      </c>
    </row>
    <row r="64" spans="1:16" x14ac:dyDescent="0.25">
      <c r="E64" s="2">
        <v>202203</v>
      </c>
      <c r="F64" s="2">
        <v>428</v>
      </c>
      <c r="G64" s="2">
        <v>219</v>
      </c>
      <c r="H64" s="2">
        <v>3.8899048107478344E-2</v>
      </c>
      <c r="I64" s="2">
        <v>1.1486539916864227E-2</v>
      </c>
      <c r="J64" s="2">
        <v>0.23146584705489356</v>
      </c>
      <c r="K64" s="2">
        <v>402863465</v>
      </c>
      <c r="L64" s="2">
        <v>9</v>
      </c>
    </row>
    <row r="65" spans="5:12" x14ac:dyDescent="0.25">
      <c r="E65" s="2">
        <v>202204</v>
      </c>
      <c r="F65" s="2">
        <v>5444</v>
      </c>
      <c r="G65" s="2">
        <v>534</v>
      </c>
      <c r="H65" s="2">
        <v>4.3219327001108476E-2</v>
      </c>
      <c r="I65" s="2">
        <v>2.2612678410542337E-2</v>
      </c>
      <c r="J65" s="2">
        <v>8.8816102944241651E-2</v>
      </c>
      <c r="K65" s="2">
        <v>194986920</v>
      </c>
      <c r="L65" s="2">
        <v>0</v>
      </c>
    </row>
    <row r="66" spans="5:12" x14ac:dyDescent="0.25">
      <c r="E66" s="2">
        <v>202204</v>
      </c>
      <c r="F66" s="2">
        <v>2302</v>
      </c>
      <c r="G66" s="2">
        <v>318</v>
      </c>
      <c r="H66" s="2">
        <v>3.1724286367006721E-2</v>
      </c>
      <c r="I66" s="2">
        <v>2.3491212882912928E-3</v>
      </c>
      <c r="J66" s="2">
        <v>0.2407933640204479</v>
      </c>
      <c r="K66" s="2">
        <v>419056735</v>
      </c>
      <c r="L66" s="2">
        <v>1</v>
      </c>
    </row>
    <row r="67" spans="5:12" x14ac:dyDescent="0.25">
      <c r="E67" s="2">
        <v>202204</v>
      </c>
      <c r="F67" s="2">
        <v>3398</v>
      </c>
      <c r="G67" s="2">
        <v>373</v>
      </c>
      <c r="H67" s="2">
        <v>3.6007026436632568E-2</v>
      </c>
      <c r="I67" s="2">
        <v>1.2750579708303495E-2</v>
      </c>
      <c r="J67" s="2">
        <v>3.0752358175169241E-2</v>
      </c>
      <c r="K67" s="2">
        <v>586031633</v>
      </c>
      <c r="L67" s="2">
        <v>2</v>
      </c>
    </row>
    <row r="68" spans="5:12" x14ac:dyDescent="0.25">
      <c r="E68" s="2">
        <v>202204</v>
      </c>
      <c r="F68" s="2">
        <v>6328</v>
      </c>
      <c r="G68" s="2">
        <v>322</v>
      </c>
      <c r="H68" s="2">
        <v>3.2665444609246169E-2</v>
      </c>
      <c r="I68" s="2">
        <v>6.8980751894720223E-3</v>
      </c>
      <c r="J68" s="2">
        <v>0.21691081602222573</v>
      </c>
      <c r="K68" s="2">
        <v>132878910</v>
      </c>
      <c r="L68" s="2">
        <v>3</v>
      </c>
    </row>
    <row r="69" spans="5:12" x14ac:dyDescent="0.25">
      <c r="E69" s="2">
        <v>202204</v>
      </c>
      <c r="F69" s="2">
        <v>1406</v>
      </c>
      <c r="G69" s="2">
        <v>241</v>
      </c>
      <c r="H69" s="2">
        <v>2.0139814589578077E-3</v>
      </c>
      <c r="I69" s="2">
        <v>1.5795228127291817E-2</v>
      </c>
      <c r="J69" s="2">
        <v>0.15680015571147543</v>
      </c>
      <c r="K69" s="2">
        <v>69107518</v>
      </c>
      <c r="L69" s="2">
        <v>4</v>
      </c>
    </row>
    <row r="70" spans="5:12" x14ac:dyDescent="0.25">
      <c r="E70" s="2">
        <v>202204</v>
      </c>
      <c r="F70" s="2">
        <v>2915</v>
      </c>
      <c r="G70" s="2">
        <v>267</v>
      </c>
      <c r="H70" s="2">
        <v>9.0902358034167068E-3</v>
      </c>
      <c r="I70" s="2">
        <v>5.6959278937377452E-3</v>
      </c>
      <c r="J70" s="2">
        <v>0.20414060065753317</v>
      </c>
      <c r="K70" s="2">
        <v>968423653</v>
      </c>
      <c r="L70" s="2">
        <v>5</v>
      </c>
    </row>
    <row r="71" spans="5:12" x14ac:dyDescent="0.25">
      <c r="E71" s="2">
        <v>202204</v>
      </c>
      <c r="F71" s="2">
        <v>3337</v>
      </c>
      <c r="G71" s="2">
        <v>51</v>
      </c>
      <c r="H71" s="2">
        <v>3.3013328689283111E-2</v>
      </c>
      <c r="I71" s="2">
        <v>2.4805288440083176E-2</v>
      </c>
      <c r="J71" s="2">
        <v>0.20320677153366601</v>
      </c>
      <c r="K71" s="2">
        <v>302743841</v>
      </c>
      <c r="L71" s="2">
        <v>6</v>
      </c>
    </row>
    <row r="72" spans="5:12" x14ac:dyDescent="0.25">
      <c r="E72" s="2">
        <v>202204</v>
      </c>
      <c r="F72" s="2">
        <v>2155</v>
      </c>
      <c r="G72" s="2">
        <v>96</v>
      </c>
      <c r="H72" s="2">
        <v>1.9643367607639895E-2</v>
      </c>
      <c r="I72" s="2">
        <v>6.4375200189886513E-3</v>
      </c>
      <c r="J72" s="2">
        <v>9.8521147685781255E-2</v>
      </c>
      <c r="K72" s="2">
        <v>680081935</v>
      </c>
      <c r="L72" s="2">
        <v>7</v>
      </c>
    </row>
    <row r="73" spans="5:12" x14ac:dyDescent="0.25">
      <c r="E73" s="2">
        <v>202204</v>
      </c>
      <c r="F73" s="2">
        <v>875</v>
      </c>
      <c r="G73" s="2">
        <v>515</v>
      </c>
      <c r="H73" s="2">
        <v>3.8304001034695334E-2</v>
      </c>
      <c r="I73" s="2">
        <v>9.5158021446722953E-3</v>
      </c>
      <c r="J73" s="2">
        <v>0.25954707992679427</v>
      </c>
      <c r="K73" s="2">
        <v>1027360237</v>
      </c>
      <c r="L73" s="2">
        <v>8</v>
      </c>
    </row>
    <row r="74" spans="5:12" x14ac:dyDescent="0.25">
      <c r="E74" s="2">
        <v>202204</v>
      </c>
      <c r="F74" s="2">
        <v>3107</v>
      </c>
      <c r="G74" s="2">
        <v>591</v>
      </c>
      <c r="H74" s="2">
        <v>1.2195322415401267E-2</v>
      </c>
      <c r="I74" s="2">
        <v>1.366364307336598E-2</v>
      </c>
      <c r="J74" s="2">
        <v>9.2339526067586164E-2</v>
      </c>
      <c r="K74" s="2">
        <v>975743085</v>
      </c>
      <c r="L74" s="2">
        <v>9</v>
      </c>
    </row>
    <row r="75" spans="5:12" x14ac:dyDescent="0.25">
      <c r="E75" s="2">
        <v>202205</v>
      </c>
      <c r="F75" s="2">
        <v>5210</v>
      </c>
      <c r="G75" s="2">
        <v>494</v>
      </c>
      <c r="H75" s="2">
        <v>2.7429143407166234E-2</v>
      </c>
      <c r="I75" s="2">
        <v>9.1202093958416292E-3</v>
      </c>
      <c r="J75" s="2">
        <v>6.7191664529388847E-3</v>
      </c>
      <c r="K75" s="2">
        <v>466849696</v>
      </c>
      <c r="L75" s="2">
        <v>0</v>
      </c>
    </row>
    <row r="76" spans="5:12" x14ac:dyDescent="0.25">
      <c r="E76" s="2">
        <v>202205</v>
      </c>
      <c r="F76" s="2">
        <v>6137</v>
      </c>
      <c r="G76" s="2">
        <v>540</v>
      </c>
      <c r="H76" s="2">
        <v>3.8894747549101542E-2</v>
      </c>
      <c r="I76" s="2">
        <v>2.4799012199457481E-2</v>
      </c>
      <c r="J76" s="2">
        <v>0.26737196613650982</v>
      </c>
      <c r="K76" s="2">
        <v>763947286</v>
      </c>
      <c r="L76" s="2">
        <v>1</v>
      </c>
    </row>
    <row r="77" spans="5:12" x14ac:dyDescent="0.25">
      <c r="E77" s="2">
        <v>202205</v>
      </c>
      <c r="F77" s="2">
        <v>6606</v>
      </c>
      <c r="G77" s="2">
        <v>507</v>
      </c>
      <c r="H77" s="2">
        <v>1.5551681216712913E-2</v>
      </c>
      <c r="I77" s="2">
        <v>1.1025375705140391E-2</v>
      </c>
      <c r="J77" s="2">
        <v>0.24971090566308346</v>
      </c>
      <c r="K77" s="2">
        <v>510194841</v>
      </c>
      <c r="L77" s="2">
        <v>2</v>
      </c>
    </row>
    <row r="78" spans="5:12" x14ac:dyDescent="0.25">
      <c r="E78" s="2">
        <v>202205</v>
      </c>
      <c r="F78" s="2">
        <v>1428</v>
      </c>
      <c r="G78" s="2">
        <v>273</v>
      </c>
      <c r="H78" s="2">
        <v>4.0632800736302571E-2</v>
      </c>
      <c r="I78" s="2">
        <v>7.7202055497917893E-4</v>
      </c>
      <c r="J78" s="2">
        <v>5.7978764876921017E-2</v>
      </c>
      <c r="K78" s="2">
        <v>230720969</v>
      </c>
      <c r="L78" s="2">
        <v>3</v>
      </c>
    </row>
    <row r="79" spans="5:12" x14ac:dyDescent="0.25">
      <c r="E79" s="2">
        <v>202205</v>
      </c>
      <c r="F79" s="2">
        <v>2127</v>
      </c>
      <c r="G79" s="2">
        <v>391</v>
      </c>
      <c r="H79" s="2">
        <v>3.0213283976421437E-2</v>
      </c>
      <c r="I79" s="2">
        <v>1.6767715329607169E-3</v>
      </c>
      <c r="J79" s="2">
        <v>0.11484816024918969</v>
      </c>
      <c r="K79" s="2">
        <v>992581596</v>
      </c>
      <c r="L79" s="2">
        <v>4</v>
      </c>
    </row>
    <row r="80" spans="5:12" x14ac:dyDescent="0.25">
      <c r="E80" s="2">
        <v>202205</v>
      </c>
      <c r="F80" s="2">
        <v>6498</v>
      </c>
      <c r="G80" s="2">
        <v>517</v>
      </c>
      <c r="H80" s="2">
        <v>1.7395406740586782E-2</v>
      </c>
      <c r="I80" s="2">
        <v>1.7257460711398234E-2</v>
      </c>
      <c r="J80" s="2">
        <v>6.4024657368944735E-2</v>
      </c>
      <c r="K80" s="2">
        <v>95848069</v>
      </c>
      <c r="L80" s="2">
        <v>5</v>
      </c>
    </row>
    <row r="81" spans="5:12" x14ac:dyDescent="0.25">
      <c r="E81" s="2">
        <v>202205</v>
      </c>
      <c r="F81" s="2">
        <v>1209</v>
      </c>
      <c r="G81" s="2">
        <v>114</v>
      </c>
      <c r="H81" s="2">
        <v>2.3286825650297237E-2</v>
      </c>
      <c r="I81" s="2">
        <v>2.0330485229859779E-2</v>
      </c>
      <c r="J81" s="2">
        <v>9.6270119970896309E-2</v>
      </c>
      <c r="K81" s="2">
        <v>230642985</v>
      </c>
      <c r="L81" s="2">
        <v>6</v>
      </c>
    </row>
    <row r="82" spans="5:12" x14ac:dyDescent="0.25">
      <c r="E82" s="2">
        <v>202205</v>
      </c>
      <c r="F82" s="2">
        <v>6448</v>
      </c>
      <c r="G82" s="2">
        <v>373</v>
      </c>
      <c r="H82" s="2">
        <v>6.9767117445793964E-3</v>
      </c>
      <c r="I82" s="2">
        <v>1.3091901920999939E-2</v>
      </c>
      <c r="J82" s="2">
        <v>3.4307100142125409E-2</v>
      </c>
      <c r="K82" s="2">
        <v>154344771</v>
      </c>
      <c r="L82" s="2">
        <v>7</v>
      </c>
    </row>
    <row r="83" spans="5:12" x14ac:dyDescent="0.25">
      <c r="E83" s="2">
        <v>202205</v>
      </c>
      <c r="F83" s="2">
        <v>389</v>
      </c>
      <c r="G83" s="2">
        <v>526</v>
      </c>
      <c r="H83" s="2">
        <v>4.9964382477491274E-3</v>
      </c>
      <c r="I83" s="2">
        <v>1.8160632590440252E-2</v>
      </c>
      <c r="J83" s="2">
        <v>0.1111454605513927</v>
      </c>
      <c r="K83" s="2">
        <v>890228897</v>
      </c>
      <c r="L83" s="2">
        <v>8</v>
      </c>
    </row>
    <row r="84" spans="5:12" x14ac:dyDescent="0.25">
      <c r="E84" s="2">
        <v>202205</v>
      </c>
      <c r="F84" s="2">
        <v>3518</v>
      </c>
      <c r="G84" s="2">
        <v>516</v>
      </c>
      <c r="H84" s="2">
        <v>3.3909563927239011E-2</v>
      </c>
      <c r="I84" s="2">
        <v>1.4620205925370139E-2</v>
      </c>
      <c r="J84" s="2">
        <v>0.10081547906222252</v>
      </c>
      <c r="K84" s="2">
        <v>250563669</v>
      </c>
      <c r="L84" s="2">
        <v>9</v>
      </c>
    </row>
    <row r="85" spans="5:12" x14ac:dyDescent="0.25">
      <c r="E85" s="2">
        <v>202206</v>
      </c>
      <c r="F85" s="2">
        <v>5260</v>
      </c>
      <c r="G85" s="2">
        <v>415</v>
      </c>
      <c r="H85" s="2">
        <v>4.1515664754350638E-2</v>
      </c>
      <c r="I85" s="2">
        <v>2.5383382358175669E-2</v>
      </c>
      <c r="J85" s="2">
        <v>8.7430482386817443E-2</v>
      </c>
      <c r="K85" s="2">
        <v>709606178</v>
      </c>
      <c r="L85" s="2">
        <v>0</v>
      </c>
    </row>
    <row r="86" spans="5:12" x14ac:dyDescent="0.25">
      <c r="E86" s="2">
        <v>202206</v>
      </c>
      <c r="F86" s="2">
        <v>6883</v>
      </c>
      <c r="G86" s="2">
        <v>43</v>
      </c>
      <c r="H86" s="2">
        <v>1.247701059595898E-2</v>
      </c>
      <c r="I86" s="2">
        <v>1.7183248913023228E-2</v>
      </c>
      <c r="J86" s="2">
        <v>0.14601579398962194</v>
      </c>
      <c r="K86" s="2">
        <v>341635029</v>
      </c>
      <c r="L86" s="2">
        <v>1</v>
      </c>
    </row>
    <row r="87" spans="5:12" x14ac:dyDescent="0.25">
      <c r="E87" s="2">
        <v>202206</v>
      </c>
      <c r="F87" s="2">
        <v>3303</v>
      </c>
      <c r="G87" s="2">
        <v>139</v>
      </c>
      <c r="H87" s="2">
        <v>2.6934931406442868E-2</v>
      </c>
      <c r="I87" s="2">
        <v>5.8260002345287745E-3</v>
      </c>
      <c r="J87" s="2">
        <v>2.2357965000023652E-2</v>
      </c>
      <c r="K87" s="2">
        <v>388563911</v>
      </c>
      <c r="L87" s="2">
        <v>2</v>
      </c>
    </row>
    <row r="88" spans="5:12" x14ac:dyDescent="0.25">
      <c r="E88" s="2">
        <v>202206</v>
      </c>
      <c r="F88" s="2">
        <v>2901</v>
      </c>
      <c r="G88" s="2">
        <v>301</v>
      </c>
      <c r="H88" s="2">
        <v>3.3631895521517796E-2</v>
      </c>
      <c r="I88" s="2">
        <v>1.8966000252205954E-2</v>
      </c>
      <c r="J88" s="2">
        <v>1.5294847762876854E-2</v>
      </c>
      <c r="K88" s="2">
        <v>792320953</v>
      </c>
      <c r="L88" s="2">
        <v>3</v>
      </c>
    </row>
    <row r="89" spans="5:12" x14ac:dyDescent="0.25">
      <c r="E89" s="2">
        <v>202206</v>
      </c>
      <c r="F89" s="2">
        <v>3058</v>
      </c>
      <c r="G89" s="2">
        <v>510</v>
      </c>
      <c r="H89" s="2">
        <v>2.8913980749930825E-2</v>
      </c>
      <c r="I89" s="2">
        <v>1.502955272129923E-3</v>
      </c>
      <c r="J89" s="2">
        <v>2.31141172329077E-2</v>
      </c>
      <c r="K89" s="2">
        <v>78213273</v>
      </c>
      <c r="L89" s="2">
        <v>4</v>
      </c>
    </row>
    <row r="90" spans="5:12" x14ac:dyDescent="0.25">
      <c r="E90" s="2">
        <v>202206</v>
      </c>
      <c r="F90" s="2">
        <v>4834</v>
      </c>
      <c r="G90" s="2">
        <v>153</v>
      </c>
      <c r="H90" s="2">
        <v>4.0802472058994205E-2</v>
      </c>
      <c r="I90" s="2">
        <v>1.8737472088092778E-2</v>
      </c>
      <c r="J90" s="2">
        <v>0.27938673075647874</v>
      </c>
      <c r="K90" s="2">
        <v>328852850</v>
      </c>
      <c r="L90" s="2">
        <v>5</v>
      </c>
    </row>
    <row r="91" spans="5:12" x14ac:dyDescent="0.25">
      <c r="E91" s="2">
        <v>202206</v>
      </c>
      <c r="F91" s="2">
        <v>952</v>
      </c>
      <c r="G91" s="2">
        <v>65</v>
      </c>
      <c r="H91" s="2">
        <v>2.1496020796177566E-2</v>
      </c>
      <c r="I91" s="2">
        <v>2.5978648720163068E-2</v>
      </c>
      <c r="J91" s="2">
        <v>1.1786776199119362E-2</v>
      </c>
      <c r="K91" s="2">
        <v>441980321</v>
      </c>
      <c r="L91" s="2">
        <v>6</v>
      </c>
    </row>
    <row r="92" spans="5:12" x14ac:dyDescent="0.25">
      <c r="E92" s="2">
        <v>202206</v>
      </c>
      <c r="F92" s="2">
        <v>5049</v>
      </c>
      <c r="G92" s="2">
        <v>114</v>
      </c>
      <c r="H92" s="2">
        <v>1.0211867515981937E-2</v>
      </c>
      <c r="I92" s="2">
        <v>2.3514571714292236E-3</v>
      </c>
      <c r="J92" s="2">
        <v>0.13995386057751358</v>
      </c>
      <c r="K92" s="2">
        <v>178310351</v>
      </c>
      <c r="L92" s="2">
        <v>7</v>
      </c>
    </row>
    <row r="93" spans="5:12" x14ac:dyDescent="0.25">
      <c r="E93" s="2">
        <v>202206</v>
      </c>
      <c r="F93" s="2">
        <v>3308</v>
      </c>
      <c r="G93" s="2">
        <v>408</v>
      </c>
      <c r="H93" s="2">
        <v>1.9903317214229509E-2</v>
      </c>
      <c r="I93" s="2">
        <v>2.0208393402920931E-2</v>
      </c>
      <c r="J93" s="2">
        <v>0.1797112303142285</v>
      </c>
      <c r="K93" s="2">
        <v>81651233</v>
      </c>
      <c r="L93" s="2">
        <v>8</v>
      </c>
    </row>
    <row r="94" spans="5:12" x14ac:dyDescent="0.25">
      <c r="E94" s="2">
        <v>202206</v>
      </c>
      <c r="F94" s="2">
        <v>3247</v>
      </c>
      <c r="G94" s="2">
        <v>583</v>
      </c>
      <c r="H94" s="2">
        <v>4.1082664496604207E-2</v>
      </c>
      <c r="I94" s="2">
        <v>9.3250629595871583E-3</v>
      </c>
      <c r="J94" s="2">
        <v>0.18219103734789635</v>
      </c>
      <c r="K94" s="2">
        <v>566901000</v>
      </c>
      <c r="L94" s="2">
        <v>9</v>
      </c>
    </row>
    <row r="95" spans="5:12" x14ac:dyDescent="0.25">
      <c r="E95" s="2">
        <v>202207</v>
      </c>
      <c r="F95" s="2">
        <v>2447</v>
      </c>
      <c r="G95" s="2">
        <v>29</v>
      </c>
      <c r="H95" s="2">
        <v>1.9731051147436878E-2</v>
      </c>
      <c r="I95" s="2">
        <v>6.3099634396356101E-3</v>
      </c>
      <c r="J95" s="2">
        <v>0.19851030054786339</v>
      </c>
      <c r="K95" s="2">
        <v>8641639000</v>
      </c>
      <c r="L95" s="2">
        <v>0</v>
      </c>
    </row>
    <row r="96" spans="5:12" x14ac:dyDescent="0.25">
      <c r="E96" s="2">
        <v>202207</v>
      </c>
      <c r="F96" s="2">
        <v>450</v>
      </c>
      <c r="G96" s="2">
        <v>594</v>
      </c>
      <c r="H96" s="2">
        <v>7.2587695170427879E-3</v>
      </c>
      <c r="I96" s="2">
        <v>1.923550648704574E-2</v>
      </c>
      <c r="J96" s="2">
        <v>0.17509222391954019</v>
      </c>
      <c r="K96" s="2">
        <v>2311359000</v>
      </c>
      <c r="L96" s="2">
        <v>1</v>
      </c>
    </row>
    <row r="97" spans="5:12" x14ac:dyDescent="0.25">
      <c r="E97" s="2">
        <v>202207</v>
      </c>
      <c r="F97" s="2">
        <v>4099</v>
      </c>
      <c r="G97" s="2">
        <v>389</v>
      </c>
      <c r="H97" s="2">
        <v>3.5823937691805648E-2</v>
      </c>
      <c r="I97" s="2">
        <v>3.6173443562841955E-3</v>
      </c>
      <c r="J97" s="2">
        <v>0.19475516741721383</v>
      </c>
      <c r="K97" s="2">
        <v>3352504000</v>
      </c>
      <c r="L97" s="2">
        <v>2</v>
      </c>
    </row>
    <row r="98" spans="5:12" x14ac:dyDescent="0.25">
      <c r="E98" s="2">
        <v>202207</v>
      </c>
      <c r="F98" s="2">
        <v>6236</v>
      </c>
      <c r="G98" s="2">
        <v>40</v>
      </c>
      <c r="H98" s="2">
        <v>3.7883640500351937E-2</v>
      </c>
      <c r="I98" s="2">
        <v>2.0556461801583353E-2</v>
      </c>
      <c r="J98" s="2">
        <v>0.17008353046200256</v>
      </c>
      <c r="K98" s="2">
        <v>1411637000</v>
      </c>
      <c r="L98" s="2">
        <v>3</v>
      </c>
    </row>
    <row r="99" spans="5:12" x14ac:dyDescent="0.25">
      <c r="E99" s="2">
        <v>202207</v>
      </c>
      <c r="F99" s="2">
        <v>860</v>
      </c>
      <c r="G99" s="2">
        <v>189</v>
      </c>
      <c r="H99" s="2">
        <v>2.3516962360068158E-2</v>
      </c>
      <c r="I99" s="2">
        <v>1.4480319869510762E-2</v>
      </c>
      <c r="J99" s="2">
        <v>0.25342161054275764</v>
      </c>
      <c r="K99" s="2">
        <v>787121000</v>
      </c>
      <c r="L99" s="2">
        <v>4</v>
      </c>
    </row>
    <row r="100" spans="5:12" x14ac:dyDescent="0.25">
      <c r="E100" s="2">
        <v>202207</v>
      </c>
      <c r="F100" s="2">
        <v>5004</v>
      </c>
      <c r="G100" s="2">
        <v>538</v>
      </c>
      <c r="H100" s="2">
        <v>3.9168826187000738E-2</v>
      </c>
      <c r="I100" s="2">
        <v>1.8427117532571223E-2</v>
      </c>
      <c r="J100" s="2">
        <v>0.22336643980821091</v>
      </c>
      <c r="K100" s="2">
        <v>9392320000</v>
      </c>
      <c r="L100" s="2">
        <v>5</v>
      </c>
    </row>
    <row r="101" spans="5:12" x14ac:dyDescent="0.25">
      <c r="E101" s="2">
        <v>202207</v>
      </c>
      <c r="F101" s="2">
        <v>4087</v>
      </c>
      <c r="G101" s="2">
        <v>559</v>
      </c>
      <c r="H101" s="2">
        <v>3.5828133259161628E-2</v>
      </c>
      <c r="I101" s="2">
        <v>1.3027971469440824E-2</v>
      </c>
      <c r="J101" s="2">
        <v>0.18825400808260404</v>
      </c>
      <c r="K101" s="2">
        <v>7057747000</v>
      </c>
      <c r="L101" s="2">
        <v>6</v>
      </c>
    </row>
    <row r="102" spans="5:12" x14ac:dyDescent="0.25">
      <c r="E102" s="2">
        <v>202207</v>
      </c>
      <c r="F102" s="2">
        <v>3990</v>
      </c>
      <c r="G102" s="2">
        <v>491</v>
      </c>
      <c r="H102" s="2">
        <v>3.7927902792515282E-2</v>
      </c>
      <c r="I102" s="2">
        <v>6.2143894283861632E-3</v>
      </c>
      <c r="J102" s="2">
        <v>2.5502339872350604E-2</v>
      </c>
      <c r="K102" s="2">
        <v>5785045000</v>
      </c>
      <c r="L102" s="2">
        <v>7</v>
      </c>
    </row>
    <row r="103" spans="5:12" x14ac:dyDescent="0.25">
      <c r="E103" s="2">
        <v>202207</v>
      </c>
      <c r="F103" s="2">
        <v>2329</v>
      </c>
      <c r="G103" s="2">
        <v>247</v>
      </c>
      <c r="H103" s="2">
        <v>8.5518459870842327E-3</v>
      </c>
      <c r="I103" s="2">
        <v>8.76531726483387E-3</v>
      </c>
      <c r="J103" s="2">
        <v>0.2107572818138089</v>
      </c>
      <c r="K103" s="2">
        <v>1528866000</v>
      </c>
      <c r="L103" s="2">
        <v>8</v>
      </c>
    </row>
    <row r="104" spans="5:12" x14ac:dyDescent="0.25">
      <c r="E104" s="2">
        <v>202207</v>
      </c>
      <c r="F104" s="2">
        <v>593</v>
      </c>
      <c r="G104" s="2">
        <v>66</v>
      </c>
      <c r="H104" s="2">
        <v>1.8547909377492181E-2</v>
      </c>
      <c r="I104" s="2">
        <v>4.011032884356152E-3</v>
      </c>
      <c r="J104" s="2">
        <v>4.4131580727999879E-2</v>
      </c>
      <c r="K104" s="2">
        <v>1057010000</v>
      </c>
      <c r="L104" s="2">
        <v>9</v>
      </c>
    </row>
    <row r="105" spans="5:12" x14ac:dyDescent="0.25">
      <c r="E105" s="2">
        <v>202208</v>
      </c>
      <c r="F105" s="2">
        <v>1917</v>
      </c>
      <c r="G105" s="2">
        <v>203</v>
      </c>
      <c r="H105" s="2">
        <v>3.169759614801012E-3</v>
      </c>
      <c r="I105" s="2">
        <v>2.1506288328415415E-2</v>
      </c>
      <c r="J105" s="2">
        <v>0.11763518517901893</v>
      </c>
      <c r="K105" s="2">
        <v>4348270000</v>
      </c>
      <c r="L105" s="2">
        <v>0</v>
      </c>
    </row>
    <row r="106" spans="5:12" x14ac:dyDescent="0.25">
      <c r="E106" s="2">
        <v>202208</v>
      </c>
      <c r="F106" s="2">
        <v>5381</v>
      </c>
      <c r="G106" s="2">
        <v>27</v>
      </c>
      <c r="H106" s="2">
        <v>4.5246888514581897E-2</v>
      </c>
      <c r="I106" s="2">
        <v>2.455790840325189E-2</v>
      </c>
      <c r="J106" s="2">
        <v>0.28987840144344229</v>
      </c>
      <c r="K106" s="2">
        <v>2956469000</v>
      </c>
      <c r="L106" s="2">
        <v>1</v>
      </c>
    </row>
    <row r="107" spans="5:12" x14ac:dyDescent="0.25">
      <c r="E107" s="2">
        <v>202208</v>
      </c>
      <c r="F107" s="2">
        <v>371</v>
      </c>
      <c r="G107" s="2">
        <v>403</v>
      </c>
      <c r="H107" s="2">
        <v>4.9483896923773569E-3</v>
      </c>
      <c r="I107" s="2">
        <v>2.1939648243808271E-2</v>
      </c>
      <c r="J107" s="2">
        <v>3.0382304918953735E-2</v>
      </c>
      <c r="K107" s="2">
        <v>5883974000</v>
      </c>
      <c r="L107" s="2">
        <v>2</v>
      </c>
    </row>
    <row r="108" spans="5:12" x14ac:dyDescent="0.25">
      <c r="E108" s="2">
        <v>202208</v>
      </c>
      <c r="F108" s="2">
        <v>2180</v>
      </c>
      <c r="G108" s="2">
        <v>389</v>
      </c>
      <c r="H108" s="2">
        <v>3.5893615851254022E-2</v>
      </c>
      <c r="I108" s="2">
        <v>1.4431592457926528E-2</v>
      </c>
      <c r="J108" s="2">
        <v>0.19205409871619433</v>
      </c>
      <c r="K108" s="2">
        <v>10223530000</v>
      </c>
      <c r="L108" s="2">
        <v>3</v>
      </c>
    </row>
    <row r="109" spans="5:12" x14ac:dyDescent="0.25">
      <c r="E109" s="2">
        <v>202208</v>
      </c>
      <c r="F109" s="2">
        <v>6430</v>
      </c>
      <c r="G109" s="2">
        <v>21</v>
      </c>
      <c r="H109" s="2">
        <v>7.1506109901917541E-3</v>
      </c>
      <c r="I109" s="2">
        <v>2.1266565582437657E-3</v>
      </c>
      <c r="J109" s="2">
        <v>0.13212032457191533</v>
      </c>
      <c r="K109" s="2">
        <v>5545961000</v>
      </c>
      <c r="L109" s="2">
        <v>4</v>
      </c>
    </row>
    <row r="110" spans="5:12" x14ac:dyDescent="0.25">
      <c r="E110" s="2">
        <v>202208</v>
      </c>
      <c r="F110" s="2">
        <v>6308</v>
      </c>
      <c r="G110" s="2">
        <v>237</v>
      </c>
      <c r="H110" s="2">
        <v>3.5242067766892732E-2</v>
      </c>
      <c r="I110" s="2">
        <v>1.9726964334417996E-2</v>
      </c>
      <c r="J110" s="2">
        <v>3.6225765832222701E-2</v>
      </c>
      <c r="K110" s="2">
        <v>3643188000</v>
      </c>
      <c r="L110" s="2">
        <v>5</v>
      </c>
    </row>
    <row r="111" spans="5:12" x14ac:dyDescent="0.25">
      <c r="E111" s="2">
        <v>202208</v>
      </c>
      <c r="F111" s="2">
        <v>6234</v>
      </c>
      <c r="G111" s="2">
        <v>173</v>
      </c>
      <c r="H111" s="2">
        <v>1.0321975512989422E-2</v>
      </c>
      <c r="I111" s="2">
        <v>2.3525396984810871E-3</v>
      </c>
      <c r="J111" s="2">
        <v>3.3426731361364884E-2</v>
      </c>
      <c r="K111" s="2">
        <v>4236385000</v>
      </c>
      <c r="L111" s="2">
        <v>6</v>
      </c>
    </row>
    <row r="112" spans="5:12" x14ac:dyDescent="0.25">
      <c r="E112" s="2">
        <v>202208</v>
      </c>
      <c r="F112" s="2">
        <v>5367</v>
      </c>
      <c r="G112" s="2">
        <v>194</v>
      </c>
      <c r="H112" s="2">
        <v>4.5133984483601924E-2</v>
      </c>
      <c r="I112" s="2">
        <v>1.097283643223386E-2</v>
      </c>
      <c r="J112" s="2">
        <v>0.27020121856327722</v>
      </c>
      <c r="K112" s="2">
        <v>8445796000</v>
      </c>
      <c r="L112" s="2">
        <v>7</v>
      </c>
    </row>
    <row r="113" spans="5:12" x14ac:dyDescent="0.25">
      <c r="E113" s="2">
        <v>202208</v>
      </c>
      <c r="F113" s="2">
        <v>6632</v>
      </c>
      <c r="G113" s="2">
        <v>296</v>
      </c>
      <c r="H113" s="2">
        <v>4.4954198175153018E-2</v>
      </c>
      <c r="I113" s="2">
        <v>3.4377330808397404E-3</v>
      </c>
      <c r="J113" s="2">
        <v>9.9220608390363507E-2</v>
      </c>
      <c r="K113" s="2">
        <v>5171009000</v>
      </c>
      <c r="L113" s="2">
        <v>8</v>
      </c>
    </row>
    <row r="114" spans="5:12" x14ac:dyDescent="0.25">
      <c r="E114" s="2">
        <v>202208</v>
      </c>
      <c r="F114" s="2">
        <v>390</v>
      </c>
      <c r="G114" s="2">
        <v>406</v>
      </c>
      <c r="H114" s="2">
        <v>3.5399911107482844E-3</v>
      </c>
      <c r="I114" s="2">
        <v>3.8283440350871008E-3</v>
      </c>
      <c r="J114" s="2">
        <v>0.25852329724694617</v>
      </c>
      <c r="K114" s="2">
        <v>3047423000</v>
      </c>
      <c r="L114" s="2">
        <v>9</v>
      </c>
    </row>
    <row r="115" spans="5:12" x14ac:dyDescent="0.25">
      <c r="E115" s="2">
        <v>202209</v>
      </c>
      <c r="F115" s="2">
        <v>6572</v>
      </c>
      <c r="G115" s="2">
        <v>501</v>
      </c>
      <c r="H115" s="2">
        <v>1.754739830164374E-2</v>
      </c>
      <c r="I115" s="2">
        <v>2.1509712719826324E-2</v>
      </c>
      <c r="J115" s="2">
        <v>0.25354548187888959</v>
      </c>
      <c r="K115" s="2">
        <v>10078264000</v>
      </c>
      <c r="L115" s="2">
        <v>0</v>
      </c>
    </row>
    <row r="116" spans="5:12" x14ac:dyDescent="0.25">
      <c r="E116" s="2">
        <v>202209</v>
      </c>
      <c r="F116" s="2">
        <v>595</v>
      </c>
      <c r="G116" s="2">
        <v>413</v>
      </c>
      <c r="H116" s="2">
        <v>3.5002849229327684E-2</v>
      </c>
      <c r="I116" s="2">
        <v>4.947137128146116E-3</v>
      </c>
      <c r="J116" s="2">
        <v>5.1599976386698693E-2</v>
      </c>
      <c r="K116" s="2">
        <v>5346327000</v>
      </c>
      <c r="L116" s="2">
        <v>1</v>
      </c>
    </row>
    <row r="117" spans="5:12" x14ac:dyDescent="0.25">
      <c r="E117" s="2">
        <v>202209</v>
      </c>
      <c r="F117" s="2">
        <v>674</v>
      </c>
      <c r="G117" s="2">
        <v>319</v>
      </c>
      <c r="H117" s="2">
        <v>2.5101549178741186E-2</v>
      </c>
      <c r="I117" s="2">
        <v>1.9156268344685777E-2</v>
      </c>
      <c r="J117" s="2">
        <v>0.26298916028395791</v>
      </c>
      <c r="K117" s="2">
        <v>6110880000</v>
      </c>
      <c r="L117" s="2">
        <v>2</v>
      </c>
    </row>
    <row r="118" spans="5:12" x14ac:dyDescent="0.25">
      <c r="E118" s="2">
        <v>202209</v>
      </c>
      <c r="F118" s="2">
        <v>6828</v>
      </c>
      <c r="G118" s="2">
        <v>367</v>
      </c>
      <c r="H118" s="2">
        <v>3.0108711320024798E-2</v>
      </c>
      <c r="I118" s="2">
        <v>4.1800998387602779E-3</v>
      </c>
      <c r="J118" s="2">
        <v>0.12629699922403448</v>
      </c>
      <c r="K118" s="2">
        <v>920807000</v>
      </c>
      <c r="L118" s="2">
        <v>3</v>
      </c>
    </row>
    <row r="119" spans="5:12" x14ac:dyDescent="0.25">
      <c r="E119" s="2">
        <v>202209</v>
      </c>
      <c r="F119" s="2">
        <v>666</v>
      </c>
      <c r="G119" s="2">
        <v>240</v>
      </c>
      <c r="H119" s="2">
        <v>1.5838176217716205E-3</v>
      </c>
      <c r="I119" s="2">
        <v>1.8316585335663767E-2</v>
      </c>
      <c r="J119" s="2">
        <v>1.1924681677239413E-2</v>
      </c>
      <c r="K119" s="2">
        <v>901804000</v>
      </c>
      <c r="L119" s="2">
        <v>4</v>
      </c>
    </row>
    <row r="120" spans="5:12" x14ac:dyDescent="0.25">
      <c r="E120" s="2">
        <v>202209</v>
      </c>
      <c r="F120" s="2">
        <v>1374</v>
      </c>
      <c r="G120" s="2">
        <v>72</v>
      </c>
      <c r="H120" s="2">
        <v>2.7384093669260038E-2</v>
      </c>
      <c r="I120" s="2">
        <v>1.6919752769205355E-2</v>
      </c>
      <c r="J120" s="2">
        <v>0.16460573910788376</v>
      </c>
      <c r="K120" s="2">
        <v>3414197000</v>
      </c>
      <c r="L120" s="2">
        <v>5</v>
      </c>
    </row>
    <row r="121" spans="5:12" x14ac:dyDescent="0.25">
      <c r="E121" s="2">
        <v>202209</v>
      </c>
      <c r="F121" s="2">
        <v>6311</v>
      </c>
      <c r="G121" s="2">
        <v>503</v>
      </c>
      <c r="H121" s="2">
        <v>1.1023427435789147E-2</v>
      </c>
      <c r="I121" s="2">
        <v>4.3910920083613005E-3</v>
      </c>
      <c r="J121" s="2">
        <v>0.24009033509102085</v>
      </c>
      <c r="K121" s="2">
        <v>5487979000</v>
      </c>
      <c r="L121" s="2">
        <v>6</v>
      </c>
    </row>
    <row r="122" spans="5:12" x14ac:dyDescent="0.25">
      <c r="E122" s="2">
        <v>202209</v>
      </c>
      <c r="F122" s="2">
        <v>1660</v>
      </c>
      <c r="G122" s="2">
        <v>511</v>
      </c>
      <c r="H122" s="2">
        <v>3.6895526988410901E-3</v>
      </c>
      <c r="I122" s="2">
        <v>2.4602908515836321E-3</v>
      </c>
      <c r="J122" s="2">
        <v>0.24756516261935158</v>
      </c>
      <c r="K122" s="2">
        <v>7088777000</v>
      </c>
      <c r="L122" s="2">
        <v>7</v>
      </c>
    </row>
    <row r="123" spans="5:12" x14ac:dyDescent="0.25">
      <c r="E123" s="2">
        <v>202209</v>
      </c>
      <c r="F123" s="2">
        <v>833</v>
      </c>
      <c r="G123" s="2">
        <v>204</v>
      </c>
      <c r="H123" s="2">
        <v>4.2369055594594571E-2</v>
      </c>
      <c r="I123" s="2">
        <v>2.2250621987714162E-2</v>
      </c>
      <c r="J123" s="2">
        <v>0.1495486731661412</v>
      </c>
      <c r="K123" s="2">
        <v>5454085000</v>
      </c>
      <c r="L123" s="2">
        <v>8</v>
      </c>
    </row>
    <row r="124" spans="5:12" x14ac:dyDescent="0.25">
      <c r="E124" s="2">
        <v>202209</v>
      </c>
      <c r="F124" s="2">
        <v>1018</v>
      </c>
      <c r="G124" s="2">
        <v>475</v>
      </c>
      <c r="H124" s="2">
        <v>2.7255355135943692E-2</v>
      </c>
      <c r="I124" s="2">
        <v>2.1814303575543193E-2</v>
      </c>
      <c r="J124" s="2">
        <v>0.214462447440534</v>
      </c>
      <c r="K124" s="2">
        <v>6742209000</v>
      </c>
      <c r="L124" s="2">
        <v>9</v>
      </c>
    </row>
    <row r="125" spans="5:12" x14ac:dyDescent="0.25">
      <c r="E125" s="2">
        <v>202210</v>
      </c>
      <c r="F125" s="2">
        <v>3994</v>
      </c>
      <c r="G125" s="2">
        <v>344</v>
      </c>
      <c r="H125" s="2">
        <v>2.1316417189111366E-2</v>
      </c>
      <c r="I125" s="2">
        <v>5.6030805508326337E-3</v>
      </c>
      <c r="J125" s="2">
        <v>0.13926318774696522</v>
      </c>
      <c r="K125" s="2">
        <v>8532799000</v>
      </c>
      <c r="L125" s="2">
        <v>0</v>
      </c>
    </row>
    <row r="126" spans="5:12" x14ac:dyDescent="0.25">
      <c r="E126" s="2">
        <v>202210</v>
      </c>
      <c r="F126" s="2">
        <v>4020</v>
      </c>
      <c r="G126" s="2">
        <v>16</v>
      </c>
      <c r="H126" s="2">
        <v>2.9599475048130213E-3</v>
      </c>
      <c r="I126" s="2">
        <v>1.6639100348356559E-2</v>
      </c>
      <c r="J126" s="2">
        <v>0.18297727621362636</v>
      </c>
      <c r="K126" s="2">
        <v>7900849000</v>
      </c>
      <c r="L126" s="2">
        <v>1</v>
      </c>
    </row>
    <row r="127" spans="5:12" x14ac:dyDescent="0.25">
      <c r="E127" s="2">
        <v>202210</v>
      </c>
      <c r="F127" s="2">
        <v>5710</v>
      </c>
      <c r="G127" s="2">
        <v>468</v>
      </c>
      <c r="H127" s="2">
        <v>2.4960725768843471E-2</v>
      </c>
      <c r="I127" s="2">
        <v>1.7481671710511883E-2</v>
      </c>
      <c r="J127" s="2">
        <v>0.14553680425609988</v>
      </c>
      <c r="K127" s="2">
        <v>3047974000</v>
      </c>
      <c r="L127" s="2">
        <v>2</v>
      </c>
    </row>
    <row r="128" spans="5:12" x14ac:dyDescent="0.25">
      <c r="E128" s="2">
        <v>202210</v>
      </c>
      <c r="F128" s="2">
        <v>2869</v>
      </c>
      <c r="G128" s="2">
        <v>284</v>
      </c>
      <c r="H128" s="2">
        <v>2.7095351511859416E-2</v>
      </c>
      <c r="I128" s="2">
        <v>1.9241394202109807E-2</v>
      </c>
      <c r="J128" s="2">
        <v>1.1312315756327551E-2</v>
      </c>
      <c r="K128" s="2">
        <v>4140653000</v>
      </c>
      <c r="L128" s="2">
        <v>3</v>
      </c>
    </row>
    <row r="129" spans="5:12" x14ac:dyDescent="0.25">
      <c r="E129" s="2">
        <v>202210</v>
      </c>
      <c r="F129" s="2">
        <v>3885</v>
      </c>
      <c r="G129" s="2">
        <v>397</v>
      </c>
      <c r="H129" s="2">
        <v>1.4451807238155895E-2</v>
      </c>
      <c r="I129" s="2">
        <v>4.628480068693896E-3</v>
      </c>
      <c r="J129" s="2">
        <v>0.14609029595339987</v>
      </c>
      <c r="K129" s="2">
        <v>5371129000</v>
      </c>
      <c r="L129" s="2">
        <v>4</v>
      </c>
    </row>
    <row r="130" spans="5:12" x14ac:dyDescent="0.25">
      <c r="E130" s="2">
        <v>202210</v>
      </c>
      <c r="F130" s="2">
        <v>4628</v>
      </c>
      <c r="G130" s="2">
        <v>270</v>
      </c>
      <c r="H130" s="2">
        <v>2.2144638966057742E-2</v>
      </c>
      <c r="I130" s="2">
        <v>1.1331146510293285E-2</v>
      </c>
      <c r="J130" s="2">
        <v>0.17840147361605094</v>
      </c>
      <c r="K130" s="2">
        <v>6186927000</v>
      </c>
      <c r="L130" s="2">
        <v>5</v>
      </c>
    </row>
    <row r="131" spans="5:12" x14ac:dyDescent="0.25">
      <c r="E131" s="2">
        <v>202210</v>
      </c>
      <c r="F131" s="2">
        <v>5453</v>
      </c>
      <c r="G131" s="2">
        <v>488</v>
      </c>
      <c r="H131" s="2">
        <v>1.1008294903355673E-2</v>
      </c>
      <c r="I131" s="2">
        <v>5.5099991166090616E-3</v>
      </c>
      <c r="J131" s="2">
        <v>0.11550091985339103</v>
      </c>
      <c r="K131" s="2">
        <v>3297529000</v>
      </c>
      <c r="L131" s="2">
        <v>6</v>
      </c>
    </row>
    <row r="132" spans="5:12" x14ac:dyDescent="0.25">
      <c r="E132" s="2">
        <v>202210</v>
      </c>
      <c r="F132" s="2">
        <v>2842</v>
      </c>
      <c r="G132" s="2">
        <v>386</v>
      </c>
      <c r="H132" s="2">
        <v>4.1573977981656414E-2</v>
      </c>
      <c r="I132" s="2">
        <v>8.1074316202760215E-3</v>
      </c>
      <c r="J132" s="2">
        <v>0.12187939788144882</v>
      </c>
      <c r="K132" s="2">
        <v>6776001000</v>
      </c>
      <c r="L132" s="2">
        <v>7</v>
      </c>
    </row>
    <row r="133" spans="5:12" x14ac:dyDescent="0.25">
      <c r="E133" s="2">
        <v>202210</v>
      </c>
      <c r="F133" s="2">
        <v>3601</v>
      </c>
      <c r="G133" s="2">
        <v>318</v>
      </c>
      <c r="H133" s="2">
        <v>1.5303787937654384E-2</v>
      </c>
      <c r="I133" s="2">
        <v>1.5557847175968871E-2</v>
      </c>
      <c r="J133" s="2">
        <v>0.28676522582894898</v>
      </c>
      <c r="K133" s="2">
        <v>7186171000</v>
      </c>
      <c r="L133" s="2">
        <v>8</v>
      </c>
    </row>
    <row r="134" spans="5:12" x14ac:dyDescent="0.25">
      <c r="E134" s="2">
        <v>202210</v>
      </c>
      <c r="F134" s="2">
        <v>5467</v>
      </c>
      <c r="G134" s="2">
        <v>586</v>
      </c>
      <c r="H134" s="2">
        <v>4.2875300590815339E-2</v>
      </c>
      <c r="I134" s="2">
        <v>2.1447355139728574E-2</v>
      </c>
      <c r="J134" s="2">
        <v>0.11126285549142997</v>
      </c>
      <c r="K134" s="2">
        <v>5544582000</v>
      </c>
      <c r="L134" s="2">
        <v>9</v>
      </c>
    </row>
    <row r="135" spans="5:12" x14ac:dyDescent="0.25">
      <c r="E135" s="2">
        <v>202211</v>
      </c>
      <c r="F135" s="2">
        <v>3259</v>
      </c>
      <c r="G135" s="2">
        <v>381</v>
      </c>
      <c r="H135" s="2">
        <v>4.3789482890913438E-2</v>
      </c>
      <c r="I135" s="2">
        <v>1.6380457915564936E-3</v>
      </c>
      <c r="J135" s="2">
        <v>0.17155018593668581</v>
      </c>
      <c r="K135" s="2">
        <v>7006509000</v>
      </c>
      <c r="L135" s="2">
        <v>0</v>
      </c>
    </row>
    <row r="136" spans="5:12" x14ac:dyDescent="0.25">
      <c r="E136" s="2">
        <v>202211</v>
      </c>
      <c r="F136" s="2">
        <v>3296</v>
      </c>
      <c r="G136" s="2">
        <v>132</v>
      </c>
      <c r="H136" s="2">
        <v>3.4053535270072606E-2</v>
      </c>
      <c r="I136" s="2">
        <v>2.4053100438036681E-2</v>
      </c>
      <c r="J136" s="2">
        <v>0.11379188229149552</v>
      </c>
      <c r="K136" s="2">
        <v>8285678000</v>
      </c>
      <c r="L136" s="2">
        <v>1</v>
      </c>
    </row>
    <row r="137" spans="5:12" x14ac:dyDescent="0.25">
      <c r="E137" s="2">
        <v>202211</v>
      </c>
      <c r="F137" s="2">
        <v>5320</v>
      </c>
      <c r="G137" s="2">
        <v>574</v>
      </c>
      <c r="H137" s="2">
        <v>1.0527736084510929E-2</v>
      </c>
      <c r="I137" s="2">
        <v>1.4788883519423306E-3</v>
      </c>
      <c r="J137" s="2">
        <v>0.25620894822659052</v>
      </c>
      <c r="K137" s="2">
        <v>7836078000</v>
      </c>
      <c r="L137" s="2">
        <v>2</v>
      </c>
    </row>
    <row r="138" spans="5:12" x14ac:dyDescent="0.25">
      <c r="E138" s="2">
        <v>202211</v>
      </c>
      <c r="F138" s="2">
        <v>5884</v>
      </c>
      <c r="G138" s="2">
        <v>457</v>
      </c>
      <c r="H138" s="2">
        <v>2.9748083395838478E-2</v>
      </c>
      <c r="I138" s="2">
        <v>2.5053278915217331E-3</v>
      </c>
      <c r="J138" s="2">
        <v>0.13112974736910132</v>
      </c>
      <c r="K138" s="2">
        <v>9806635000</v>
      </c>
      <c r="L138" s="2">
        <v>3</v>
      </c>
    </row>
    <row r="139" spans="5:12" x14ac:dyDescent="0.25">
      <c r="E139" s="2">
        <v>202211</v>
      </c>
      <c r="F139" s="2">
        <v>6519</v>
      </c>
      <c r="G139" s="2">
        <v>356</v>
      </c>
      <c r="H139" s="2">
        <v>2.8572596302687554E-2</v>
      </c>
      <c r="I139" s="2">
        <v>2.0296770781291142E-2</v>
      </c>
      <c r="J139" s="2">
        <v>0.24091170578402485</v>
      </c>
      <c r="K139" s="2">
        <v>8683495000</v>
      </c>
      <c r="L139" s="2">
        <v>4</v>
      </c>
    </row>
    <row r="140" spans="5:12" x14ac:dyDescent="0.25">
      <c r="E140" s="2">
        <v>202211</v>
      </c>
      <c r="F140" s="2">
        <v>6471</v>
      </c>
      <c r="G140" s="2">
        <v>413</v>
      </c>
      <c r="H140" s="2">
        <v>2.2236989011976582E-2</v>
      </c>
      <c r="I140" s="2">
        <v>2.6000574254527887E-2</v>
      </c>
      <c r="J140" s="2">
        <v>0.14931479059050012</v>
      </c>
      <c r="K140" s="2">
        <v>6314284000</v>
      </c>
      <c r="L140" s="2">
        <v>5</v>
      </c>
    </row>
    <row r="141" spans="5:12" x14ac:dyDescent="0.25">
      <c r="E141" s="2">
        <v>202211</v>
      </c>
      <c r="F141" s="2">
        <v>1659</v>
      </c>
      <c r="G141" s="2">
        <v>539</v>
      </c>
      <c r="H141" s="2">
        <v>3.0825681675641741E-2</v>
      </c>
      <c r="I141" s="2">
        <v>8.6994651498470341E-3</v>
      </c>
      <c r="J141" s="2">
        <v>0.17372914994114352</v>
      </c>
      <c r="K141" s="2">
        <v>8653381000</v>
      </c>
      <c r="L141" s="2">
        <v>6</v>
      </c>
    </row>
    <row r="142" spans="5:12" x14ac:dyDescent="0.25">
      <c r="E142" s="2">
        <v>202211</v>
      </c>
      <c r="F142" s="2">
        <v>4103</v>
      </c>
      <c r="G142" s="2">
        <v>407</v>
      </c>
      <c r="H142" s="2">
        <v>1.9197619605611067E-2</v>
      </c>
      <c r="I142" s="2">
        <v>7.9570605529424698E-3</v>
      </c>
      <c r="J142" s="2">
        <v>0.27457030628688756</v>
      </c>
      <c r="K142" s="2">
        <v>824717000</v>
      </c>
      <c r="L142" s="2">
        <v>7</v>
      </c>
    </row>
    <row r="143" spans="5:12" x14ac:dyDescent="0.25">
      <c r="E143" s="2">
        <v>202211</v>
      </c>
      <c r="F143" s="2">
        <v>2816</v>
      </c>
      <c r="G143" s="2">
        <v>60</v>
      </c>
      <c r="H143" s="2">
        <v>1.2342125830876162E-2</v>
      </c>
      <c r="I143" s="2">
        <v>2.1632386474511312E-2</v>
      </c>
      <c r="J143" s="2">
        <v>0.1396652894282352</v>
      </c>
      <c r="K143" s="2">
        <v>9232262000</v>
      </c>
      <c r="L143" s="2">
        <v>8</v>
      </c>
    </row>
    <row r="144" spans="5:12" x14ac:dyDescent="0.25">
      <c r="E144" s="2">
        <v>202211</v>
      </c>
      <c r="F144" s="2">
        <v>5752</v>
      </c>
      <c r="G144" s="2">
        <v>465</v>
      </c>
      <c r="H144" s="2">
        <v>3.1406846642228516E-2</v>
      </c>
      <c r="I144" s="2">
        <v>2.5319870296876833E-2</v>
      </c>
      <c r="J144" s="2">
        <v>5.7270115760434108E-2</v>
      </c>
      <c r="K144" s="2">
        <v>9424607000</v>
      </c>
      <c r="L144" s="2">
        <v>9</v>
      </c>
    </row>
    <row r="145" spans="5:12" x14ac:dyDescent="0.25">
      <c r="E145" s="2">
        <v>202212</v>
      </c>
      <c r="F145" s="2">
        <v>709</v>
      </c>
      <c r="G145" s="2">
        <v>470</v>
      </c>
      <c r="H145" s="2">
        <v>3.849064288458358E-3</v>
      </c>
      <c r="I145" s="2">
        <v>2.3023619580918316E-2</v>
      </c>
      <c r="J145" s="2">
        <v>9.912414033083114E-2</v>
      </c>
      <c r="K145" s="2">
        <v>3546615000</v>
      </c>
      <c r="L145" s="2">
        <v>0</v>
      </c>
    </row>
    <row r="146" spans="5:12" x14ac:dyDescent="0.25">
      <c r="E146" s="2">
        <v>202212</v>
      </c>
      <c r="F146" s="2">
        <v>6605</v>
      </c>
      <c r="G146" s="2">
        <v>372</v>
      </c>
      <c r="H146" s="2">
        <v>7.0013023607525329E-3</v>
      </c>
      <c r="I146" s="2">
        <v>2.1671462377793837E-2</v>
      </c>
      <c r="J146" s="2">
        <v>0.13503863230545482</v>
      </c>
      <c r="K146" s="2">
        <v>7334716000</v>
      </c>
      <c r="L146" s="2">
        <v>1</v>
      </c>
    </row>
    <row r="147" spans="5:12" x14ac:dyDescent="0.25">
      <c r="E147" s="2">
        <v>202212</v>
      </c>
      <c r="F147" s="2">
        <v>2061</v>
      </c>
      <c r="G147" s="2">
        <v>590</v>
      </c>
      <c r="H147" s="2">
        <v>1.5086271011193721E-2</v>
      </c>
      <c r="I147" s="2">
        <v>2.5453128228184883E-2</v>
      </c>
      <c r="J147" s="2">
        <v>2.3356403255343813E-2</v>
      </c>
      <c r="K147" s="2">
        <v>7677214000</v>
      </c>
      <c r="L147" s="2">
        <v>2</v>
      </c>
    </row>
    <row r="148" spans="5:12" x14ac:dyDescent="0.25">
      <c r="E148" s="2">
        <v>202212</v>
      </c>
      <c r="F148" s="2">
        <v>6418</v>
      </c>
      <c r="G148" s="2">
        <v>191</v>
      </c>
      <c r="H148" s="2">
        <v>3.5733325677668598E-2</v>
      </c>
      <c r="I148" s="2">
        <v>2.7029036759915774E-3</v>
      </c>
      <c r="J148" s="2">
        <v>0.17235630186773274</v>
      </c>
      <c r="K148" s="2">
        <v>8600349000</v>
      </c>
      <c r="L148" s="2">
        <v>3</v>
      </c>
    </row>
    <row r="149" spans="5:12" x14ac:dyDescent="0.25">
      <c r="E149" s="2">
        <v>202212</v>
      </c>
      <c r="F149" s="2">
        <v>1476</v>
      </c>
      <c r="G149" s="2">
        <v>11</v>
      </c>
      <c r="H149" s="2">
        <v>3.5934384315276E-2</v>
      </c>
      <c r="I149" s="2">
        <v>5.0770248191615132E-3</v>
      </c>
      <c r="J149" s="2">
        <v>0.23254550353356002</v>
      </c>
      <c r="K149" s="2">
        <v>8986368000</v>
      </c>
      <c r="L149" s="2">
        <v>4</v>
      </c>
    </row>
    <row r="150" spans="5:12" x14ac:dyDescent="0.25">
      <c r="E150" s="2">
        <v>202212</v>
      </c>
      <c r="F150" s="2">
        <v>2583</v>
      </c>
      <c r="G150" s="2">
        <v>546</v>
      </c>
      <c r="H150" s="2">
        <v>3.6029857108079197E-2</v>
      </c>
      <c r="I150" s="2">
        <v>6.6229077871410259E-3</v>
      </c>
      <c r="J150" s="2">
        <v>0.21688958715437465</v>
      </c>
      <c r="K150" s="2">
        <v>8966141000</v>
      </c>
      <c r="L150" s="2">
        <v>5</v>
      </c>
    </row>
    <row r="151" spans="5:12" x14ac:dyDescent="0.25">
      <c r="E151" s="2">
        <v>202212</v>
      </c>
      <c r="F151" s="2">
        <v>5617</v>
      </c>
      <c r="G151" s="2">
        <v>52</v>
      </c>
      <c r="H151" s="2">
        <v>1.0006410287941369E-2</v>
      </c>
      <c r="I151" s="2">
        <v>2.1205401993439899E-2</v>
      </c>
      <c r="J151" s="2">
        <v>0.1311110849864002</v>
      </c>
      <c r="K151" s="2">
        <v>580009000</v>
      </c>
      <c r="L151" s="2">
        <v>6</v>
      </c>
    </row>
    <row r="152" spans="5:12" x14ac:dyDescent="0.25">
      <c r="E152" s="2">
        <v>202212</v>
      </c>
      <c r="F152" s="2">
        <v>4957</v>
      </c>
      <c r="G152" s="2">
        <v>92</v>
      </c>
      <c r="H152" s="2">
        <v>2.9026440652660288E-2</v>
      </c>
      <c r="I152" s="2">
        <v>1.7473274108797721E-2</v>
      </c>
      <c r="J152" s="2">
        <v>0.20113640304288227</v>
      </c>
      <c r="K152" s="2">
        <v>8995378000</v>
      </c>
      <c r="L152" s="2">
        <v>7</v>
      </c>
    </row>
    <row r="153" spans="5:12" x14ac:dyDescent="0.25">
      <c r="E153" s="2">
        <v>202212</v>
      </c>
      <c r="F153" s="2">
        <v>942</v>
      </c>
      <c r="G153" s="2">
        <v>294</v>
      </c>
      <c r="H153" s="2">
        <v>6.4214086189672351E-3</v>
      </c>
      <c r="I153" s="2">
        <v>2.5378706472397395E-3</v>
      </c>
      <c r="J153" s="2">
        <v>8.77706153119827E-2</v>
      </c>
      <c r="K153" s="2">
        <v>1862638000</v>
      </c>
      <c r="L153" s="2">
        <v>8</v>
      </c>
    </row>
    <row r="154" spans="5:12" x14ac:dyDescent="0.25">
      <c r="E154" s="2">
        <v>202212</v>
      </c>
      <c r="F154" s="2">
        <v>6080</v>
      </c>
      <c r="G154" s="2">
        <v>591</v>
      </c>
      <c r="H154" s="2">
        <v>5.578319852028675E-3</v>
      </c>
      <c r="I154" s="2">
        <v>1.9390175208305108E-3</v>
      </c>
      <c r="J154" s="2">
        <v>0.17802933059189155</v>
      </c>
      <c r="K154" s="2">
        <v>2144566000</v>
      </c>
      <c r="L154" s="2">
        <v>9</v>
      </c>
    </row>
    <row r="155" spans="5:12" x14ac:dyDescent="0.25">
      <c r="E155" s="2">
        <v>202301</v>
      </c>
      <c r="F155" s="2">
        <v>1496</v>
      </c>
      <c r="G155" s="2">
        <v>204</v>
      </c>
      <c r="H155" s="2">
        <v>4.3354794550621807E-2</v>
      </c>
      <c r="I155" s="2">
        <v>7.9124258523760767E-3</v>
      </c>
      <c r="J155" s="2">
        <v>0.15617155177623712</v>
      </c>
      <c r="K155" s="2">
        <v>5007329000</v>
      </c>
      <c r="L155" s="2">
        <v>0</v>
      </c>
    </row>
    <row r="156" spans="5:12" x14ac:dyDescent="0.25">
      <c r="E156" s="2">
        <v>202301</v>
      </c>
      <c r="F156" s="2">
        <v>4627</v>
      </c>
      <c r="G156" s="2">
        <v>476</v>
      </c>
      <c r="H156" s="2">
        <v>4.2118299311074497E-2</v>
      </c>
      <c r="I156" s="2">
        <v>2.1681661267778055E-2</v>
      </c>
      <c r="J156" s="2">
        <v>0.17612898901240567</v>
      </c>
      <c r="K156" s="2">
        <v>9452870000</v>
      </c>
      <c r="L156" s="2">
        <v>1</v>
      </c>
    </row>
    <row r="157" spans="5:12" x14ac:dyDescent="0.25">
      <c r="E157" s="2">
        <v>202301</v>
      </c>
      <c r="F157" s="2">
        <v>2758</v>
      </c>
      <c r="G157" s="2">
        <v>16</v>
      </c>
      <c r="H157" s="2">
        <v>4.6224612351137749E-2</v>
      </c>
      <c r="I157" s="2">
        <v>2.4982956545073404E-2</v>
      </c>
      <c r="J157" s="2">
        <v>0.22873652802184483</v>
      </c>
      <c r="K157" s="2">
        <v>3294236000</v>
      </c>
      <c r="L157" s="2">
        <v>2</v>
      </c>
    </row>
    <row r="158" spans="5:12" x14ac:dyDescent="0.25">
      <c r="E158" s="2">
        <v>202301</v>
      </c>
      <c r="F158" s="2">
        <v>3998</v>
      </c>
      <c r="G158" s="2">
        <v>181</v>
      </c>
      <c r="H158" s="2">
        <v>1.291393050927913E-2</v>
      </c>
      <c r="I158" s="2">
        <v>1.6132342457926725E-2</v>
      </c>
      <c r="J158" s="2">
        <v>0.17827831039391465</v>
      </c>
      <c r="K158" s="2">
        <v>5159084000</v>
      </c>
      <c r="L158" s="2">
        <v>3</v>
      </c>
    </row>
    <row r="159" spans="5:12" x14ac:dyDescent="0.25">
      <c r="E159" s="2">
        <v>202301</v>
      </c>
      <c r="F159" s="2">
        <v>4136</v>
      </c>
      <c r="G159" s="2">
        <v>565</v>
      </c>
      <c r="H159" s="2">
        <v>1.6626298155740786E-2</v>
      </c>
      <c r="I159" s="2">
        <v>3.0272512494097506E-3</v>
      </c>
      <c r="J159" s="2">
        <v>3.2457710334680388E-2</v>
      </c>
      <c r="K159" s="2">
        <v>1914020000</v>
      </c>
      <c r="L159" s="2">
        <v>4</v>
      </c>
    </row>
    <row r="160" spans="5:12" x14ac:dyDescent="0.25">
      <c r="E160" s="2">
        <v>202301</v>
      </c>
      <c r="F160" s="2">
        <v>2798</v>
      </c>
      <c r="G160" s="2">
        <v>328</v>
      </c>
      <c r="H160" s="2">
        <v>1.6612321587191361E-2</v>
      </c>
      <c r="I160" s="2">
        <v>1.7682843487072841E-2</v>
      </c>
      <c r="J160" s="2">
        <v>0.18343710621119472</v>
      </c>
      <c r="K160" s="2">
        <v>4748534000</v>
      </c>
      <c r="L160" s="2">
        <v>5</v>
      </c>
    </row>
    <row r="161" spans="5:15" x14ac:dyDescent="0.25">
      <c r="E161" s="2">
        <v>202301</v>
      </c>
      <c r="F161" s="2">
        <v>5182</v>
      </c>
      <c r="G161" s="2">
        <v>195</v>
      </c>
      <c r="H161" s="2">
        <v>2.4215614128902242E-3</v>
      </c>
      <c r="I161" s="2">
        <v>7.3468027243991695E-3</v>
      </c>
      <c r="J161" s="2">
        <v>1.3018453561424842E-2</v>
      </c>
      <c r="K161" s="2">
        <v>7423645000</v>
      </c>
      <c r="L161" s="2">
        <v>6</v>
      </c>
    </row>
    <row r="162" spans="5:15" x14ac:dyDescent="0.25">
      <c r="E162" s="2">
        <v>202301</v>
      </c>
      <c r="F162" s="2">
        <v>5049</v>
      </c>
      <c r="G162" s="2">
        <v>282</v>
      </c>
      <c r="H162" s="2">
        <v>2.6868554113359831E-2</v>
      </c>
      <c r="I162" s="2">
        <v>2.2221044096193712E-2</v>
      </c>
      <c r="J162" s="2">
        <v>0.16312892402792226</v>
      </c>
      <c r="K162" s="2">
        <v>1235267000</v>
      </c>
      <c r="L162" s="2">
        <v>7</v>
      </c>
    </row>
    <row r="163" spans="5:15" x14ac:dyDescent="0.25">
      <c r="E163" s="2">
        <v>202301</v>
      </c>
      <c r="F163" s="2">
        <v>3102</v>
      </c>
      <c r="G163" s="2">
        <v>490</v>
      </c>
      <c r="H163" s="2">
        <v>2.3143795414119303E-2</v>
      </c>
      <c r="I163" s="2">
        <v>1.2898363272289739E-2</v>
      </c>
      <c r="J163" s="2">
        <v>0.29452892200937325</v>
      </c>
      <c r="K163" s="2">
        <v>1144952000</v>
      </c>
      <c r="L163" s="2">
        <v>8</v>
      </c>
    </row>
    <row r="164" spans="5:15" x14ac:dyDescent="0.25">
      <c r="E164" s="2">
        <v>202301</v>
      </c>
      <c r="F164" s="2">
        <v>6938</v>
      </c>
      <c r="G164" s="2">
        <v>339</v>
      </c>
      <c r="H164" s="2">
        <v>3.7758043523875615E-2</v>
      </c>
      <c r="I164" s="2">
        <v>1.8680144578219766E-3</v>
      </c>
      <c r="J164" s="2">
        <v>0.14821401577358986</v>
      </c>
      <c r="K164" s="2">
        <v>5302620000</v>
      </c>
      <c r="L164" s="2">
        <v>9</v>
      </c>
    </row>
    <row r="165" spans="5:15" x14ac:dyDescent="0.25">
      <c r="E165" s="2">
        <v>202302</v>
      </c>
      <c r="F165" s="2">
        <v>5552</v>
      </c>
      <c r="G165" s="2">
        <v>356</v>
      </c>
      <c r="H165" s="2">
        <v>8.7470949542680886E-3</v>
      </c>
      <c r="I165" s="2">
        <v>6.8909030629425551E-3</v>
      </c>
      <c r="J165" s="2">
        <v>0.28516264648349887</v>
      </c>
      <c r="K165" s="2">
        <v>9041097000</v>
      </c>
      <c r="L165" s="2">
        <v>0</v>
      </c>
    </row>
    <row r="166" spans="5:15" x14ac:dyDescent="0.25">
      <c r="E166" s="2">
        <v>202302</v>
      </c>
      <c r="F166" s="2">
        <v>566</v>
      </c>
      <c r="G166" s="2">
        <v>571</v>
      </c>
      <c r="H166" s="2">
        <v>8.3254346777318529E-3</v>
      </c>
      <c r="I166" s="2">
        <v>1.347902133266151E-2</v>
      </c>
      <c r="J166" s="2">
        <v>0.28366588980973351</v>
      </c>
      <c r="K166" s="2">
        <v>10033225000</v>
      </c>
      <c r="L166" s="2">
        <v>1</v>
      </c>
    </row>
    <row r="167" spans="5:15" x14ac:dyDescent="0.25">
      <c r="E167" s="2">
        <v>202302</v>
      </c>
      <c r="F167" s="2">
        <v>1622</v>
      </c>
      <c r="G167" s="2">
        <v>545</v>
      </c>
      <c r="H167" s="2">
        <v>1.0985907735669043E-2</v>
      </c>
      <c r="I167" s="2">
        <v>7.4171744864931664E-3</v>
      </c>
      <c r="J167" s="2">
        <v>0.16518943024729885</v>
      </c>
      <c r="K167" s="2">
        <v>2318911000</v>
      </c>
      <c r="L167" s="2">
        <v>2</v>
      </c>
    </row>
    <row r="168" spans="5:15" x14ac:dyDescent="0.25">
      <c r="E168" s="2">
        <v>202302</v>
      </c>
      <c r="F168" s="2">
        <v>6585</v>
      </c>
      <c r="G168" s="2">
        <v>511</v>
      </c>
      <c r="H168" s="2">
        <v>9.2051554683199276E-3</v>
      </c>
      <c r="I168" s="2">
        <v>2.0145391974537141E-2</v>
      </c>
      <c r="J168" s="2">
        <v>6.2569793519365313E-2</v>
      </c>
      <c r="K168" s="2">
        <v>1047767000</v>
      </c>
      <c r="L168" s="2">
        <v>3</v>
      </c>
    </row>
    <row r="169" spans="5:15" x14ac:dyDescent="0.25">
      <c r="E169" s="2">
        <v>202302</v>
      </c>
      <c r="F169" s="2">
        <v>6737</v>
      </c>
      <c r="G169" s="2">
        <v>285</v>
      </c>
      <c r="H169" s="2">
        <v>2.3007030887166911E-2</v>
      </c>
      <c r="I169" s="2">
        <v>5.4645902570925583E-3</v>
      </c>
      <c r="J169" s="2">
        <v>0.13876376859091308</v>
      </c>
      <c r="K169" s="2">
        <v>3647776000</v>
      </c>
      <c r="L169" s="2">
        <v>4</v>
      </c>
    </row>
    <row r="170" spans="5:15" x14ac:dyDescent="0.25">
      <c r="E170" s="2">
        <v>202302</v>
      </c>
      <c r="F170" s="2">
        <v>3518</v>
      </c>
      <c r="G170" s="2">
        <v>279</v>
      </c>
      <c r="H170" s="2">
        <v>3.6026973394040013E-2</v>
      </c>
      <c r="I170" s="2">
        <v>6.2484646387788705E-3</v>
      </c>
      <c r="J170" s="2">
        <v>2.6890957289015978E-2</v>
      </c>
      <c r="K170" s="2">
        <v>4962686000</v>
      </c>
      <c r="L170" s="2">
        <v>5</v>
      </c>
    </row>
    <row r="171" spans="5:15" x14ac:dyDescent="0.25">
      <c r="E171" s="2">
        <v>202302</v>
      </c>
      <c r="F171" s="2">
        <v>2320</v>
      </c>
      <c r="G171" s="2">
        <v>79</v>
      </c>
      <c r="H171" s="2">
        <v>1.8320755866191803E-2</v>
      </c>
      <c r="I171" s="2">
        <v>1.0882545348868537E-2</v>
      </c>
      <c r="J171" s="2">
        <v>5.7476314608027733E-2</v>
      </c>
      <c r="K171" s="2">
        <v>8765415000</v>
      </c>
      <c r="L171" s="2">
        <v>6</v>
      </c>
    </row>
    <row r="172" spans="5:15" x14ac:dyDescent="0.25">
      <c r="E172" s="2">
        <v>202302</v>
      </c>
      <c r="F172" s="2">
        <v>6827</v>
      </c>
      <c r="G172" s="2">
        <v>535</v>
      </c>
      <c r="H172" s="2">
        <v>2.9091773493179242E-2</v>
      </c>
      <c r="I172" s="2">
        <v>5.8521268443882555E-3</v>
      </c>
      <c r="J172" s="2">
        <v>0.22474993613571331</v>
      </c>
      <c r="K172" s="2">
        <v>5970278000</v>
      </c>
      <c r="L172" s="2">
        <v>7</v>
      </c>
    </row>
    <row r="173" spans="5:15" x14ac:dyDescent="0.25">
      <c r="E173" s="2">
        <v>202302</v>
      </c>
      <c r="F173" s="2">
        <v>3861</v>
      </c>
      <c r="G173" s="2">
        <v>114</v>
      </c>
      <c r="H173" s="2">
        <v>6.0685943444411293E-3</v>
      </c>
      <c r="I173" s="2">
        <v>2.0663825049143457E-2</v>
      </c>
      <c r="J173" s="2">
        <v>0.18539415944947907</v>
      </c>
      <c r="K173" s="2">
        <v>3304383000</v>
      </c>
      <c r="L173" s="2">
        <v>8</v>
      </c>
    </row>
    <row r="174" spans="5:15" x14ac:dyDescent="0.25">
      <c r="E174" s="2">
        <v>202302</v>
      </c>
      <c r="F174" s="2">
        <v>2704</v>
      </c>
      <c r="G174" s="2">
        <v>225</v>
      </c>
      <c r="H174" s="2">
        <v>1.1863249647436108E-2</v>
      </c>
      <c r="I174" s="2">
        <v>1.4755451653130519E-2</v>
      </c>
      <c r="J174" s="2">
        <v>0.29592485382616268</v>
      </c>
      <c r="K174" s="2">
        <v>6947352000</v>
      </c>
      <c r="L174" s="2">
        <v>9</v>
      </c>
    </row>
    <row r="175" spans="5:15" x14ac:dyDescent="0.25">
      <c r="E175" s="2">
        <v>202303</v>
      </c>
      <c r="F175" s="2">
        <v>5514</v>
      </c>
      <c r="G175" s="2">
        <v>544</v>
      </c>
      <c r="H175" s="2">
        <v>7.4196291125642492E-3</v>
      </c>
      <c r="I175" s="2">
        <v>1.6395196562251454E-2</v>
      </c>
      <c r="J175" s="2">
        <v>2.213321356610061E-2</v>
      </c>
      <c r="K175" s="2">
        <v>10059178000</v>
      </c>
      <c r="L175" s="2">
        <v>0</v>
      </c>
      <c r="O175">
        <f>SUMPRODUCT(F175:F184,H175:H184)/SUM(F175:F184)</f>
        <v>1.3453958319251606E-2</v>
      </c>
    </row>
    <row r="176" spans="5:15" x14ac:dyDescent="0.25">
      <c r="E176" s="2">
        <v>202303</v>
      </c>
      <c r="F176" s="2">
        <v>1066</v>
      </c>
      <c r="G176" s="2">
        <v>2</v>
      </c>
      <c r="H176" s="2">
        <v>2.2817330703623968E-2</v>
      </c>
      <c r="I176" s="2">
        <v>4.6237598733941268E-3</v>
      </c>
      <c r="J176" s="2">
        <v>0.11765820263122161</v>
      </c>
      <c r="K176" s="2">
        <v>4918390000</v>
      </c>
      <c r="L176" s="2">
        <v>1</v>
      </c>
    </row>
    <row r="177" spans="1:14" x14ac:dyDescent="0.25">
      <c r="E177" s="2">
        <v>202303</v>
      </c>
      <c r="F177" s="2">
        <v>4409</v>
      </c>
      <c r="G177" s="2">
        <v>550</v>
      </c>
      <c r="H177" s="2">
        <v>4.2090693297074419E-2</v>
      </c>
      <c r="I177" s="2">
        <v>1.5194323395877039E-2</v>
      </c>
      <c r="J177" s="2">
        <v>0.24868697580068308</v>
      </c>
      <c r="K177" s="2">
        <v>3414753000</v>
      </c>
      <c r="L177" s="2">
        <v>2</v>
      </c>
    </row>
    <row r="178" spans="1:14" x14ac:dyDescent="0.25">
      <c r="E178" s="2">
        <v>202303</v>
      </c>
      <c r="F178" s="2">
        <v>1786</v>
      </c>
      <c r="G178" s="2">
        <v>338</v>
      </c>
      <c r="H178" s="2">
        <v>1.0222239937772788E-2</v>
      </c>
      <c r="I178" s="2">
        <v>2.1425532313556438E-2</v>
      </c>
      <c r="J178" s="2">
        <v>0.14860448466834822</v>
      </c>
      <c r="K178" s="2">
        <v>8646363000</v>
      </c>
      <c r="L178" s="2">
        <v>3</v>
      </c>
    </row>
    <row r="179" spans="1:14" x14ac:dyDescent="0.25">
      <c r="E179" s="2">
        <v>202303</v>
      </c>
      <c r="F179" s="2">
        <v>4699</v>
      </c>
      <c r="G179" s="2">
        <v>525</v>
      </c>
      <c r="H179" s="2">
        <v>6.5935019487732812E-3</v>
      </c>
      <c r="I179" s="2">
        <v>1.3428804752468869E-2</v>
      </c>
      <c r="J179" s="2">
        <v>0.2857116342010359</v>
      </c>
      <c r="K179" s="2">
        <v>10058363000</v>
      </c>
      <c r="L179" s="2">
        <v>4</v>
      </c>
    </row>
    <row r="180" spans="1:14" x14ac:dyDescent="0.25">
      <c r="E180" s="2">
        <v>202303</v>
      </c>
      <c r="F180" s="2">
        <v>3345</v>
      </c>
      <c r="G180" s="2">
        <v>448</v>
      </c>
      <c r="H180" s="2">
        <v>6.010348856960987E-3</v>
      </c>
      <c r="I180" s="2">
        <v>6.024355612855881E-3</v>
      </c>
      <c r="J180" s="2">
        <v>0.19571338655332504</v>
      </c>
      <c r="K180" s="2">
        <v>8997935000</v>
      </c>
      <c r="L180" s="2">
        <v>5</v>
      </c>
    </row>
    <row r="181" spans="1:14" x14ac:dyDescent="0.25">
      <c r="E181" s="2">
        <v>202303</v>
      </c>
      <c r="F181" s="2">
        <v>4290</v>
      </c>
      <c r="G181" s="2">
        <v>555</v>
      </c>
      <c r="H181" s="2">
        <v>2.2027591068694528E-3</v>
      </c>
      <c r="I181" s="2">
        <v>6.2958055303549247E-3</v>
      </c>
      <c r="J181" s="2">
        <v>0.12135815025063031</v>
      </c>
      <c r="K181" s="2">
        <v>2185570000</v>
      </c>
      <c r="L181" s="2">
        <v>6</v>
      </c>
    </row>
    <row r="182" spans="1:14" x14ac:dyDescent="0.25">
      <c r="E182" s="2">
        <v>202303</v>
      </c>
      <c r="F182" s="2">
        <v>6531</v>
      </c>
      <c r="G182" s="2">
        <v>557</v>
      </c>
      <c r="H182" s="2">
        <v>2.3656306352988061E-2</v>
      </c>
      <c r="I182" s="2">
        <v>2.2260505841775254E-2</v>
      </c>
      <c r="J182" s="2">
        <v>4.2549802142839654E-2</v>
      </c>
      <c r="K182" s="2">
        <v>6328380000</v>
      </c>
      <c r="L182" s="2">
        <v>7</v>
      </c>
    </row>
    <row r="183" spans="1:14" x14ac:dyDescent="0.25">
      <c r="E183" s="2">
        <v>202303</v>
      </c>
      <c r="F183" s="2">
        <v>1677</v>
      </c>
      <c r="G183" s="2">
        <v>510</v>
      </c>
      <c r="H183" s="2">
        <v>1.1524030035853644E-2</v>
      </c>
      <c r="I183" s="2">
        <v>2.4582954924044855E-2</v>
      </c>
      <c r="J183" s="2">
        <v>5.6561646879883607E-3</v>
      </c>
      <c r="K183" s="2">
        <v>6924711000</v>
      </c>
      <c r="L183" s="2">
        <v>8</v>
      </c>
    </row>
    <row r="184" spans="1:14" x14ac:dyDescent="0.25">
      <c r="E184" s="2">
        <v>202303</v>
      </c>
      <c r="F184" s="2">
        <v>5109</v>
      </c>
      <c r="G184" s="2">
        <v>171</v>
      </c>
      <c r="H184" s="2">
        <v>2.6520750302162365E-3</v>
      </c>
      <c r="I184" s="2">
        <v>2.2741739901221747E-2</v>
      </c>
      <c r="J184" s="2">
        <v>4.409380664198663E-2</v>
      </c>
      <c r="K184" s="2">
        <v>9884838000</v>
      </c>
      <c r="L184" s="2">
        <v>9</v>
      </c>
    </row>
    <row r="187" spans="1:14" x14ac:dyDescent="0.25">
      <c r="A187" s="131" t="s">
        <v>116</v>
      </c>
      <c r="B187" s="131"/>
      <c r="C187" s="131"/>
      <c r="D187" s="131"/>
      <c r="E187" s="131"/>
      <c r="F187" s="131"/>
      <c r="G187" s="131"/>
      <c r="H187" s="131"/>
      <c r="I187" s="131"/>
      <c r="J187" s="131"/>
      <c r="K187" s="131"/>
      <c r="L187" s="131"/>
      <c r="M187" s="131"/>
      <c r="N187" s="131"/>
    </row>
    <row r="189" spans="1:14" x14ac:dyDescent="0.25">
      <c r="E189" s="2" t="s">
        <v>105</v>
      </c>
      <c r="F189" s="2" t="s">
        <v>111</v>
      </c>
      <c r="G189" s="2" t="s">
        <v>106</v>
      </c>
      <c r="H189" s="2" t="s">
        <v>113</v>
      </c>
      <c r="I189" s="2" t="s">
        <v>114</v>
      </c>
      <c r="J189" s="2" t="s">
        <v>107</v>
      </c>
      <c r="K189" s="2" t="s">
        <v>102</v>
      </c>
    </row>
    <row r="190" spans="1:14" x14ac:dyDescent="0.25">
      <c r="E190" s="2">
        <v>80630</v>
      </c>
      <c r="F190" s="2">
        <v>6092</v>
      </c>
      <c r="G190" s="2">
        <v>4.5441000000000002E-2</v>
      </c>
      <c r="H190" s="2">
        <v>2.631E-2</v>
      </c>
      <c r="I190" s="2">
        <v>0.29833999999999999</v>
      </c>
      <c r="J190" s="2">
        <v>12420000000</v>
      </c>
      <c r="K190" s="2">
        <v>0</v>
      </c>
    </row>
    <row r="191" spans="1:14" x14ac:dyDescent="0.25">
      <c r="E191" s="2">
        <v>44568</v>
      </c>
      <c r="F191" s="2">
        <v>1698</v>
      </c>
      <c r="G191" s="2">
        <v>2.2506000000000002E-2</v>
      </c>
      <c r="H191" s="2">
        <v>1.8079999999999999E-2</v>
      </c>
      <c r="I191" s="2">
        <v>2.596E-2</v>
      </c>
      <c r="J191" s="2">
        <v>7594100000</v>
      </c>
      <c r="K191" s="2">
        <v>1</v>
      </c>
    </row>
    <row r="192" spans="1:14" x14ac:dyDescent="0.25">
      <c r="E192" s="2">
        <v>15178</v>
      </c>
      <c r="F192" s="2">
        <v>486</v>
      </c>
      <c r="G192" s="2">
        <v>1.6750000000000001E-2</v>
      </c>
      <c r="H192" s="2">
        <v>1.469E-2</v>
      </c>
      <c r="I192" s="2">
        <v>1.8069999999999999E-2</v>
      </c>
      <c r="J192" s="2">
        <v>3031900000</v>
      </c>
      <c r="K192" s="2">
        <v>2</v>
      </c>
    </row>
    <row r="193" spans="5:11" x14ac:dyDescent="0.25">
      <c r="E193" s="2">
        <v>25673</v>
      </c>
      <c r="F193" s="2">
        <v>565</v>
      </c>
      <c r="G193" s="2">
        <v>1.3240999999999999E-2</v>
      </c>
      <c r="H193" s="2">
        <v>1.15E-2</v>
      </c>
      <c r="I193" s="2">
        <v>1.457E-2</v>
      </c>
      <c r="J193" s="2">
        <v>4282300000</v>
      </c>
      <c r="K193" s="2">
        <v>3</v>
      </c>
    </row>
    <row r="194" spans="5:11" x14ac:dyDescent="0.25">
      <c r="E194" s="2">
        <v>21728</v>
      </c>
      <c r="F194" s="2">
        <v>297</v>
      </c>
      <c r="G194" s="2">
        <v>1.01E-2</v>
      </c>
      <c r="H194" s="2">
        <v>8.4799999999999997E-3</v>
      </c>
      <c r="I194" s="2">
        <v>1.14E-2</v>
      </c>
      <c r="J194" s="2">
        <v>3531800000</v>
      </c>
      <c r="K194" s="2">
        <v>4</v>
      </c>
    </row>
    <row r="195" spans="5:11" x14ac:dyDescent="0.25">
      <c r="E195" s="2">
        <v>144495</v>
      </c>
      <c r="F195" s="2">
        <v>177</v>
      </c>
      <c r="G195" s="2">
        <v>7.7790000000000003E-3</v>
      </c>
      <c r="H195" s="2">
        <v>6.8900000000000003E-3</v>
      </c>
      <c r="I195" s="2">
        <v>8.3300000000000006E-3</v>
      </c>
      <c r="J195" s="2">
        <v>2527600000</v>
      </c>
      <c r="K195" s="2">
        <v>5</v>
      </c>
    </row>
    <row r="196" spans="5:11" x14ac:dyDescent="0.25">
      <c r="E196" s="2">
        <v>12971</v>
      </c>
      <c r="F196" s="2">
        <v>115</v>
      </c>
      <c r="G196" s="2">
        <v>5.9890000000000004E-3</v>
      </c>
      <c r="H196" s="2">
        <v>5.4099999999999999E-3</v>
      </c>
      <c r="I196" s="2">
        <v>6.7000000000000002E-3</v>
      </c>
      <c r="J196" s="2">
        <v>1983100000</v>
      </c>
      <c r="K196" s="2">
        <v>6</v>
      </c>
    </row>
    <row r="197" spans="5:11" x14ac:dyDescent="0.25">
      <c r="E197" s="2">
        <v>10685</v>
      </c>
      <c r="F197" s="2">
        <v>82</v>
      </c>
      <c r="G197" s="2">
        <v>4.6979999999999999E-3</v>
      </c>
      <c r="H197" s="2">
        <v>6.3889999999999997E-3</v>
      </c>
      <c r="I197" s="2">
        <v>5.3899999999999998E-3</v>
      </c>
      <c r="J197" s="2">
        <v>2184800000</v>
      </c>
      <c r="K197" s="2">
        <v>7</v>
      </c>
    </row>
    <row r="198" spans="5:11" x14ac:dyDescent="0.25">
      <c r="E198" s="2">
        <v>12420</v>
      </c>
      <c r="F198" s="2">
        <v>55</v>
      </c>
      <c r="G198" s="2">
        <v>3.1749999999999999E-3</v>
      </c>
      <c r="H198" s="2">
        <v>2.4299999999999999E-3</v>
      </c>
      <c r="I198" s="2">
        <v>3.79E-3</v>
      </c>
      <c r="J198" s="2">
        <v>2633700000</v>
      </c>
      <c r="K198" s="2">
        <v>8</v>
      </c>
    </row>
    <row r="199" spans="5:11" x14ac:dyDescent="0.25">
      <c r="E199" s="2">
        <v>6304</v>
      </c>
      <c r="F199" s="2">
        <v>7</v>
      </c>
      <c r="G199" s="2">
        <v>1.5659999999999999E-3</v>
      </c>
      <c r="H199" s="2">
        <v>7.6000000000000004E-4</v>
      </c>
      <c r="I199" s="2">
        <v>2.3700000000000001E-3</v>
      </c>
      <c r="J199" s="2">
        <v>778150000</v>
      </c>
      <c r="K199" s="2">
        <v>9</v>
      </c>
    </row>
  </sheetData>
  <mergeCells count="6">
    <mergeCell ref="A15:P15"/>
    <mergeCell ref="A187:N187"/>
    <mergeCell ref="A29:A30"/>
    <mergeCell ref="A34:P34"/>
    <mergeCell ref="A52:P52"/>
    <mergeCell ref="B29:B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Index</vt:lpstr>
      <vt:lpstr>1. Change_Log</vt:lpstr>
      <vt:lpstr>2. Summary</vt:lpstr>
      <vt:lpstr>3. Gini</vt:lpstr>
      <vt:lpstr>4. Calibration</vt:lpstr>
      <vt:lpstr>5. PSI</vt:lpstr>
      <vt:lpstr>support</vt:lpstr>
      <vt:lpstr>Actual</vt:lpstr>
      <vt:lpstr>Perfect_curve</vt:lpstr>
      <vt:lpstr>Random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Kamble</dc:creator>
  <cp:lastModifiedBy>Akshay Kamble</cp:lastModifiedBy>
  <dcterms:created xsi:type="dcterms:W3CDTF">2024-06-18T06:42:01Z</dcterms:created>
  <dcterms:modified xsi:type="dcterms:W3CDTF">2024-08-23T08:11:20Z</dcterms:modified>
</cp:coreProperties>
</file>