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noRPC" sheetId="2" r:id="rId1"/>
    <sheet name="withRPC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H51" i="2" l="1"/>
  <c r="H50" i="2"/>
  <c r="H48" i="2"/>
  <c r="H47" i="2"/>
  <c r="H45" i="2"/>
  <c r="H44" i="2"/>
  <c r="H42" i="2"/>
  <c r="H41" i="2"/>
  <c r="H39" i="2"/>
  <c r="H38" i="2"/>
  <c r="H33" i="2"/>
  <c r="H32" i="2"/>
  <c r="H30" i="2"/>
  <c r="H29" i="2"/>
  <c r="C57" i="2"/>
  <c r="C56" i="2"/>
  <c r="E51" i="2"/>
  <c r="E50" i="2"/>
  <c r="E48" i="2"/>
  <c r="E47" i="2"/>
  <c r="E45" i="2"/>
  <c r="E44" i="2"/>
  <c r="E42" i="2"/>
  <c r="E41" i="2"/>
  <c r="E39" i="2"/>
  <c r="E38" i="2"/>
  <c r="E36" i="2"/>
  <c r="E35" i="2"/>
  <c r="E31" i="2"/>
  <c r="E30" i="2"/>
  <c r="E29" i="2"/>
  <c r="O24" i="2"/>
  <c r="O21" i="2"/>
  <c r="O18" i="2"/>
  <c r="O15" i="2"/>
  <c r="O12" i="2"/>
  <c r="O6" i="2"/>
  <c r="O3" i="2"/>
  <c r="C63" i="2"/>
  <c r="F52" i="2"/>
  <c r="E52" i="2"/>
  <c r="D52" i="2"/>
  <c r="C79" i="2" s="1"/>
  <c r="D79" i="2" s="1"/>
  <c r="C52" i="2"/>
  <c r="F51" i="2"/>
  <c r="D51" i="2"/>
  <c r="C51" i="2"/>
  <c r="F50" i="2"/>
  <c r="D50" i="2"/>
  <c r="C77" i="2" s="1"/>
  <c r="C50" i="2"/>
  <c r="F49" i="2"/>
  <c r="E49" i="2"/>
  <c r="D49" i="2"/>
  <c r="C49" i="2"/>
  <c r="F48" i="2"/>
  <c r="D48" i="2"/>
  <c r="C48" i="2"/>
  <c r="F47" i="2"/>
  <c r="D47" i="2"/>
  <c r="C47" i="2"/>
  <c r="F46" i="2"/>
  <c r="E46" i="2"/>
  <c r="D46" i="2"/>
  <c r="C46" i="2"/>
  <c r="F45" i="2"/>
  <c r="D45" i="2"/>
  <c r="C45" i="2"/>
  <c r="F44" i="2"/>
  <c r="D44" i="2"/>
  <c r="C44" i="2"/>
  <c r="F43" i="2"/>
  <c r="E43" i="2"/>
  <c r="D43" i="2"/>
  <c r="C43" i="2"/>
  <c r="F42" i="2"/>
  <c r="D42" i="2"/>
  <c r="C42" i="2"/>
  <c r="F41" i="2"/>
  <c r="D41" i="2"/>
  <c r="C41" i="2"/>
  <c r="F40" i="2"/>
  <c r="E40" i="2"/>
  <c r="D40" i="2"/>
  <c r="C67" i="2" s="1"/>
  <c r="D67" i="2" s="1"/>
  <c r="C40" i="2"/>
  <c r="F39" i="2"/>
  <c r="D39" i="2"/>
  <c r="C39" i="2"/>
  <c r="C66" i="2" s="1"/>
  <c r="F38" i="2"/>
  <c r="D38" i="2"/>
  <c r="C38" i="2"/>
  <c r="F37" i="2"/>
  <c r="E37" i="2"/>
  <c r="D37" i="2"/>
  <c r="C37" i="2"/>
  <c r="C64" i="2" s="1"/>
  <c r="D64" i="2" s="1"/>
  <c r="F36" i="2"/>
  <c r="D36" i="2"/>
  <c r="C36" i="2"/>
  <c r="F35" i="2"/>
  <c r="D35" i="2"/>
  <c r="C35" i="2"/>
  <c r="F34" i="2"/>
  <c r="E34" i="2"/>
  <c r="D34" i="2"/>
  <c r="C34" i="2"/>
  <c r="F33" i="2"/>
  <c r="E33" i="2"/>
  <c r="D33" i="2"/>
  <c r="C33" i="2"/>
  <c r="C60" i="2" s="1"/>
  <c r="F32" i="2"/>
  <c r="G32" i="2" s="1"/>
  <c r="E32" i="2"/>
  <c r="D32" i="2"/>
  <c r="C32" i="2"/>
  <c r="C59" i="2" s="1"/>
  <c r="F31" i="2"/>
  <c r="D31" i="2"/>
  <c r="C31" i="2"/>
  <c r="C58" i="2" s="1"/>
  <c r="D58" i="2" s="1"/>
  <c r="F30" i="2"/>
  <c r="D30" i="2"/>
  <c r="C30" i="2"/>
  <c r="F29" i="2"/>
  <c r="D29" i="2"/>
  <c r="C29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C62" i="2" l="1"/>
  <c r="D62" i="2" s="1"/>
  <c r="G29" i="2"/>
  <c r="G30" i="2"/>
  <c r="G34" i="2"/>
  <c r="G36" i="2"/>
  <c r="H36" i="2" s="1"/>
  <c r="G38" i="2"/>
  <c r="D66" i="2"/>
  <c r="G39" i="2"/>
  <c r="D77" i="2"/>
  <c r="D57" i="2"/>
  <c r="C61" i="2"/>
  <c r="D61" i="2" s="1"/>
  <c r="C65" i="2"/>
  <c r="D65" i="2" s="1"/>
  <c r="G40" i="2"/>
  <c r="C68" i="2"/>
  <c r="G42" i="2"/>
  <c r="G43" i="2"/>
  <c r="G44" i="2"/>
  <c r="C72" i="2"/>
  <c r="G46" i="2"/>
  <c r="C74" i="2"/>
  <c r="G47" i="2"/>
  <c r="C71" i="2"/>
  <c r="D71" i="2" s="1"/>
  <c r="C69" i="2"/>
  <c r="C73" i="2"/>
  <c r="D73" i="2" s="1"/>
  <c r="G48" i="2"/>
  <c r="C76" i="2"/>
  <c r="D76" i="2" s="1"/>
  <c r="G50" i="2"/>
  <c r="G51" i="2"/>
  <c r="G52" i="2"/>
  <c r="C75" i="2"/>
  <c r="D75" i="2" s="1"/>
  <c r="D72" i="2"/>
  <c r="D74" i="2"/>
  <c r="D63" i="2"/>
  <c r="G31" i="2"/>
  <c r="G35" i="2"/>
  <c r="H35" i="2" s="1"/>
  <c r="G33" i="2"/>
  <c r="G37" i="2"/>
  <c r="G41" i="2"/>
  <c r="G45" i="2"/>
  <c r="G49" i="2"/>
  <c r="C70" i="2"/>
  <c r="D70" i="2" s="1"/>
  <c r="C78" i="2"/>
  <c r="D78" i="2" s="1"/>
  <c r="V12" i="1"/>
  <c r="U12" i="1"/>
  <c r="S12" i="1"/>
  <c r="T12" i="1"/>
  <c r="R12" i="1"/>
  <c r="D56" i="2" l="1"/>
  <c r="D59" i="2"/>
  <c r="D60" i="2"/>
  <c r="D69" i="2"/>
  <c r="D68" i="2"/>
  <c r="F52" i="1"/>
  <c r="E52" i="1"/>
  <c r="D52" i="1"/>
  <c r="C52" i="1"/>
  <c r="F51" i="1"/>
  <c r="E51" i="1"/>
  <c r="D51" i="1"/>
  <c r="C51" i="1"/>
  <c r="C78" i="1" s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C74" i="1" s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C70" i="1" s="1"/>
  <c r="D70" i="1" s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C66" i="1" s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I25" i="1"/>
  <c r="I24" i="1"/>
  <c r="W12" i="1" s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56" i="1" l="1"/>
  <c r="C57" i="1"/>
  <c r="C59" i="1"/>
  <c r="D59" i="1" s="1"/>
  <c r="C60" i="1"/>
  <c r="D60" i="1" s="1"/>
  <c r="C61" i="1"/>
  <c r="D61" i="1" s="1"/>
  <c r="C63" i="1"/>
  <c r="C64" i="1"/>
  <c r="C65" i="1"/>
  <c r="D65" i="1" s="1"/>
  <c r="C67" i="1"/>
  <c r="D67" i="1" s="1"/>
  <c r="C68" i="1"/>
  <c r="D68" i="1" s="1"/>
  <c r="C69" i="1"/>
  <c r="D69" i="1" s="1"/>
  <c r="C71" i="1"/>
  <c r="C72" i="1"/>
  <c r="C75" i="1"/>
  <c r="C76" i="1"/>
  <c r="C77" i="1"/>
  <c r="D77" i="1" s="1"/>
  <c r="C79" i="1"/>
  <c r="D79" i="1" s="1"/>
  <c r="C58" i="1"/>
  <c r="D58" i="1" s="1"/>
  <c r="C62" i="1"/>
  <c r="D66" i="1"/>
  <c r="D78" i="1"/>
  <c r="D63" i="1"/>
  <c r="D75" i="1"/>
  <c r="D62" i="1"/>
  <c r="D74" i="1"/>
  <c r="G46" i="1"/>
  <c r="C73" i="1"/>
  <c r="D73" i="1" s="1"/>
  <c r="D76" i="1"/>
  <c r="D64" i="1"/>
  <c r="G30" i="1"/>
  <c r="G32" i="1"/>
  <c r="G34" i="1"/>
  <c r="G36" i="1"/>
  <c r="G38" i="1"/>
  <c r="G40" i="1"/>
  <c r="G41" i="1"/>
  <c r="G42" i="1"/>
  <c r="G44" i="1"/>
  <c r="G45" i="1"/>
  <c r="G47" i="1"/>
  <c r="G48" i="1"/>
  <c r="G49" i="1"/>
  <c r="G50" i="1"/>
  <c r="G51" i="1"/>
  <c r="G52" i="1"/>
  <c r="G29" i="1"/>
  <c r="G31" i="1"/>
  <c r="G33" i="1"/>
  <c r="G35" i="1"/>
  <c r="G37" i="1"/>
  <c r="G39" i="1"/>
  <c r="G43" i="1"/>
  <c r="D57" i="1" l="1"/>
  <c r="D56" i="1"/>
  <c r="D71" i="1"/>
  <c r="D72" i="1"/>
</calcChain>
</file>

<file path=xl/sharedStrings.xml><?xml version="1.0" encoding="utf-8"?>
<sst xmlns="http://schemas.openxmlformats.org/spreadsheetml/2006/main" count="271" uniqueCount="31">
  <si>
    <t>Init</t>
  </si>
  <si>
    <t>MemAlloc</t>
  </si>
  <si>
    <t>HtoD</t>
  </si>
  <si>
    <t>Kernel</t>
  </si>
  <si>
    <t>DtoH</t>
  </si>
  <si>
    <t>Close</t>
  </si>
  <si>
    <t>Total</t>
  </si>
  <si>
    <t>H2D_RPC</t>
  </si>
  <si>
    <t>D2H_RPC</t>
  </si>
  <si>
    <t>backprop</t>
  </si>
  <si>
    <t>bfs</t>
  </si>
  <si>
    <t>gaussian</t>
  </si>
  <si>
    <t>hotspot</t>
  </si>
  <si>
    <t>lud</t>
  </si>
  <si>
    <t>nn</t>
  </si>
  <si>
    <t>nw</t>
  </si>
  <si>
    <t>pathfinder</t>
  </si>
  <si>
    <t>MemCpy</t>
  </si>
  <si>
    <t>Overhead</t>
  </si>
  <si>
    <t>remote-cpu</t>
  </si>
  <si>
    <t>remote-gpu</t>
  </si>
  <si>
    <t>RPC_NUM</t>
  </si>
  <si>
    <t>RPC_TOT</t>
  </si>
  <si>
    <t>RPC_EXEC</t>
  </si>
  <si>
    <t>raw, OpenCL</t>
  </si>
  <si>
    <t>native-gpu</t>
  </si>
  <si>
    <t>RPC overhead (absolute)</t>
  </si>
  <si>
    <t>api-remoting</t>
  </si>
  <si>
    <t>shadow-pipe</t>
  </si>
  <si>
    <t>RPC overhead (relative)</t>
  </si>
  <si>
    <t>SETARG_RPC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</si>
</sst>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2" fillId="0" borderId="0" xfId="0" applyFont="1" applyAlignment="1"/>
    <xf numFmtId="4" fontId="0" fillId="0" borderId="0" xfId="0" applyNumberFormat="1"/>
    <xf numFmtId="4" fontId="3" fillId="0" borderId="1" xfId="0" applyNumberFormat="1" applyFont="1" applyBorder="1"/>
    <xf numFmtId="3" fontId="0" fillId="0" borderId="0" xfId="0" applyNumberFormat="1" applyFont="1" applyAlignment="1"/>
    <xf numFmtId="4" fontId="0" fillId="0" borderId="0" xfId="0" applyNumberFormat="1" applyFont="1" applyAlignme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noRPC!$C$28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noRPC!$A$29:$B$52</c:f>
              <c:multiLvlStrCache>
                <c:ptCount val="24"/>
                <c:lvl>
                  <c:pt idx="0">
                    <c:v>remote-cpu</c:v>
                  </c:pt>
                  <c:pt idx="1">
                    <c:v>remote-gpu</c:v>
                  </c:pt>
                  <c:pt idx="2">
                    <c:v>native-gpu</c:v>
                  </c:pt>
                  <c:pt idx="3">
                    <c:v>remote-cpu</c:v>
                  </c:pt>
                  <c:pt idx="4">
                    <c:v>remote-gpu</c:v>
                  </c:pt>
                  <c:pt idx="5">
                    <c:v>native-gpu</c:v>
                  </c:pt>
                  <c:pt idx="6">
                    <c:v>remote-cpu</c:v>
                  </c:pt>
                  <c:pt idx="7">
                    <c:v>remote-gpu</c:v>
                  </c:pt>
                  <c:pt idx="8">
                    <c:v>native-gpu</c:v>
                  </c:pt>
                  <c:pt idx="9">
                    <c:v>remote-cpu</c:v>
                  </c:pt>
                  <c:pt idx="10">
                    <c:v>remote-gpu</c:v>
                  </c:pt>
                  <c:pt idx="11">
                    <c:v>native-gpu</c:v>
                  </c:pt>
                  <c:pt idx="12">
                    <c:v>remote-cpu</c:v>
                  </c:pt>
                  <c:pt idx="13">
                    <c:v>remote-gpu</c:v>
                  </c:pt>
                  <c:pt idx="14">
                    <c:v>native-gpu</c:v>
                  </c:pt>
                  <c:pt idx="15">
                    <c:v>remote-cpu</c:v>
                  </c:pt>
                  <c:pt idx="16">
                    <c:v>remote-gpu</c:v>
                  </c:pt>
                  <c:pt idx="17">
                    <c:v>native-gpu</c:v>
                  </c:pt>
                  <c:pt idx="18">
                    <c:v>remote-cpu</c:v>
                  </c:pt>
                  <c:pt idx="19">
                    <c:v>remote-gpu</c:v>
                  </c:pt>
                  <c:pt idx="20">
                    <c:v>native-gpu</c:v>
                  </c:pt>
                  <c:pt idx="21">
                    <c:v>remote-cpu</c:v>
                  </c:pt>
                  <c:pt idx="22">
                    <c:v>remote-gpu</c:v>
                  </c:pt>
                  <c:pt idx="23">
                    <c:v>native-gpu</c:v>
                  </c:pt>
                </c:lvl>
                <c:lvl>
                  <c:pt idx="0">
                    <c:v>backprop</c:v>
                  </c:pt>
                  <c:pt idx="3">
                    <c:v>bfs</c:v>
                  </c:pt>
                  <c:pt idx="6">
                    <c:v>gaussian</c:v>
                  </c:pt>
                  <c:pt idx="9">
                    <c:v>hotspot</c:v>
                  </c:pt>
                  <c:pt idx="12">
                    <c:v>lud</c:v>
                  </c:pt>
                  <c:pt idx="15">
                    <c:v>nn</c:v>
                  </c:pt>
                  <c:pt idx="18">
                    <c:v>nw</c:v>
                  </c:pt>
                  <c:pt idx="21">
                    <c:v>pathfinder</c:v>
                  </c:pt>
                </c:lvl>
              </c:multiLvlStrCache>
            </c:multiLvlStrRef>
          </c:cat>
          <c:val>
            <c:numRef>
              <c:f>noRPC!$C$29:$C$52</c:f>
              <c:numCache>
                <c:formatCode>#,##0.00</c:formatCode>
                <c:ptCount val="24"/>
                <c:pt idx="0">
                  <c:v>83.938699999999997</c:v>
                </c:pt>
                <c:pt idx="1">
                  <c:v>124.71299999999999</c:v>
                </c:pt>
                <c:pt idx="2">
                  <c:v>431.71300000000002</c:v>
                </c:pt>
                <c:pt idx="3">
                  <c:v>42.308700000000002</c:v>
                </c:pt>
                <c:pt idx="4">
                  <c:v>131.47999999999999</c:v>
                </c:pt>
                <c:pt idx="5">
                  <c:v>453.591003</c:v>
                </c:pt>
                <c:pt idx="6">
                  <c:v>2.18553</c:v>
                </c:pt>
                <c:pt idx="7">
                  <c:v>125.91800000000001</c:v>
                </c:pt>
                <c:pt idx="8">
                  <c:v>431.66199999999998</c:v>
                </c:pt>
                <c:pt idx="9">
                  <c:v>129.9</c:v>
                </c:pt>
                <c:pt idx="10">
                  <c:v>141.12200000000001</c:v>
                </c:pt>
                <c:pt idx="11">
                  <c:v>429.88099999999997</c:v>
                </c:pt>
                <c:pt idx="12">
                  <c:v>261.12400000000002</c:v>
                </c:pt>
                <c:pt idx="13">
                  <c:v>126.598</c:v>
                </c:pt>
                <c:pt idx="14">
                  <c:v>388.27199999999999</c:v>
                </c:pt>
                <c:pt idx="15">
                  <c:v>1.96533</c:v>
                </c:pt>
                <c:pt idx="16">
                  <c:v>137.08000000000001</c:v>
                </c:pt>
                <c:pt idx="17">
                  <c:v>444.65200800000002</c:v>
                </c:pt>
                <c:pt idx="18">
                  <c:v>303.68</c:v>
                </c:pt>
                <c:pt idx="19">
                  <c:v>145.32599999999999</c:v>
                </c:pt>
                <c:pt idx="20">
                  <c:v>448.76499999999999</c:v>
                </c:pt>
                <c:pt idx="21">
                  <c:v>92.901600000000002</c:v>
                </c:pt>
                <c:pt idx="22">
                  <c:v>155.804</c:v>
                </c:pt>
                <c:pt idx="23">
                  <c:v>258.20999999999998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6-4BCA-ABE8-A9D79808E984}"/>
            </c:ext>
          </c:extLst>
        </c:ser>
        <c:ser>
          <c:idx val="1"/>
          <c:order val="1"/>
          <c:tx>
            <c:strRef>
              <c:f>noRPC!$D$28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noRPC!$A$29:$B$52</c:f>
              <c:multiLvlStrCache>
                <c:ptCount val="24"/>
                <c:lvl>
                  <c:pt idx="0">
                    <c:v>remote-cpu</c:v>
                  </c:pt>
                  <c:pt idx="1">
                    <c:v>remote-gpu</c:v>
                  </c:pt>
                  <c:pt idx="2">
                    <c:v>native-gpu</c:v>
                  </c:pt>
                  <c:pt idx="3">
                    <c:v>remote-cpu</c:v>
                  </c:pt>
                  <c:pt idx="4">
                    <c:v>remote-gpu</c:v>
                  </c:pt>
                  <c:pt idx="5">
                    <c:v>native-gpu</c:v>
                  </c:pt>
                  <c:pt idx="6">
                    <c:v>remote-cpu</c:v>
                  </c:pt>
                  <c:pt idx="7">
                    <c:v>remote-gpu</c:v>
                  </c:pt>
                  <c:pt idx="8">
                    <c:v>native-gpu</c:v>
                  </c:pt>
                  <c:pt idx="9">
                    <c:v>remote-cpu</c:v>
                  </c:pt>
                  <c:pt idx="10">
                    <c:v>remote-gpu</c:v>
                  </c:pt>
                  <c:pt idx="11">
                    <c:v>native-gpu</c:v>
                  </c:pt>
                  <c:pt idx="12">
                    <c:v>remote-cpu</c:v>
                  </c:pt>
                  <c:pt idx="13">
                    <c:v>remote-gpu</c:v>
                  </c:pt>
                  <c:pt idx="14">
                    <c:v>native-gpu</c:v>
                  </c:pt>
                  <c:pt idx="15">
                    <c:v>remote-cpu</c:v>
                  </c:pt>
                  <c:pt idx="16">
                    <c:v>remote-gpu</c:v>
                  </c:pt>
                  <c:pt idx="17">
                    <c:v>native-gpu</c:v>
                  </c:pt>
                  <c:pt idx="18">
                    <c:v>remote-cpu</c:v>
                  </c:pt>
                  <c:pt idx="19">
                    <c:v>remote-gpu</c:v>
                  </c:pt>
                  <c:pt idx="20">
                    <c:v>native-gpu</c:v>
                  </c:pt>
                  <c:pt idx="21">
                    <c:v>remote-cpu</c:v>
                  </c:pt>
                  <c:pt idx="22">
                    <c:v>remote-gpu</c:v>
                  </c:pt>
                  <c:pt idx="23">
                    <c:v>native-gpu</c:v>
                  </c:pt>
                </c:lvl>
                <c:lvl>
                  <c:pt idx="0">
                    <c:v>backprop</c:v>
                  </c:pt>
                  <c:pt idx="3">
                    <c:v>bfs</c:v>
                  </c:pt>
                  <c:pt idx="6">
                    <c:v>gaussian</c:v>
                  </c:pt>
                  <c:pt idx="9">
                    <c:v>hotspot</c:v>
                  </c:pt>
                  <c:pt idx="12">
                    <c:v>lud</c:v>
                  </c:pt>
                  <c:pt idx="15">
                    <c:v>nn</c:v>
                  </c:pt>
                  <c:pt idx="18">
                    <c:v>nw</c:v>
                  </c:pt>
                  <c:pt idx="21">
                    <c:v>pathfinder</c:v>
                  </c:pt>
                </c:lvl>
              </c:multiLvlStrCache>
            </c:multiLvlStrRef>
          </c:cat>
          <c:val>
            <c:numRef>
              <c:f>noRPC!$D$29:$D$52</c:f>
              <c:numCache>
                <c:formatCode>#,##0.00</c:formatCode>
                <c:ptCount val="24"/>
                <c:pt idx="0">
                  <c:v>65.220800000000139</c:v>
                </c:pt>
                <c:pt idx="1">
                  <c:v>61.102469999999926</c:v>
                </c:pt>
                <c:pt idx="2">
                  <c:v>24.676283300000001</c:v>
                </c:pt>
                <c:pt idx="3">
                  <c:v>18.190629999999992</c:v>
                </c:pt>
                <c:pt idx="4">
                  <c:v>14.238769999999999</c:v>
                </c:pt>
                <c:pt idx="5">
                  <c:v>0.54704799999999998</c:v>
                </c:pt>
                <c:pt idx="6">
                  <c:v>12.901499999999984</c:v>
                </c:pt>
                <c:pt idx="7">
                  <c:v>10.430566999999996</c:v>
                </c:pt>
                <c:pt idx="8">
                  <c:v>2.7998233299999997</c:v>
                </c:pt>
                <c:pt idx="9">
                  <c:v>15.080433000000006</c:v>
                </c:pt>
                <c:pt idx="10">
                  <c:v>23.352667</c:v>
                </c:pt>
                <c:pt idx="11">
                  <c:v>2.3074293300000002</c:v>
                </c:pt>
                <c:pt idx="12">
                  <c:v>16.855500000000006</c:v>
                </c:pt>
                <c:pt idx="13">
                  <c:v>13.597199999999987</c:v>
                </c:pt>
                <c:pt idx="14">
                  <c:v>5.9977966699999996</c:v>
                </c:pt>
                <c:pt idx="15">
                  <c:v>2.5979930000000007</c:v>
                </c:pt>
                <c:pt idx="16">
                  <c:v>2.2505399999999991</c:v>
                </c:pt>
                <c:pt idx="17">
                  <c:v>9.3032000000000004E-2</c:v>
                </c:pt>
                <c:pt idx="18">
                  <c:v>31.107199999999978</c:v>
                </c:pt>
                <c:pt idx="19">
                  <c:v>27.422267000000005</c:v>
                </c:pt>
                <c:pt idx="20">
                  <c:v>20.500852000000002</c:v>
                </c:pt>
                <c:pt idx="21">
                  <c:v>24.467399999999984</c:v>
                </c:pt>
                <c:pt idx="22">
                  <c:v>23.316870000000026</c:v>
                </c:pt>
                <c:pt idx="23">
                  <c:v>13.8118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6-4BCA-ABE8-A9D79808E984}"/>
            </c:ext>
          </c:extLst>
        </c:ser>
        <c:ser>
          <c:idx val="2"/>
          <c:order val="2"/>
          <c:tx>
            <c:strRef>
              <c:f>noRPC!$E$28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noRPC!$A$29:$B$52</c:f>
              <c:multiLvlStrCache>
                <c:ptCount val="24"/>
                <c:lvl>
                  <c:pt idx="0">
                    <c:v>remote-cpu</c:v>
                  </c:pt>
                  <c:pt idx="1">
                    <c:v>remote-gpu</c:v>
                  </c:pt>
                  <c:pt idx="2">
                    <c:v>native-gpu</c:v>
                  </c:pt>
                  <c:pt idx="3">
                    <c:v>remote-cpu</c:v>
                  </c:pt>
                  <c:pt idx="4">
                    <c:v>remote-gpu</c:v>
                  </c:pt>
                  <c:pt idx="5">
                    <c:v>native-gpu</c:v>
                  </c:pt>
                  <c:pt idx="6">
                    <c:v>remote-cpu</c:v>
                  </c:pt>
                  <c:pt idx="7">
                    <c:v>remote-gpu</c:v>
                  </c:pt>
                  <c:pt idx="8">
                    <c:v>native-gpu</c:v>
                  </c:pt>
                  <c:pt idx="9">
                    <c:v>remote-cpu</c:v>
                  </c:pt>
                  <c:pt idx="10">
                    <c:v>remote-gpu</c:v>
                  </c:pt>
                  <c:pt idx="11">
                    <c:v>native-gpu</c:v>
                  </c:pt>
                  <c:pt idx="12">
                    <c:v>remote-cpu</c:v>
                  </c:pt>
                  <c:pt idx="13">
                    <c:v>remote-gpu</c:v>
                  </c:pt>
                  <c:pt idx="14">
                    <c:v>native-gpu</c:v>
                  </c:pt>
                  <c:pt idx="15">
                    <c:v>remote-cpu</c:v>
                  </c:pt>
                  <c:pt idx="16">
                    <c:v>remote-gpu</c:v>
                  </c:pt>
                  <c:pt idx="17">
                    <c:v>native-gpu</c:v>
                  </c:pt>
                  <c:pt idx="18">
                    <c:v>remote-cpu</c:v>
                  </c:pt>
                  <c:pt idx="19">
                    <c:v>remote-gpu</c:v>
                  </c:pt>
                  <c:pt idx="20">
                    <c:v>native-gpu</c:v>
                  </c:pt>
                  <c:pt idx="21">
                    <c:v>remote-cpu</c:v>
                  </c:pt>
                  <c:pt idx="22">
                    <c:v>remote-gpu</c:v>
                  </c:pt>
                  <c:pt idx="23">
                    <c:v>native-gpu</c:v>
                  </c:pt>
                </c:lvl>
                <c:lvl>
                  <c:pt idx="0">
                    <c:v>backprop</c:v>
                  </c:pt>
                  <c:pt idx="3">
                    <c:v>bfs</c:v>
                  </c:pt>
                  <c:pt idx="6">
                    <c:v>gaussian</c:v>
                  </c:pt>
                  <c:pt idx="9">
                    <c:v>hotspot</c:v>
                  </c:pt>
                  <c:pt idx="12">
                    <c:v>lud</c:v>
                  </c:pt>
                  <c:pt idx="15">
                    <c:v>nn</c:v>
                  </c:pt>
                  <c:pt idx="18">
                    <c:v>nw</c:v>
                  </c:pt>
                  <c:pt idx="21">
                    <c:v>pathfinder</c:v>
                  </c:pt>
                </c:lvl>
              </c:multiLvlStrCache>
            </c:multiLvlStrRef>
          </c:cat>
          <c:val>
            <c:numRef>
              <c:f>noRPC!$E$29:$E$52</c:f>
              <c:numCache>
                <c:formatCode>#,##0.00</c:formatCode>
                <c:ptCount val="24"/>
                <c:pt idx="0">
                  <c:v>18.63001375</c:v>
                </c:pt>
                <c:pt idx="1">
                  <c:v>3.9583837500000003</c:v>
                </c:pt>
                <c:pt idx="2">
                  <c:v>3.95</c:v>
                </c:pt>
                <c:pt idx="3">
                  <c:v>22.495100000000001</c:v>
                </c:pt>
                <c:pt idx="4">
                  <c:v>15.7705</c:v>
                </c:pt>
                <c:pt idx="5">
                  <c:v>0.79</c:v>
                </c:pt>
                <c:pt idx="6">
                  <c:v>1503.6884999999993</c:v>
                </c:pt>
                <c:pt idx="7">
                  <c:v>627.1284999999998</c:v>
                </c:pt>
                <c:pt idx="8">
                  <c:v>421.74</c:v>
                </c:pt>
                <c:pt idx="9">
                  <c:v>426.16865000000007</c:v>
                </c:pt>
                <c:pt idx="10">
                  <c:v>159.22865000000002</c:v>
                </c:pt>
                <c:pt idx="11">
                  <c:v>62.534700000000001</c:v>
                </c:pt>
                <c:pt idx="12">
                  <c:v>363.68574999999998</c:v>
                </c:pt>
                <c:pt idx="13">
                  <c:v>99.532750000000021</c:v>
                </c:pt>
                <c:pt idx="14">
                  <c:v>58.295499999999997</c:v>
                </c:pt>
                <c:pt idx="15">
                  <c:v>506.76767499999983</c:v>
                </c:pt>
                <c:pt idx="16">
                  <c:v>148.25367499999993</c:v>
                </c:pt>
                <c:pt idx="17">
                  <c:v>24.441210000000002</c:v>
                </c:pt>
                <c:pt idx="18">
                  <c:v>170.62839250000002</c:v>
                </c:pt>
                <c:pt idx="19">
                  <c:v>101.06639249999999</c:v>
                </c:pt>
                <c:pt idx="20">
                  <c:v>5.754785</c:v>
                </c:pt>
                <c:pt idx="21">
                  <c:v>161.06377538461538</c:v>
                </c:pt>
                <c:pt idx="22">
                  <c:v>55.417075384615387</c:v>
                </c:pt>
                <c:pt idx="23">
                  <c:v>53.053890000000003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6-4BCA-ABE8-A9D79808E984}"/>
            </c:ext>
          </c:extLst>
        </c:ser>
        <c:ser>
          <c:idx val="3"/>
          <c:order val="3"/>
          <c:tx>
            <c:strRef>
              <c:f>noRPC!$F$28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noRPC!$A$29:$B$52</c:f>
              <c:multiLvlStrCache>
                <c:ptCount val="24"/>
                <c:lvl>
                  <c:pt idx="0">
                    <c:v>remote-cpu</c:v>
                  </c:pt>
                  <c:pt idx="1">
                    <c:v>remote-gpu</c:v>
                  </c:pt>
                  <c:pt idx="2">
                    <c:v>native-gpu</c:v>
                  </c:pt>
                  <c:pt idx="3">
                    <c:v>remote-cpu</c:v>
                  </c:pt>
                  <c:pt idx="4">
                    <c:v>remote-gpu</c:v>
                  </c:pt>
                  <c:pt idx="5">
                    <c:v>native-gpu</c:v>
                  </c:pt>
                  <c:pt idx="6">
                    <c:v>remote-cpu</c:v>
                  </c:pt>
                  <c:pt idx="7">
                    <c:v>remote-gpu</c:v>
                  </c:pt>
                  <c:pt idx="8">
                    <c:v>native-gpu</c:v>
                  </c:pt>
                  <c:pt idx="9">
                    <c:v>remote-cpu</c:v>
                  </c:pt>
                  <c:pt idx="10">
                    <c:v>remote-gpu</c:v>
                  </c:pt>
                  <c:pt idx="11">
                    <c:v>native-gpu</c:v>
                  </c:pt>
                  <c:pt idx="12">
                    <c:v>remote-cpu</c:v>
                  </c:pt>
                  <c:pt idx="13">
                    <c:v>remote-gpu</c:v>
                  </c:pt>
                  <c:pt idx="14">
                    <c:v>native-gpu</c:v>
                  </c:pt>
                  <c:pt idx="15">
                    <c:v>remote-cpu</c:v>
                  </c:pt>
                  <c:pt idx="16">
                    <c:v>remote-gpu</c:v>
                  </c:pt>
                  <c:pt idx="17">
                    <c:v>native-gpu</c:v>
                  </c:pt>
                  <c:pt idx="18">
                    <c:v>remote-cpu</c:v>
                  </c:pt>
                  <c:pt idx="19">
                    <c:v>remote-gpu</c:v>
                  </c:pt>
                  <c:pt idx="20">
                    <c:v>native-gpu</c:v>
                  </c:pt>
                  <c:pt idx="21">
                    <c:v>remote-cpu</c:v>
                  </c:pt>
                  <c:pt idx="22">
                    <c:v>remote-gpu</c:v>
                  </c:pt>
                  <c:pt idx="23">
                    <c:v>native-gpu</c:v>
                  </c:pt>
                </c:lvl>
                <c:lvl>
                  <c:pt idx="0">
                    <c:v>backprop</c:v>
                  </c:pt>
                  <c:pt idx="3">
                    <c:v>bfs</c:v>
                  </c:pt>
                  <c:pt idx="6">
                    <c:v>gaussian</c:v>
                  </c:pt>
                  <c:pt idx="9">
                    <c:v>hotspot</c:v>
                  </c:pt>
                  <c:pt idx="12">
                    <c:v>lud</c:v>
                  </c:pt>
                  <c:pt idx="15">
                    <c:v>nn</c:v>
                  </c:pt>
                  <c:pt idx="18">
                    <c:v>nw</c:v>
                  </c:pt>
                  <c:pt idx="21">
                    <c:v>pathfinder</c:v>
                  </c:pt>
                </c:lvl>
              </c:multiLvlStrCache>
            </c:multiLvlStrRef>
          </c:cat>
          <c:val>
            <c:numRef>
              <c:f>noRPC!$F$29:$F$52</c:f>
              <c:numCache>
                <c:formatCode>#,##0.00</c:formatCode>
                <c:ptCount val="24"/>
                <c:pt idx="0">
                  <c:v>30.2913</c:v>
                </c:pt>
                <c:pt idx="1">
                  <c:v>4.6135999999999999</c:v>
                </c:pt>
                <c:pt idx="2">
                  <c:v>1.1013299999999999</c:v>
                </c:pt>
                <c:pt idx="3">
                  <c:v>5.9628699999999997</c:v>
                </c:pt>
                <c:pt idx="4">
                  <c:v>4.9503300000000001</c:v>
                </c:pt>
                <c:pt idx="5">
                  <c:v>0.54600000000000004</c:v>
                </c:pt>
                <c:pt idx="6">
                  <c:v>5.6786700000000003</c:v>
                </c:pt>
                <c:pt idx="7">
                  <c:v>2.1574</c:v>
                </c:pt>
                <c:pt idx="8">
                  <c:v>0.25693300000000002</c:v>
                </c:pt>
                <c:pt idx="9">
                  <c:v>2.653</c:v>
                </c:pt>
                <c:pt idx="10">
                  <c:v>4.6828000000000003</c:v>
                </c:pt>
                <c:pt idx="11">
                  <c:v>1.00213</c:v>
                </c:pt>
                <c:pt idx="12">
                  <c:v>8.3514700000000008</c:v>
                </c:pt>
                <c:pt idx="13">
                  <c:v>0.76746700000000001</c:v>
                </c:pt>
                <c:pt idx="14">
                  <c:v>0.167133</c:v>
                </c:pt>
                <c:pt idx="15">
                  <c:v>1.1342000000000001</c:v>
                </c:pt>
                <c:pt idx="16">
                  <c:v>1.2434700000000001</c:v>
                </c:pt>
                <c:pt idx="17">
                  <c:v>0.22600000000000001</c:v>
                </c:pt>
                <c:pt idx="18">
                  <c:v>17.505099999999999</c:v>
                </c:pt>
                <c:pt idx="19">
                  <c:v>3.4136000000000002</c:v>
                </c:pt>
                <c:pt idx="20">
                  <c:v>0.38</c:v>
                </c:pt>
                <c:pt idx="21">
                  <c:v>9.3455300000000001</c:v>
                </c:pt>
                <c:pt idx="22">
                  <c:v>7.5721999999999996</c:v>
                </c:pt>
                <c:pt idx="23">
                  <c:v>0.39800000000000002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6-4BCA-ABE8-A9D79808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64710856"/>
        <c:axId val="664714136"/>
      </c:barChart>
      <c:catAx>
        <c:axId val="66471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4714136"/>
        <c:crosses val="autoZero"/>
        <c:auto val="1"/>
        <c:lblAlgn val="ctr"/>
        <c:lblOffset val="100"/>
        <c:noMultiLvlLbl val="0"/>
      </c:catAx>
      <c:valAx>
        <c:axId val="66471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47108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772005803200405"/>
          <c:y val="5.1446927970249905E-2"/>
          <c:w val="0.52098727304253911"/>
          <c:h val="8.7859758270956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noRPC!$H$56</c:f>
              <c:strCache>
                <c:ptCount val="1"/>
                <c:pt idx="0">
                  <c:v>remote-cpu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noRPC!$G$57:$G$64</c:f>
              <c:strCache>
                <c:ptCount val="8"/>
                <c:pt idx="0">
                  <c:v>backprop</c:v>
                </c:pt>
                <c:pt idx="1">
                  <c:v>bfs</c:v>
                </c:pt>
                <c:pt idx="2">
                  <c:v>gaussian</c:v>
                </c:pt>
                <c:pt idx="3">
                  <c:v>hotspot</c:v>
                </c:pt>
                <c:pt idx="4">
                  <c:v>lud</c:v>
                </c:pt>
                <c:pt idx="5">
                  <c:v>nn</c:v>
                </c:pt>
                <c:pt idx="6">
                  <c:v>nw</c:v>
                </c:pt>
                <c:pt idx="7">
                  <c:v>pathfinder</c:v>
                </c:pt>
              </c:strCache>
            </c:strRef>
          </c:cat>
          <c:val>
            <c:numRef>
              <c:f>noRPC!$H$57:$H$64</c:f>
              <c:numCache>
                <c:formatCode>General</c:formatCode>
                <c:ptCount val="8"/>
                <c:pt idx="0">
                  <c:v>0.42926610281098143</c:v>
                </c:pt>
                <c:pt idx="1">
                  <c:v>0.19530706481454413</c:v>
                </c:pt>
                <c:pt idx="2">
                  <c:v>1.7799505098557431</c:v>
                </c:pt>
                <c:pt idx="3">
                  <c:v>1.1575001922950734</c:v>
                </c:pt>
                <c:pt idx="4">
                  <c:v>1.4357635490653982</c:v>
                </c:pt>
                <c:pt idx="5">
                  <c:v>1.0917167116963817</c:v>
                </c:pt>
                <c:pt idx="6">
                  <c:v>1.0999579129718329</c:v>
                </c:pt>
                <c:pt idx="7">
                  <c:v>0.88418300534404282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3-474A-BEF2-9452D5A2AF23}"/>
            </c:ext>
          </c:extLst>
        </c:ser>
        <c:ser>
          <c:idx val="1"/>
          <c:order val="1"/>
          <c:tx>
            <c:strRef>
              <c:f>noRPC!$I$56</c:f>
              <c:strCache>
                <c:ptCount val="1"/>
                <c:pt idx="0">
                  <c:v>remote-gpu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noRPC!$G$57:$G$64</c:f>
              <c:strCache>
                <c:ptCount val="8"/>
                <c:pt idx="0">
                  <c:v>backprop</c:v>
                </c:pt>
                <c:pt idx="1">
                  <c:v>bfs</c:v>
                </c:pt>
                <c:pt idx="2">
                  <c:v>gaussian</c:v>
                </c:pt>
                <c:pt idx="3">
                  <c:v>hotspot</c:v>
                </c:pt>
                <c:pt idx="4">
                  <c:v>lud</c:v>
                </c:pt>
                <c:pt idx="5">
                  <c:v>nn</c:v>
                </c:pt>
                <c:pt idx="6">
                  <c:v>nw</c:v>
                </c:pt>
                <c:pt idx="7">
                  <c:v>pathfinder</c:v>
                </c:pt>
              </c:strCache>
            </c:strRef>
          </c:cat>
          <c:val>
            <c:numRef>
              <c:f>noRPC!$I$57:$I$64</c:f>
              <c:numCache>
                <c:formatCode>General</c:formatCode>
                <c:ptCount val="8"/>
                <c:pt idx="0">
                  <c:v>0.42126212593173123</c:v>
                </c:pt>
                <c:pt idx="1">
                  <c:v>0.36542059780261765</c:v>
                </c:pt>
                <c:pt idx="2">
                  <c:v>0.8939536916883305</c:v>
                </c:pt>
                <c:pt idx="3">
                  <c:v>0.66243571579110572</c:v>
                </c:pt>
                <c:pt idx="4">
                  <c:v>0.53120872559383236</c:v>
                </c:pt>
                <c:pt idx="5">
                  <c:v>0.61529643719353289</c:v>
                </c:pt>
                <c:pt idx="6">
                  <c:v>0.58314658821123955</c:v>
                </c:pt>
                <c:pt idx="7">
                  <c:v>0.74387009710251961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3-474A-BEF2-9452D5A2A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5"/>
        <c:axId val="586286744"/>
        <c:axId val="586287400"/>
      </c:barChart>
      <c:catAx>
        <c:axId val="5862867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287400"/>
        <c:crosses val="autoZero"/>
        <c:auto val="1"/>
        <c:lblAlgn val="ctr"/>
        <c:lblOffset val="100"/>
        <c:noMultiLvlLbl val="0"/>
      </c:catAx>
      <c:valAx>
        <c:axId val="586287400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286744"/>
        <c:crosses val="autoZero"/>
        <c:crossBetween val="between"/>
        <c:majorUnit val="2"/>
        <c:min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494432171882128"/>
          <c:y val="3.2407407407407406E-2"/>
          <c:w val="0.49155542304199928"/>
          <c:h val="0.10899387576552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withRPC!$C$28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withRPC!$A$29:$B$52</c:f>
              <c:multiLvlStrCache>
                <c:ptCount val="24"/>
                <c:lvl>
                  <c:pt idx="0">
                    <c:v>remote-cpu</c:v>
                  </c:pt>
                  <c:pt idx="1">
                    <c:v>remote-gpu</c:v>
                  </c:pt>
                  <c:pt idx="2">
                    <c:v>native-gpu</c:v>
                  </c:pt>
                  <c:pt idx="3">
                    <c:v>remote-cpu</c:v>
                  </c:pt>
                  <c:pt idx="4">
                    <c:v>remote-gpu</c:v>
                  </c:pt>
                  <c:pt idx="5">
                    <c:v>native-gpu</c:v>
                  </c:pt>
                  <c:pt idx="6">
                    <c:v>remote-cpu</c:v>
                  </c:pt>
                  <c:pt idx="7">
                    <c:v>remote-gpu</c:v>
                  </c:pt>
                  <c:pt idx="8">
                    <c:v>native-gpu</c:v>
                  </c:pt>
                  <c:pt idx="9">
                    <c:v>remote-cpu</c:v>
                  </c:pt>
                  <c:pt idx="10">
                    <c:v>remote-gpu</c:v>
                  </c:pt>
                  <c:pt idx="11">
                    <c:v>native-gpu</c:v>
                  </c:pt>
                  <c:pt idx="12">
                    <c:v>remote-cpu</c:v>
                  </c:pt>
                  <c:pt idx="13">
                    <c:v>remote-gpu</c:v>
                  </c:pt>
                  <c:pt idx="14">
                    <c:v>native-gpu</c:v>
                  </c:pt>
                  <c:pt idx="15">
                    <c:v>remote-cpu</c:v>
                  </c:pt>
                  <c:pt idx="16">
                    <c:v>remote-gpu</c:v>
                  </c:pt>
                  <c:pt idx="17">
                    <c:v>native-gpu</c:v>
                  </c:pt>
                  <c:pt idx="18">
                    <c:v>remote-cpu</c:v>
                  </c:pt>
                  <c:pt idx="19">
                    <c:v>remote-gpu</c:v>
                  </c:pt>
                  <c:pt idx="20">
                    <c:v>native-gpu</c:v>
                  </c:pt>
                  <c:pt idx="21">
                    <c:v>remote-cpu</c:v>
                  </c:pt>
                  <c:pt idx="22">
                    <c:v>remote-gpu</c:v>
                  </c:pt>
                  <c:pt idx="23">
                    <c:v>native-gpu</c:v>
                  </c:pt>
                </c:lvl>
                <c:lvl>
                  <c:pt idx="0">
                    <c:v>backprop</c:v>
                  </c:pt>
                  <c:pt idx="3">
                    <c:v>bfs</c:v>
                  </c:pt>
                  <c:pt idx="6">
                    <c:v>gaussian</c:v>
                  </c:pt>
                  <c:pt idx="9">
                    <c:v>hotspot</c:v>
                  </c:pt>
                  <c:pt idx="12">
                    <c:v>lud</c:v>
                  </c:pt>
                  <c:pt idx="15">
                    <c:v>nn</c:v>
                  </c:pt>
                  <c:pt idx="18">
                    <c:v>nw</c:v>
                  </c:pt>
                  <c:pt idx="21">
                    <c:v>pathfinder</c:v>
                  </c:pt>
                </c:lvl>
              </c:multiLvlStrCache>
            </c:multiLvlStrRef>
          </c:cat>
          <c:val>
            <c:numRef>
              <c:f>withRPC!$C$29:$C$52</c:f>
              <c:numCache>
                <c:formatCode>#,##0.00</c:formatCode>
                <c:ptCount val="24"/>
                <c:pt idx="0">
                  <c:v>83.938699999999997</c:v>
                </c:pt>
                <c:pt idx="1">
                  <c:v>124.71299999999999</c:v>
                </c:pt>
                <c:pt idx="2">
                  <c:v>431.71300000000002</c:v>
                </c:pt>
                <c:pt idx="3">
                  <c:v>42.308700000000002</c:v>
                </c:pt>
                <c:pt idx="4">
                  <c:v>131.47999999999999</c:v>
                </c:pt>
                <c:pt idx="5">
                  <c:v>453.591003</c:v>
                </c:pt>
                <c:pt idx="6">
                  <c:v>2.18553</c:v>
                </c:pt>
                <c:pt idx="7">
                  <c:v>125.91800000000001</c:v>
                </c:pt>
                <c:pt idx="8">
                  <c:v>431.66199999999998</c:v>
                </c:pt>
                <c:pt idx="9">
                  <c:v>129.9</c:v>
                </c:pt>
                <c:pt idx="10">
                  <c:v>141.12200000000001</c:v>
                </c:pt>
                <c:pt idx="11">
                  <c:v>429.88099999999997</c:v>
                </c:pt>
                <c:pt idx="12">
                  <c:v>261.12400000000002</c:v>
                </c:pt>
                <c:pt idx="13">
                  <c:v>126.598</c:v>
                </c:pt>
                <c:pt idx="14">
                  <c:v>388.27199999999999</c:v>
                </c:pt>
                <c:pt idx="15">
                  <c:v>1.96533</c:v>
                </c:pt>
                <c:pt idx="16">
                  <c:v>137.08000000000001</c:v>
                </c:pt>
                <c:pt idx="17">
                  <c:v>444.65200800000002</c:v>
                </c:pt>
                <c:pt idx="18">
                  <c:v>303.68</c:v>
                </c:pt>
                <c:pt idx="19">
                  <c:v>145.32599999999999</c:v>
                </c:pt>
                <c:pt idx="20">
                  <c:v>448.76499999999999</c:v>
                </c:pt>
                <c:pt idx="21">
                  <c:v>92.901600000000002</c:v>
                </c:pt>
                <c:pt idx="22">
                  <c:v>155.804</c:v>
                </c:pt>
                <c:pt idx="23">
                  <c:v>258.20999999999998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D-436D-AD3B-5D825D2219BC}"/>
            </c:ext>
          </c:extLst>
        </c:ser>
        <c:ser>
          <c:idx val="1"/>
          <c:order val="1"/>
          <c:tx>
            <c:strRef>
              <c:f>withRPC!$D$28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withRPC!$A$29:$B$52</c:f>
              <c:multiLvlStrCache>
                <c:ptCount val="24"/>
                <c:lvl>
                  <c:pt idx="0">
                    <c:v>remote-cpu</c:v>
                  </c:pt>
                  <c:pt idx="1">
                    <c:v>remote-gpu</c:v>
                  </c:pt>
                  <c:pt idx="2">
                    <c:v>native-gpu</c:v>
                  </c:pt>
                  <c:pt idx="3">
                    <c:v>remote-cpu</c:v>
                  </c:pt>
                  <c:pt idx="4">
                    <c:v>remote-gpu</c:v>
                  </c:pt>
                  <c:pt idx="5">
                    <c:v>native-gpu</c:v>
                  </c:pt>
                  <c:pt idx="6">
                    <c:v>remote-cpu</c:v>
                  </c:pt>
                  <c:pt idx="7">
                    <c:v>remote-gpu</c:v>
                  </c:pt>
                  <c:pt idx="8">
                    <c:v>native-gpu</c:v>
                  </c:pt>
                  <c:pt idx="9">
                    <c:v>remote-cpu</c:v>
                  </c:pt>
                  <c:pt idx="10">
                    <c:v>remote-gpu</c:v>
                  </c:pt>
                  <c:pt idx="11">
                    <c:v>native-gpu</c:v>
                  </c:pt>
                  <c:pt idx="12">
                    <c:v>remote-cpu</c:v>
                  </c:pt>
                  <c:pt idx="13">
                    <c:v>remote-gpu</c:v>
                  </c:pt>
                  <c:pt idx="14">
                    <c:v>native-gpu</c:v>
                  </c:pt>
                  <c:pt idx="15">
                    <c:v>remote-cpu</c:v>
                  </c:pt>
                  <c:pt idx="16">
                    <c:v>remote-gpu</c:v>
                  </c:pt>
                  <c:pt idx="17">
                    <c:v>native-gpu</c:v>
                  </c:pt>
                  <c:pt idx="18">
                    <c:v>remote-cpu</c:v>
                  </c:pt>
                  <c:pt idx="19">
                    <c:v>remote-gpu</c:v>
                  </c:pt>
                  <c:pt idx="20">
                    <c:v>native-gpu</c:v>
                  </c:pt>
                  <c:pt idx="21">
                    <c:v>remote-cpu</c:v>
                  </c:pt>
                  <c:pt idx="22">
                    <c:v>remote-gpu</c:v>
                  </c:pt>
                  <c:pt idx="23">
                    <c:v>native-gpu</c:v>
                  </c:pt>
                </c:lvl>
                <c:lvl>
                  <c:pt idx="0">
                    <c:v>backprop</c:v>
                  </c:pt>
                  <c:pt idx="3">
                    <c:v>bfs</c:v>
                  </c:pt>
                  <c:pt idx="6">
                    <c:v>gaussian</c:v>
                  </c:pt>
                  <c:pt idx="9">
                    <c:v>hotspot</c:v>
                  </c:pt>
                  <c:pt idx="12">
                    <c:v>lud</c:v>
                  </c:pt>
                  <c:pt idx="15">
                    <c:v>nn</c:v>
                  </c:pt>
                  <c:pt idx="18">
                    <c:v>nw</c:v>
                  </c:pt>
                  <c:pt idx="21">
                    <c:v>pathfinder</c:v>
                  </c:pt>
                </c:lvl>
              </c:multiLvlStrCache>
            </c:multiLvlStrRef>
          </c:cat>
          <c:val>
            <c:numRef>
              <c:f>withRPC!$D$29:$D$52</c:f>
              <c:numCache>
                <c:formatCode>#,##0.00</c:formatCode>
                <c:ptCount val="24"/>
                <c:pt idx="0">
                  <c:v>65.220800000000139</c:v>
                </c:pt>
                <c:pt idx="1">
                  <c:v>61.102469999999926</c:v>
                </c:pt>
                <c:pt idx="2">
                  <c:v>24.676283300000001</c:v>
                </c:pt>
                <c:pt idx="3">
                  <c:v>18.190629999999992</c:v>
                </c:pt>
                <c:pt idx="4">
                  <c:v>14.238769999999999</c:v>
                </c:pt>
                <c:pt idx="5">
                  <c:v>0.54704799999999998</c:v>
                </c:pt>
                <c:pt idx="6">
                  <c:v>12.901499999999984</c:v>
                </c:pt>
                <c:pt idx="7">
                  <c:v>10.430566999999996</c:v>
                </c:pt>
                <c:pt idx="8">
                  <c:v>2.7998233299999997</c:v>
                </c:pt>
                <c:pt idx="9">
                  <c:v>15.080433000000006</c:v>
                </c:pt>
                <c:pt idx="10">
                  <c:v>23.352667</c:v>
                </c:pt>
                <c:pt idx="11">
                  <c:v>2.3074293300000002</c:v>
                </c:pt>
                <c:pt idx="12">
                  <c:v>16.855500000000006</c:v>
                </c:pt>
                <c:pt idx="13">
                  <c:v>13.597199999999987</c:v>
                </c:pt>
                <c:pt idx="14">
                  <c:v>5.9977966699999996</c:v>
                </c:pt>
                <c:pt idx="15">
                  <c:v>2.5979930000000007</c:v>
                </c:pt>
                <c:pt idx="16">
                  <c:v>2.2505399999999991</c:v>
                </c:pt>
                <c:pt idx="17">
                  <c:v>9.3032000000000004E-2</c:v>
                </c:pt>
                <c:pt idx="18">
                  <c:v>31.107199999999978</c:v>
                </c:pt>
                <c:pt idx="19">
                  <c:v>27.422267000000005</c:v>
                </c:pt>
                <c:pt idx="20">
                  <c:v>20.500852000000002</c:v>
                </c:pt>
                <c:pt idx="21">
                  <c:v>24.467399999999984</c:v>
                </c:pt>
                <c:pt idx="22">
                  <c:v>23.316870000000026</c:v>
                </c:pt>
                <c:pt idx="23">
                  <c:v>13.8118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D-436D-AD3B-5D825D2219BC}"/>
            </c:ext>
          </c:extLst>
        </c:ser>
        <c:ser>
          <c:idx val="2"/>
          <c:order val="2"/>
          <c:tx>
            <c:strRef>
              <c:f>withRPC!$E$28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withRPC!$A$29:$B$52</c:f>
              <c:multiLvlStrCache>
                <c:ptCount val="24"/>
                <c:lvl>
                  <c:pt idx="0">
                    <c:v>remote-cpu</c:v>
                  </c:pt>
                  <c:pt idx="1">
                    <c:v>remote-gpu</c:v>
                  </c:pt>
                  <c:pt idx="2">
                    <c:v>native-gpu</c:v>
                  </c:pt>
                  <c:pt idx="3">
                    <c:v>remote-cpu</c:v>
                  </c:pt>
                  <c:pt idx="4">
                    <c:v>remote-gpu</c:v>
                  </c:pt>
                  <c:pt idx="5">
                    <c:v>native-gpu</c:v>
                  </c:pt>
                  <c:pt idx="6">
                    <c:v>remote-cpu</c:v>
                  </c:pt>
                  <c:pt idx="7">
                    <c:v>remote-gpu</c:v>
                  </c:pt>
                  <c:pt idx="8">
                    <c:v>native-gpu</c:v>
                  </c:pt>
                  <c:pt idx="9">
                    <c:v>remote-cpu</c:v>
                  </c:pt>
                  <c:pt idx="10">
                    <c:v>remote-gpu</c:v>
                  </c:pt>
                  <c:pt idx="11">
                    <c:v>native-gpu</c:v>
                  </c:pt>
                  <c:pt idx="12">
                    <c:v>remote-cpu</c:v>
                  </c:pt>
                  <c:pt idx="13">
                    <c:v>remote-gpu</c:v>
                  </c:pt>
                  <c:pt idx="14">
                    <c:v>native-gpu</c:v>
                  </c:pt>
                  <c:pt idx="15">
                    <c:v>remote-cpu</c:v>
                  </c:pt>
                  <c:pt idx="16">
                    <c:v>remote-gpu</c:v>
                  </c:pt>
                  <c:pt idx="17">
                    <c:v>native-gpu</c:v>
                  </c:pt>
                  <c:pt idx="18">
                    <c:v>remote-cpu</c:v>
                  </c:pt>
                  <c:pt idx="19">
                    <c:v>remote-gpu</c:v>
                  </c:pt>
                  <c:pt idx="20">
                    <c:v>native-gpu</c:v>
                  </c:pt>
                  <c:pt idx="21">
                    <c:v>remote-cpu</c:v>
                  </c:pt>
                  <c:pt idx="22">
                    <c:v>remote-gpu</c:v>
                  </c:pt>
                  <c:pt idx="23">
                    <c:v>native-gpu</c:v>
                  </c:pt>
                </c:lvl>
                <c:lvl>
                  <c:pt idx="0">
                    <c:v>backprop</c:v>
                  </c:pt>
                  <c:pt idx="3">
                    <c:v>bfs</c:v>
                  </c:pt>
                  <c:pt idx="6">
                    <c:v>gaussian</c:v>
                  </c:pt>
                  <c:pt idx="9">
                    <c:v>hotspot</c:v>
                  </c:pt>
                  <c:pt idx="12">
                    <c:v>lud</c:v>
                  </c:pt>
                  <c:pt idx="15">
                    <c:v>nn</c:v>
                  </c:pt>
                  <c:pt idx="18">
                    <c:v>nw</c:v>
                  </c:pt>
                  <c:pt idx="21">
                    <c:v>pathfinder</c:v>
                  </c:pt>
                </c:lvl>
              </c:multiLvlStrCache>
            </c:multiLvlStrRef>
          </c:cat>
          <c:val>
            <c:numRef>
              <c:f>withRPC!$E$29:$E$52</c:f>
              <c:numCache>
                <c:formatCode>#,##0.00</c:formatCode>
                <c:ptCount val="24"/>
                <c:pt idx="0">
                  <c:v>18.688700000000001</c:v>
                </c:pt>
                <c:pt idx="1">
                  <c:v>4.0170700000000004</c:v>
                </c:pt>
                <c:pt idx="2">
                  <c:v>3.95</c:v>
                </c:pt>
                <c:pt idx="3">
                  <c:v>22.495100000000001</c:v>
                </c:pt>
                <c:pt idx="4">
                  <c:v>15.7705</c:v>
                </c:pt>
                <c:pt idx="5">
                  <c:v>0.79</c:v>
                </c:pt>
                <c:pt idx="6">
                  <c:v>5406.07</c:v>
                </c:pt>
                <c:pt idx="7">
                  <c:v>4529.51</c:v>
                </c:pt>
                <c:pt idx="8">
                  <c:v>421.74</c:v>
                </c:pt>
                <c:pt idx="9">
                  <c:v>1683.19</c:v>
                </c:pt>
                <c:pt idx="10">
                  <c:v>1416.25</c:v>
                </c:pt>
                <c:pt idx="11">
                  <c:v>62.534700000000001</c:v>
                </c:pt>
                <c:pt idx="12">
                  <c:v>569.87199999999996</c:v>
                </c:pt>
                <c:pt idx="13">
                  <c:v>305.71899999999999</c:v>
                </c:pt>
                <c:pt idx="14">
                  <c:v>58.295499999999997</c:v>
                </c:pt>
                <c:pt idx="15">
                  <c:v>1125.83</c:v>
                </c:pt>
                <c:pt idx="16">
                  <c:v>767.31600000000003</c:v>
                </c:pt>
                <c:pt idx="17">
                  <c:v>24.441210000000002</c:v>
                </c:pt>
                <c:pt idx="18">
                  <c:v>265.94</c:v>
                </c:pt>
                <c:pt idx="19">
                  <c:v>196.37799999999999</c:v>
                </c:pt>
                <c:pt idx="20">
                  <c:v>5.754785</c:v>
                </c:pt>
                <c:pt idx="21">
                  <c:v>189.422</c:v>
                </c:pt>
                <c:pt idx="22">
                  <c:v>83.775300000000001</c:v>
                </c:pt>
                <c:pt idx="23">
                  <c:v>53.053890000000003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D-436D-AD3B-5D825D22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64710856"/>
        <c:axId val="664714136"/>
      </c:barChart>
      <c:catAx>
        <c:axId val="66471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4714136"/>
        <c:crosses val="autoZero"/>
        <c:auto val="1"/>
        <c:lblAlgn val="ctr"/>
        <c:lblOffset val="100"/>
        <c:noMultiLvlLbl val="0"/>
      </c:catAx>
      <c:valAx>
        <c:axId val="66471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47108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772005803200405"/>
          <c:y val="5.1446927970249905E-2"/>
          <c:w val="0.4339476729945459"/>
          <c:h val="8.7859758270956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withRPC!$H$56</c:f>
              <c:strCache>
                <c:ptCount val="1"/>
                <c:pt idx="0">
                  <c:v>remote-cpu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withRPC!$G$57:$G$64</c:f>
              <c:strCache>
                <c:ptCount val="8"/>
                <c:pt idx="0">
                  <c:v>backprop</c:v>
                </c:pt>
                <c:pt idx="1">
                  <c:v>bfs</c:v>
                </c:pt>
                <c:pt idx="2">
                  <c:v>gaussian</c:v>
                </c:pt>
                <c:pt idx="3">
                  <c:v>hotspot</c:v>
                </c:pt>
                <c:pt idx="4">
                  <c:v>lud</c:v>
                </c:pt>
                <c:pt idx="5">
                  <c:v>nn</c:v>
                </c:pt>
                <c:pt idx="6">
                  <c:v>nw</c:v>
                </c:pt>
                <c:pt idx="7">
                  <c:v>pathfinder</c:v>
                </c:pt>
              </c:strCache>
            </c:strRef>
          </c:cat>
          <c:val>
            <c:numRef>
              <c:f>withRPC!$H$57:$H$64</c:f>
              <c:numCache>
                <c:formatCode>General</c:formatCode>
                <c:ptCount val="8"/>
                <c:pt idx="0">
                  <c:v>0.36461845879578042</c:v>
                </c:pt>
                <c:pt idx="1">
                  <c:v>0.18243418891749102</c:v>
                </c:pt>
                <c:pt idx="2">
                  <c:v>6.3316345308815816</c:v>
                </c:pt>
                <c:pt idx="3">
                  <c:v>3.6953405341607506</c:v>
                </c:pt>
                <c:pt idx="4">
                  <c:v>1.8734346319493282</c:v>
                </c:pt>
                <c:pt idx="5">
                  <c:v>2.4092635344705857</c:v>
                </c:pt>
                <c:pt idx="6">
                  <c:v>1.2646338984215544</c:v>
                </c:pt>
                <c:pt idx="7">
                  <c:v>0.94375251499120094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F-46F9-8685-1965D0AC14D7}"/>
            </c:ext>
          </c:extLst>
        </c:ser>
        <c:ser>
          <c:idx val="1"/>
          <c:order val="1"/>
          <c:tx>
            <c:strRef>
              <c:f>withRPC!$I$56</c:f>
              <c:strCache>
                <c:ptCount val="1"/>
                <c:pt idx="0">
                  <c:v>remote-gpu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withRPC!$G$57:$G$64</c:f>
              <c:strCache>
                <c:ptCount val="8"/>
                <c:pt idx="0">
                  <c:v>backprop</c:v>
                </c:pt>
                <c:pt idx="1">
                  <c:v>bfs</c:v>
                </c:pt>
                <c:pt idx="2">
                  <c:v>gaussian</c:v>
                </c:pt>
                <c:pt idx="3">
                  <c:v>hotspot</c:v>
                </c:pt>
                <c:pt idx="4">
                  <c:v>lud</c:v>
                </c:pt>
                <c:pt idx="5">
                  <c:v>nn</c:v>
                </c:pt>
                <c:pt idx="6">
                  <c:v>nw</c:v>
                </c:pt>
                <c:pt idx="7">
                  <c:v>pathfinder</c:v>
                </c:pt>
              </c:strCache>
            </c:strRef>
          </c:cat>
          <c:val>
            <c:numRef>
              <c:f>withRPC!$I$57:$I$64</c:f>
              <c:numCache>
                <c:formatCode>General</c:formatCode>
                <c:ptCount val="8"/>
                <c:pt idx="0">
                  <c:v>0.4123752781625793</c:v>
                </c:pt>
                <c:pt idx="1">
                  <c:v>0.35497760501912856</c:v>
                </c:pt>
                <c:pt idx="2">
                  <c:v>5.4494845022090894</c:v>
                </c:pt>
                <c:pt idx="3">
                  <c:v>3.1951703352555283</c:v>
                </c:pt>
                <c:pt idx="4">
                  <c:v>0.98530356454872003</c:v>
                </c:pt>
                <c:pt idx="5">
                  <c:v>1.93238088285835</c:v>
                </c:pt>
                <c:pt idx="6">
                  <c:v>0.77707416951655506</c:v>
                </c:pt>
                <c:pt idx="7">
                  <c:v>0.80872294695429248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F-46F9-8685-1965D0AC1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5"/>
        <c:axId val="586286744"/>
        <c:axId val="586287400"/>
      </c:barChart>
      <c:catAx>
        <c:axId val="5862867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287400"/>
        <c:crosses val="autoZero"/>
        <c:auto val="1"/>
        <c:lblAlgn val="ctr"/>
        <c:lblOffset val="100"/>
        <c:noMultiLvlLbl val="0"/>
      </c:catAx>
      <c:valAx>
        <c:axId val="586287400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62867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494432171882128"/>
          <c:y val="3.2407407407407406E-2"/>
          <c:w val="0.49155542304199928"/>
          <c:h val="0.10899387576552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195260</xdr:colOff>
      <xdr:row>30</xdr:row>
      <xdr:rowOff>104775</xdr:rowOff>
    </xdr:from>
    <xdr:to>
      <xdr:col>19</xdr:col>
      <xdr:colOff>666750</xdr:colOff>
      <xdr:row>46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87D45-B358-4391-B6DB-AB8643FEB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590549</xdr:colOff>
      <xdr:row>54</xdr:row>
      <xdr:rowOff>38098</xdr:rowOff>
    </xdr:from>
    <xdr:to>
      <xdr:col>19</xdr:col>
      <xdr:colOff>828674</xdr:colOff>
      <xdr:row>69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4A8278-DF4F-4D5B-AED5-7935A3B3C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195260</xdr:colOff>
      <xdr:row>30</xdr:row>
      <xdr:rowOff>104775</xdr:rowOff>
    </xdr:from>
    <xdr:to>
      <xdr:col>19</xdr:col>
      <xdr:colOff>666750</xdr:colOff>
      <xdr:row>46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64B87-F2C8-4314-B625-18A58BE05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361949</xdr:colOff>
      <xdr:row>55</xdr:row>
      <xdr:rowOff>47623</xdr:rowOff>
    </xdr:from>
    <xdr:to>
      <xdr:col>19</xdr:col>
      <xdr:colOff>600074</xdr:colOff>
      <xdr:row>70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78C9A4-7BCF-4EC4-952A-09A27AA9A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3A59-49C0-4D4A-9860-F35C7C8A092E}">
  <dimension ref="A1:W94"/>
  <sheetViews>
    <sheetView tabSelected="1" workbookViewId="0">
      <selection activeCell="O9" sqref="O9"/>
    </sheetView>
  </sheetViews>
  <sheetFormatPr defaultRowHeight="15" x14ac:dyDescent="0.25"/>
  <cols>
    <col min="15" max="15" width="15.85546875" customWidth="1"/>
    <col min="20" max="20" width="15" customWidth="1"/>
  </cols>
  <sheetData>
    <row r="1" spans="1:23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2" t="s">
        <v>8</v>
      </c>
      <c r="L1" s="2" t="s">
        <v>21</v>
      </c>
      <c r="M1" s="2" t="s">
        <v>22</v>
      </c>
      <c r="N1" s="2" t="s">
        <v>23</v>
      </c>
      <c r="O1" s="13" t="s">
        <v>30</v>
      </c>
      <c r="Q1" s="2"/>
      <c r="T1" s="2"/>
    </row>
    <row r="2" spans="1:23" x14ac:dyDescent="0.25">
      <c r="A2" s="2" t="s">
        <v>9</v>
      </c>
      <c r="B2" s="2" t="s">
        <v>19</v>
      </c>
      <c r="C2" s="4">
        <v>83.938699999999997</v>
      </c>
      <c r="D2" s="4">
        <v>2.1398000000000001</v>
      </c>
      <c r="E2" s="4">
        <v>598.22500000000002</v>
      </c>
      <c r="F2" s="4">
        <v>18.688700000000001</v>
      </c>
      <c r="G2" s="4">
        <v>212.07499999999999</v>
      </c>
      <c r="H2" s="4">
        <v>30.2913</v>
      </c>
      <c r="I2" s="5">
        <f t="shared" ref="I2:I25" si="0">SUM(C2:H2)</f>
        <v>945.35849999999994</v>
      </c>
      <c r="J2" s="3">
        <v>547.39099999999996</v>
      </c>
      <c r="K2" s="2">
        <v>199.828</v>
      </c>
      <c r="L2" s="1"/>
      <c r="M2" s="1"/>
      <c r="N2" s="1"/>
      <c r="O2" s="1"/>
      <c r="P2" s="1"/>
      <c r="Q2" s="1"/>
    </row>
    <row r="3" spans="1:23" x14ac:dyDescent="0.25">
      <c r="A3" s="1"/>
      <c r="B3" s="2" t="s">
        <v>20</v>
      </c>
      <c r="C3" s="4">
        <v>124.71299999999999</v>
      </c>
      <c r="D3" s="4">
        <v>2.2164700000000002</v>
      </c>
      <c r="E3" s="4">
        <v>528.49</v>
      </c>
      <c r="F3" s="4">
        <v>4.0170700000000004</v>
      </c>
      <c r="G3" s="4">
        <v>220.458</v>
      </c>
      <c r="H3" s="4">
        <v>4.6135999999999999</v>
      </c>
      <c r="I3" s="5">
        <f t="shared" si="0"/>
        <v>884.50814000000003</v>
      </c>
      <c r="J3" s="3">
        <v>481.238</v>
      </c>
      <c r="K3" s="2">
        <v>208.82400000000001</v>
      </c>
      <c r="L3" s="2">
        <v>46</v>
      </c>
      <c r="M3" s="2">
        <v>851</v>
      </c>
      <c r="N3" s="2">
        <v>170</v>
      </c>
      <c r="O3" s="12">
        <f>(F3-F4)/16*14</f>
        <v>5.8686250000000162E-2</v>
      </c>
      <c r="P3" s="1"/>
      <c r="Q3" s="1"/>
    </row>
    <row r="4" spans="1:23" x14ac:dyDescent="0.25">
      <c r="A4" s="1"/>
      <c r="B4" s="2" t="s">
        <v>25</v>
      </c>
      <c r="C4" s="4">
        <v>431.71300000000002</v>
      </c>
      <c r="D4" s="4">
        <v>2.8333299999999999E-2</v>
      </c>
      <c r="E4" s="4">
        <v>18.3842</v>
      </c>
      <c r="F4" s="4">
        <v>3.95</v>
      </c>
      <c r="G4" s="4">
        <v>6.2637499999999999</v>
      </c>
      <c r="H4" s="4">
        <v>1.1013299999999999</v>
      </c>
      <c r="I4" s="5">
        <f t="shared" si="0"/>
        <v>461.44061330000005</v>
      </c>
      <c r="J4" s="6"/>
      <c r="K4" s="1"/>
      <c r="L4" s="1"/>
      <c r="M4" s="1"/>
      <c r="N4" s="1"/>
      <c r="O4" s="1"/>
      <c r="P4" s="1"/>
      <c r="Q4" s="8"/>
    </row>
    <row r="5" spans="1:23" x14ac:dyDescent="0.25">
      <c r="A5" s="2" t="s">
        <v>10</v>
      </c>
      <c r="B5" s="2" t="s">
        <v>19</v>
      </c>
      <c r="C5" s="4">
        <v>42.308700000000002</v>
      </c>
      <c r="D5" s="4">
        <v>2.27413</v>
      </c>
      <c r="E5" s="4">
        <v>38.252899999999997</v>
      </c>
      <c r="F5" s="4">
        <v>22.495100000000001</v>
      </c>
      <c r="G5" s="4">
        <v>15.5718</v>
      </c>
      <c r="H5" s="4">
        <v>5.9628699999999997</v>
      </c>
      <c r="I5" s="5">
        <f t="shared" si="0"/>
        <v>126.86549999999998</v>
      </c>
      <c r="J5" s="3">
        <v>27.818100000000001</v>
      </c>
      <c r="K5" s="2">
        <v>10.0901</v>
      </c>
      <c r="L5" s="1"/>
      <c r="M5" s="1"/>
      <c r="N5" s="1"/>
      <c r="O5" s="1"/>
      <c r="P5" s="1"/>
      <c r="Q5" s="1"/>
    </row>
    <row r="6" spans="1:23" x14ac:dyDescent="0.25">
      <c r="A6" s="1"/>
      <c r="B6" s="2" t="s">
        <v>20</v>
      </c>
      <c r="C6" s="4">
        <v>131.47999999999999</v>
      </c>
      <c r="D6" s="4">
        <v>2.04887</v>
      </c>
      <c r="E6" s="4">
        <v>36.305300000000003</v>
      </c>
      <c r="F6" s="4">
        <v>15.7705</v>
      </c>
      <c r="G6" s="4">
        <v>11.664899999999999</v>
      </c>
      <c r="H6" s="4">
        <v>4.9503300000000001</v>
      </c>
      <c r="I6" s="5">
        <f t="shared" si="0"/>
        <v>202.21989999999997</v>
      </c>
      <c r="J6" s="3">
        <v>28.234300000000001</v>
      </c>
      <c r="K6" s="2">
        <v>7.5460000000000003</v>
      </c>
      <c r="L6" s="2">
        <v>212</v>
      </c>
      <c r="M6" s="2">
        <v>223</v>
      </c>
      <c r="N6" s="2">
        <v>123.428</v>
      </c>
      <c r="O6" s="12">
        <f>(F6-F7)/14*12</f>
        <v>12.840428571428571</v>
      </c>
      <c r="P6" s="1"/>
      <c r="Q6" s="1"/>
      <c r="R6" s="10"/>
      <c r="S6" s="10"/>
      <c r="T6" s="10"/>
      <c r="U6" s="9"/>
      <c r="V6" s="10"/>
      <c r="W6" s="10"/>
    </row>
    <row r="7" spans="1:23" x14ac:dyDescent="0.25">
      <c r="A7" s="1"/>
      <c r="B7" s="2" t="s">
        <v>25</v>
      </c>
      <c r="C7" s="4">
        <v>453.591003</v>
      </c>
      <c r="D7" s="4">
        <v>8.9999999999999993E-3</v>
      </c>
      <c r="E7" s="4">
        <v>0.46089599999999997</v>
      </c>
      <c r="F7" s="4">
        <v>0.79</v>
      </c>
      <c r="G7" s="4">
        <v>7.7151999999999998E-2</v>
      </c>
      <c r="H7" s="4">
        <v>0.54600000000000004</v>
      </c>
      <c r="I7" s="5">
        <f t="shared" si="0"/>
        <v>455.47405100000003</v>
      </c>
      <c r="J7" s="1"/>
      <c r="K7" s="1"/>
      <c r="L7" s="1"/>
      <c r="M7" s="1"/>
      <c r="N7" s="1"/>
      <c r="O7" s="1"/>
      <c r="P7" s="1"/>
      <c r="Q7" s="1"/>
    </row>
    <row r="8" spans="1:23" x14ac:dyDescent="0.25">
      <c r="A8" s="2" t="s">
        <v>11</v>
      </c>
      <c r="B8" s="2" t="s">
        <v>19</v>
      </c>
      <c r="C8" s="4">
        <v>2.18553</v>
      </c>
      <c r="D8" s="4">
        <v>1.1476</v>
      </c>
      <c r="E8" s="4">
        <v>64.482200000000006</v>
      </c>
      <c r="F8" s="4">
        <v>5406.07</v>
      </c>
      <c r="G8" s="4">
        <v>88.4221</v>
      </c>
      <c r="H8" s="4">
        <v>5.6786700000000003</v>
      </c>
      <c r="I8" s="5">
        <f t="shared" si="0"/>
        <v>5567.9861000000001</v>
      </c>
      <c r="J8" s="3">
        <v>56.603000000000002</v>
      </c>
      <c r="K8" s="2">
        <v>84.547399999999996</v>
      </c>
      <c r="L8" s="1"/>
      <c r="M8" s="1"/>
      <c r="N8" s="1"/>
      <c r="O8" s="1"/>
      <c r="P8" s="1"/>
      <c r="Q8" s="1"/>
    </row>
    <row r="9" spans="1:23" x14ac:dyDescent="0.25">
      <c r="A9" s="1"/>
      <c r="B9" s="2" t="s">
        <v>20</v>
      </c>
      <c r="C9" s="4">
        <v>125.91800000000001</v>
      </c>
      <c r="D9" s="4">
        <v>0.94386700000000001</v>
      </c>
      <c r="E9" s="4">
        <v>62.128399999999999</v>
      </c>
      <c r="F9" s="4">
        <v>4529.51</v>
      </c>
      <c r="G9" s="4">
        <v>93.328999999999994</v>
      </c>
      <c r="H9" s="4">
        <v>2.1574</v>
      </c>
      <c r="I9" s="5">
        <f t="shared" si="0"/>
        <v>4813.9866670000001</v>
      </c>
      <c r="J9" s="3">
        <v>55.963099999999997</v>
      </c>
      <c r="K9" s="2">
        <v>90.007599999999996</v>
      </c>
      <c r="L9" s="2">
        <v>12298</v>
      </c>
      <c r="M9" s="2">
        <v>4852</v>
      </c>
      <c r="N9" s="2">
        <v>227.58099999999999</v>
      </c>
      <c r="O9" s="12">
        <f>(F9-F10)/20*19</f>
        <v>3902.3815000000004</v>
      </c>
      <c r="P9" s="1"/>
      <c r="Q9" s="1"/>
    </row>
    <row r="10" spans="1:23" x14ac:dyDescent="0.25">
      <c r="A10" s="1"/>
      <c r="B10" s="2" t="s">
        <v>25</v>
      </c>
      <c r="C10" s="4">
        <v>431.66199999999998</v>
      </c>
      <c r="D10" s="4">
        <v>7.5333300000000004E-3</v>
      </c>
      <c r="E10" s="4">
        <v>1.4766999999999999</v>
      </c>
      <c r="F10" s="4">
        <v>421.74</v>
      </c>
      <c r="G10" s="4">
        <v>1.31559</v>
      </c>
      <c r="H10" s="4">
        <v>0.25693300000000002</v>
      </c>
      <c r="I10" s="5">
        <f t="shared" si="0"/>
        <v>856.45875633000003</v>
      </c>
      <c r="J10" s="6"/>
      <c r="K10" s="1"/>
      <c r="L10" s="1"/>
      <c r="M10" s="1"/>
      <c r="N10" s="1"/>
      <c r="O10" s="1"/>
      <c r="P10" s="1"/>
      <c r="Q10" s="8"/>
    </row>
    <row r="11" spans="1:23" x14ac:dyDescent="0.25">
      <c r="A11" s="2" t="s">
        <v>12</v>
      </c>
      <c r="B11" s="2" t="s">
        <v>19</v>
      </c>
      <c r="C11" s="4">
        <v>129.9</v>
      </c>
      <c r="D11" s="4">
        <v>0.33433299999999999</v>
      </c>
      <c r="E11" s="4">
        <v>14.048500000000001</v>
      </c>
      <c r="F11" s="4">
        <v>1683.19</v>
      </c>
      <c r="G11" s="4">
        <v>25.8352</v>
      </c>
      <c r="H11" s="4">
        <v>2.653</v>
      </c>
      <c r="I11" s="5">
        <f t="shared" si="0"/>
        <v>1855.961033</v>
      </c>
      <c r="J11" s="3">
        <v>0</v>
      </c>
      <c r="K11" s="2">
        <v>25.137599999999999</v>
      </c>
      <c r="L11" s="1"/>
      <c r="M11" s="1"/>
      <c r="N11" s="1"/>
      <c r="O11" s="1"/>
      <c r="P11" s="1"/>
      <c r="Q11" s="1"/>
    </row>
    <row r="12" spans="1:23" x14ac:dyDescent="0.25">
      <c r="A12" s="1"/>
      <c r="B12" s="2" t="s">
        <v>20</v>
      </c>
      <c r="C12" s="4">
        <v>141.12200000000001</v>
      </c>
      <c r="D12" s="4">
        <v>0.30966700000000003</v>
      </c>
      <c r="E12" s="4">
        <v>22.303100000000001</v>
      </c>
      <c r="F12" s="4">
        <v>1416.25</v>
      </c>
      <c r="G12" s="4">
        <v>25.4224</v>
      </c>
      <c r="H12" s="4">
        <v>4.6828000000000003</v>
      </c>
      <c r="I12" s="5">
        <f t="shared" si="0"/>
        <v>1610.0899669999999</v>
      </c>
      <c r="J12" s="3">
        <v>0</v>
      </c>
      <c r="K12" s="2">
        <v>24.682500000000001</v>
      </c>
      <c r="L12" s="2">
        <v>3766</v>
      </c>
      <c r="M12" s="2">
        <v>1604</v>
      </c>
      <c r="N12" s="2">
        <v>142.68199999999999</v>
      </c>
      <c r="O12" s="12">
        <f>(F12-F13)/14*13</f>
        <v>1257.02135</v>
      </c>
      <c r="P12" s="1"/>
      <c r="Q12" s="1"/>
    </row>
    <row r="13" spans="1:23" x14ac:dyDescent="0.25">
      <c r="A13" s="1"/>
      <c r="B13" s="2" t="s">
        <v>25</v>
      </c>
      <c r="C13" s="4">
        <v>429.88099999999997</v>
      </c>
      <c r="D13" s="4">
        <v>3.9333299999999996E-3</v>
      </c>
      <c r="E13" s="4">
        <v>2.13767</v>
      </c>
      <c r="F13" s="4">
        <v>62.534700000000001</v>
      </c>
      <c r="G13" s="4">
        <v>0.165826</v>
      </c>
      <c r="H13" s="4">
        <v>1.00213</v>
      </c>
      <c r="I13" s="5">
        <f t="shared" si="0"/>
        <v>495.72525932999997</v>
      </c>
      <c r="J13" s="6"/>
      <c r="K13" s="1"/>
      <c r="L13" s="1"/>
      <c r="M13" s="1"/>
      <c r="N13" s="1"/>
      <c r="O13" s="1"/>
      <c r="P13" s="1"/>
      <c r="Q13" s="1"/>
    </row>
    <row r="14" spans="1:23" x14ac:dyDescent="0.25">
      <c r="A14" s="2" t="s">
        <v>13</v>
      </c>
      <c r="B14" s="2" t="s">
        <v>19</v>
      </c>
      <c r="C14" s="4">
        <v>261.12400000000002</v>
      </c>
      <c r="D14" s="4">
        <v>0.38100000000000001</v>
      </c>
      <c r="E14" s="4">
        <v>103.816</v>
      </c>
      <c r="F14" s="4">
        <v>569.87199999999996</v>
      </c>
      <c r="G14" s="4">
        <v>210.47800000000001</v>
      </c>
      <c r="H14" s="4">
        <v>8.3514700000000008</v>
      </c>
      <c r="I14" s="5">
        <f t="shared" si="0"/>
        <v>1154.0224700000001</v>
      </c>
      <c r="J14" s="3">
        <v>92.879499999999993</v>
      </c>
      <c r="K14" s="2">
        <v>204.94</v>
      </c>
      <c r="L14" s="1"/>
      <c r="M14" s="1"/>
      <c r="N14" s="1"/>
      <c r="O14" s="1"/>
      <c r="P14" s="1"/>
      <c r="Q14" s="1"/>
    </row>
    <row r="15" spans="1:23" x14ac:dyDescent="0.25">
      <c r="A15" s="1"/>
      <c r="B15" s="2" t="s">
        <v>20</v>
      </c>
      <c r="C15" s="4">
        <v>126.598</v>
      </c>
      <c r="D15" s="4">
        <v>0.28220000000000001</v>
      </c>
      <c r="E15" s="4">
        <v>115.084</v>
      </c>
      <c r="F15" s="4">
        <v>305.71899999999999</v>
      </c>
      <c r="G15" s="4">
        <v>221.73500000000001</v>
      </c>
      <c r="H15" s="4">
        <v>0.76746700000000001</v>
      </c>
      <c r="I15" s="5">
        <f t="shared" si="0"/>
        <v>770.18566699999997</v>
      </c>
      <c r="J15" s="3">
        <v>106.492</v>
      </c>
      <c r="K15" s="2">
        <v>217.012</v>
      </c>
      <c r="L15" s="2">
        <v>2688</v>
      </c>
      <c r="M15" s="2">
        <v>1513</v>
      </c>
      <c r="N15" s="2">
        <v>186.101</v>
      </c>
      <c r="O15" s="12">
        <f>(F15-F16)/24*20</f>
        <v>206.18624999999997</v>
      </c>
      <c r="P15" s="1"/>
      <c r="Q15" s="1"/>
    </row>
    <row r="16" spans="1:23" x14ac:dyDescent="0.25">
      <c r="A16" s="1"/>
      <c r="B16" s="2" t="s">
        <v>25</v>
      </c>
      <c r="C16" s="4">
        <v>388.27199999999999</v>
      </c>
      <c r="D16" s="4">
        <v>3.6666699999999999E-3</v>
      </c>
      <c r="E16" s="4">
        <v>3.3468399999999998</v>
      </c>
      <c r="F16" s="4">
        <v>58.295499999999997</v>
      </c>
      <c r="G16" s="4">
        <v>2.6472899999999999</v>
      </c>
      <c r="H16" s="4">
        <v>0.167133</v>
      </c>
      <c r="I16" s="5">
        <f t="shared" si="0"/>
        <v>452.73242966999993</v>
      </c>
      <c r="J16" s="6"/>
      <c r="K16" s="1"/>
      <c r="L16" s="1"/>
      <c r="M16" s="1"/>
      <c r="N16" s="1"/>
      <c r="O16" s="1"/>
      <c r="P16" s="1"/>
      <c r="Q16" s="1"/>
    </row>
    <row r="17" spans="1:23" x14ac:dyDescent="0.25">
      <c r="A17" s="2" t="s">
        <v>14</v>
      </c>
      <c r="B17" s="2" t="s">
        <v>19</v>
      </c>
      <c r="C17" s="4">
        <v>1.96533</v>
      </c>
      <c r="D17" s="4">
        <v>0.82493300000000003</v>
      </c>
      <c r="E17" s="4">
        <v>3.8450000000000002</v>
      </c>
      <c r="F17" s="4">
        <v>1125.83</v>
      </c>
      <c r="G17" s="4">
        <v>5.8819999999999997</v>
      </c>
      <c r="H17" s="4">
        <v>1.1342000000000001</v>
      </c>
      <c r="I17" s="5">
        <f t="shared" si="0"/>
        <v>1139.4814629999998</v>
      </c>
      <c r="J17" s="3">
        <v>2.9168699999999999</v>
      </c>
      <c r="K17" s="2">
        <v>5.0370699999999999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2" t="s">
        <v>20</v>
      </c>
      <c r="C18" s="4">
        <v>137.08000000000001</v>
      </c>
      <c r="D18" s="4">
        <v>0.64439999999999997</v>
      </c>
      <c r="E18" s="4">
        <v>5.3950699999999996</v>
      </c>
      <c r="F18" s="4">
        <v>767.31600000000003</v>
      </c>
      <c r="G18" s="4">
        <v>5.3323999999999998</v>
      </c>
      <c r="H18" s="4">
        <v>1.2434700000000001</v>
      </c>
      <c r="I18" s="5">
        <f t="shared" si="0"/>
        <v>917.01134000000002</v>
      </c>
      <c r="J18" s="3">
        <v>4.6317300000000001</v>
      </c>
      <c r="K18" s="2">
        <v>4.4896000000000003</v>
      </c>
      <c r="L18" s="2">
        <v>2018</v>
      </c>
      <c r="M18" s="2">
        <v>933</v>
      </c>
      <c r="N18" s="2">
        <v>174.16</v>
      </c>
      <c r="O18" s="12">
        <f>(F18-F19)/6*5</f>
        <v>619.0623250000001</v>
      </c>
      <c r="P18" s="1"/>
      <c r="Q18" s="1"/>
      <c r="R18" s="1"/>
      <c r="S18" s="11"/>
      <c r="T18" s="11"/>
      <c r="U18" s="11"/>
      <c r="V18" s="1"/>
      <c r="W18" s="1"/>
    </row>
    <row r="19" spans="1:23" x14ac:dyDescent="0.25">
      <c r="A19" s="1"/>
      <c r="B19" s="2" t="s">
        <v>25</v>
      </c>
      <c r="C19" s="4">
        <v>444.65200800000002</v>
      </c>
      <c r="D19" s="4">
        <v>5.0000000000000001E-3</v>
      </c>
      <c r="E19" s="4">
        <v>5.8431999999999998E-2</v>
      </c>
      <c r="F19" s="4">
        <v>24.441210000000002</v>
      </c>
      <c r="G19" s="4">
        <v>2.9600000000000001E-2</v>
      </c>
      <c r="H19" s="4">
        <v>0.22600000000000001</v>
      </c>
      <c r="I19" s="5">
        <f t="shared" si="0"/>
        <v>469.41225000000003</v>
      </c>
      <c r="J19" s="6"/>
      <c r="K19" s="1"/>
      <c r="L19" s="1"/>
      <c r="M19" s="1"/>
      <c r="N19" s="1"/>
      <c r="O19" s="1"/>
      <c r="P19" s="1"/>
      <c r="Q19" s="1"/>
      <c r="R19" s="1"/>
      <c r="S19" s="11"/>
      <c r="T19" s="11"/>
      <c r="U19" s="11"/>
      <c r="V19" s="11"/>
      <c r="W19" s="1"/>
    </row>
    <row r="20" spans="1:23" x14ac:dyDescent="0.25">
      <c r="A20" s="2" t="s">
        <v>15</v>
      </c>
      <c r="B20" s="2" t="s">
        <v>19</v>
      </c>
      <c r="C20" s="2">
        <v>303.68</v>
      </c>
      <c r="D20" s="2">
        <v>1.1172</v>
      </c>
      <c r="E20" s="2">
        <v>198.93799999999999</v>
      </c>
      <c r="F20" s="2">
        <v>265.94</v>
      </c>
      <c r="G20" s="2">
        <v>198.13300000000001</v>
      </c>
      <c r="H20" s="2">
        <v>17.505099999999999</v>
      </c>
      <c r="I20" s="5">
        <f t="shared" si="0"/>
        <v>985.31330000000003</v>
      </c>
      <c r="J20" s="2">
        <v>176.97900000000001</v>
      </c>
      <c r="K20" s="2">
        <v>190.102</v>
      </c>
      <c r="L20" s="1"/>
      <c r="M20" s="1"/>
      <c r="N20" s="1"/>
      <c r="O20" s="1"/>
      <c r="P20" s="1"/>
      <c r="Q20" s="1"/>
    </row>
    <row r="21" spans="1:23" x14ac:dyDescent="0.25">
      <c r="A21" s="1"/>
      <c r="B21" s="2" t="s">
        <v>20</v>
      </c>
      <c r="C21" s="2">
        <v>145.32599999999999</v>
      </c>
      <c r="D21" s="2">
        <v>0.852267</v>
      </c>
      <c r="E21" s="2">
        <v>197.726</v>
      </c>
      <c r="F21" s="2">
        <v>196.37799999999999</v>
      </c>
      <c r="G21" s="2">
        <v>205.58099999999999</v>
      </c>
      <c r="H21" s="2">
        <v>3.4136000000000002</v>
      </c>
      <c r="I21" s="5">
        <f t="shared" si="0"/>
        <v>749.27686700000004</v>
      </c>
      <c r="J21" s="2">
        <v>178.411</v>
      </c>
      <c r="K21" s="2">
        <v>198.32599999999999</v>
      </c>
      <c r="L21" s="2">
        <v>552</v>
      </c>
      <c r="M21" s="2">
        <v>739</v>
      </c>
      <c r="N21" s="2">
        <v>148.75200000000001</v>
      </c>
      <c r="O21" s="12">
        <f>(F21-F22)/2</f>
        <v>95.311607499999994</v>
      </c>
      <c r="P21" s="1"/>
      <c r="Q21" s="1"/>
    </row>
    <row r="22" spans="1:23" x14ac:dyDescent="0.25">
      <c r="A22" s="1"/>
      <c r="B22" s="2" t="s">
        <v>25</v>
      </c>
      <c r="C22" s="2">
        <v>448.76499999999999</v>
      </c>
      <c r="D22" s="2">
        <v>7.0000000000000001E-3</v>
      </c>
      <c r="E22" s="2">
        <v>11.0319</v>
      </c>
      <c r="F22" s="2">
        <v>5.754785</v>
      </c>
      <c r="G22" s="2">
        <v>9.4619520000000001</v>
      </c>
      <c r="H22" s="2">
        <v>0.38</v>
      </c>
      <c r="I22" s="5">
        <f t="shared" si="0"/>
        <v>475.40063700000002</v>
      </c>
      <c r="J22" s="1"/>
      <c r="K22" s="1"/>
      <c r="L22" s="1"/>
      <c r="M22" s="1"/>
      <c r="N22" s="1"/>
      <c r="O22" s="1"/>
      <c r="P22" s="1"/>
      <c r="Q22" s="1"/>
    </row>
    <row r="23" spans="1:23" x14ac:dyDescent="0.25">
      <c r="A23" s="2" t="s">
        <v>16</v>
      </c>
      <c r="B23" s="2" t="s">
        <v>19</v>
      </c>
      <c r="C23" s="4">
        <v>92.901600000000002</v>
      </c>
      <c r="D23" s="4">
        <v>1.41787</v>
      </c>
      <c r="E23" s="4">
        <v>269.32600000000002</v>
      </c>
      <c r="F23" s="4">
        <v>189.422</v>
      </c>
      <c r="G23" s="4">
        <v>2.5419299999999998</v>
      </c>
      <c r="H23" s="4">
        <v>9.3455300000000001</v>
      </c>
      <c r="I23" s="5">
        <f t="shared" si="0"/>
        <v>564.9549300000001</v>
      </c>
      <c r="J23" s="3">
        <v>246.8</v>
      </c>
      <c r="K23" s="2">
        <v>2.0184000000000002</v>
      </c>
      <c r="L23" s="1"/>
      <c r="M23" s="1"/>
      <c r="N23" s="1"/>
      <c r="O23" s="1"/>
      <c r="P23" s="1"/>
      <c r="Q23" s="1"/>
    </row>
    <row r="24" spans="1:23" x14ac:dyDescent="0.25">
      <c r="A24" s="1"/>
      <c r="B24" s="2" t="s">
        <v>20</v>
      </c>
      <c r="C24" s="4">
        <v>155.804</v>
      </c>
      <c r="D24" s="4">
        <v>1.3060700000000001</v>
      </c>
      <c r="E24" s="4">
        <v>250.232</v>
      </c>
      <c r="F24" s="4">
        <v>83.775300000000001</v>
      </c>
      <c r="G24" s="4">
        <v>6.7236700000000003</v>
      </c>
      <c r="H24" s="4">
        <v>7.5721999999999996</v>
      </c>
      <c r="I24" s="5">
        <f t="shared" si="0"/>
        <v>505.41324000000009</v>
      </c>
      <c r="J24" s="3">
        <v>229.28700000000001</v>
      </c>
      <c r="K24" s="2">
        <v>5.65787</v>
      </c>
      <c r="L24" s="2">
        <v>91</v>
      </c>
      <c r="M24" s="2">
        <v>553</v>
      </c>
      <c r="N24" s="2">
        <v>252.923</v>
      </c>
      <c r="O24" s="12">
        <f>(F24-F25)/13*12</f>
        <v>28.358224615384614</v>
      </c>
      <c r="P24" s="1"/>
      <c r="Q24" s="1"/>
    </row>
    <row r="25" spans="1:23" x14ac:dyDescent="0.25">
      <c r="A25" s="1"/>
      <c r="B25" s="2" t="s">
        <v>25</v>
      </c>
      <c r="C25" s="4">
        <v>258.20999999999998</v>
      </c>
      <c r="D25" s="4">
        <v>1.2999999999999999E-2</v>
      </c>
      <c r="E25" s="4">
        <v>13.662800000000001</v>
      </c>
      <c r="F25" s="4">
        <v>53.053890000000003</v>
      </c>
      <c r="G25" s="4">
        <v>0.13600000000000001</v>
      </c>
      <c r="H25" s="4">
        <v>0.39800000000000002</v>
      </c>
      <c r="I25" s="5">
        <f t="shared" si="0"/>
        <v>325.47369000000003</v>
      </c>
      <c r="J25" s="6"/>
      <c r="K25" s="1"/>
      <c r="L25" s="1"/>
      <c r="M25" s="1"/>
      <c r="N25" s="1"/>
      <c r="O25" s="1"/>
      <c r="P25" s="1"/>
      <c r="Q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5"/>
      <c r="J26" s="6"/>
      <c r="K26" s="1"/>
      <c r="L26" s="1"/>
      <c r="M26" s="1"/>
    </row>
    <row r="27" spans="1:23" x14ac:dyDescent="0.25">
      <c r="A27" s="7"/>
      <c r="B27" s="7"/>
      <c r="C27" s="7"/>
      <c r="D27" s="7"/>
      <c r="E27" s="7"/>
      <c r="F27" s="7"/>
      <c r="G27" s="7"/>
      <c r="H27" s="7"/>
      <c r="K27" s="7"/>
      <c r="L27" s="7"/>
      <c r="M27" s="7"/>
    </row>
    <row r="28" spans="1:23" x14ac:dyDescent="0.25">
      <c r="A28" s="1"/>
      <c r="B28" s="1"/>
      <c r="C28" s="2" t="s">
        <v>0</v>
      </c>
      <c r="D28" s="2" t="s">
        <v>17</v>
      </c>
      <c r="E28" s="2" t="s">
        <v>3</v>
      </c>
      <c r="F28" s="2" t="s">
        <v>5</v>
      </c>
      <c r="G28" s="2" t="s">
        <v>6</v>
      </c>
      <c r="H28" s="2" t="s">
        <v>18</v>
      </c>
      <c r="I28" s="9"/>
      <c r="K28" s="1"/>
      <c r="L28" s="1"/>
      <c r="M28" s="2"/>
    </row>
    <row r="29" spans="1:23" x14ac:dyDescent="0.25">
      <c r="A29" s="2" t="s">
        <v>9</v>
      </c>
      <c r="B29" s="2" t="s">
        <v>19</v>
      </c>
      <c r="C29" s="4">
        <f t="shared" ref="C29:C52" si="1">C2</f>
        <v>83.938699999999997</v>
      </c>
      <c r="D29" s="4">
        <f t="shared" ref="D29:D52" si="2">D2+E2+G2-J2-K2</f>
        <v>65.220800000000139</v>
      </c>
      <c r="E29" s="4">
        <f>F2-O3</f>
        <v>18.63001375</v>
      </c>
      <c r="F29" s="4">
        <f t="shared" ref="F29:F52" si="3">H2</f>
        <v>30.2913</v>
      </c>
      <c r="G29" s="5">
        <f t="shared" ref="G29:G52" si="4">SUM(C29:F29)</f>
        <v>198.08081375000015</v>
      </c>
      <c r="H29" s="4">
        <f>G29/G31</f>
        <v>0.42926610281098143</v>
      </c>
      <c r="K29" s="1"/>
      <c r="L29" s="1"/>
      <c r="M29" s="1"/>
    </row>
    <row r="30" spans="1:23" x14ac:dyDescent="0.25">
      <c r="A30" s="1"/>
      <c r="B30" s="2" t="s">
        <v>20</v>
      </c>
      <c r="C30" s="4">
        <f t="shared" si="1"/>
        <v>124.71299999999999</v>
      </c>
      <c r="D30" s="4">
        <f t="shared" si="2"/>
        <v>61.102469999999926</v>
      </c>
      <c r="E30" s="4">
        <f>F3-O3</f>
        <v>3.9583837500000003</v>
      </c>
      <c r="F30" s="4">
        <f t="shared" si="3"/>
        <v>4.6135999999999999</v>
      </c>
      <c r="G30" s="5">
        <f t="shared" si="4"/>
        <v>194.38745374999991</v>
      </c>
      <c r="H30" s="4">
        <f>G30/G31</f>
        <v>0.42126212593173123</v>
      </c>
      <c r="K30" s="1"/>
      <c r="L30" s="1"/>
      <c r="M30" s="1"/>
    </row>
    <row r="31" spans="1:23" x14ac:dyDescent="0.25">
      <c r="A31" s="1"/>
      <c r="B31" s="2" t="s">
        <v>25</v>
      </c>
      <c r="C31" s="4">
        <f t="shared" si="1"/>
        <v>431.71300000000002</v>
      </c>
      <c r="D31" s="4">
        <f t="shared" si="2"/>
        <v>24.676283300000001</v>
      </c>
      <c r="E31" s="4">
        <f>F4</f>
        <v>3.95</v>
      </c>
      <c r="F31" s="4">
        <f t="shared" si="3"/>
        <v>1.1013299999999999</v>
      </c>
      <c r="G31" s="5">
        <f t="shared" si="4"/>
        <v>461.44061330000005</v>
      </c>
      <c r="H31" s="4">
        <v>1</v>
      </c>
      <c r="K31" s="1"/>
      <c r="L31" s="1"/>
      <c r="M31" s="1"/>
    </row>
    <row r="32" spans="1:23" x14ac:dyDescent="0.25">
      <c r="A32" s="2" t="s">
        <v>10</v>
      </c>
      <c r="B32" s="2" t="s">
        <v>19</v>
      </c>
      <c r="C32" s="4">
        <f t="shared" si="1"/>
        <v>42.308700000000002</v>
      </c>
      <c r="D32" s="4">
        <f t="shared" si="2"/>
        <v>18.190629999999992</v>
      </c>
      <c r="E32" s="4">
        <f t="shared" ref="E32:E52" si="5">F5</f>
        <v>22.495100000000001</v>
      </c>
      <c r="F32" s="4">
        <f t="shared" si="3"/>
        <v>5.9628699999999997</v>
      </c>
      <c r="G32" s="5">
        <f t="shared" si="4"/>
        <v>88.957299999999989</v>
      </c>
      <c r="H32" s="4">
        <f>G32/G34</f>
        <v>0.19530706481454413</v>
      </c>
      <c r="K32" s="1"/>
      <c r="L32" s="1"/>
      <c r="M32" s="1"/>
    </row>
    <row r="33" spans="1:13" x14ac:dyDescent="0.25">
      <c r="A33" s="1"/>
      <c r="B33" s="2" t="s">
        <v>20</v>
      </c>
      <c r="C33" s="4">
        <f t="shared" si="1"/>
        <v>131.47999999999999</v>
      </c>
      <c r="D33" s="4">
        <f t="shared" si="2"/>
        <v>14.238769999999999</v>
      </c>
      <c r="E33" s="4">
        <f t="shared" si="5"/>
        <v>15.7705</v>
      </c>
      <c r="F33" s="4">
        <f t="shared" si="3"/>
        <v>4.9503300000000001</v>
      </c>
      <c r="G33" s="5">
        <f t="shared" si="4"/>
        <v>166.43959999999998</v>
      </c>
      <c r="H33" s="4">
        <f>G33/G34</f>
        <v>0.36542059780261765</v>
      </c>
      <c r="K33" s="1"/>
      <c r="L33" s="1"/>
      <c r="M33" s="1"/>
    </row>
    <row r="34" spans="1:13" x14ac:dyDescent="0.25">
      <c r="A34" s="1"/>
      <c r="B34" s="2" t="s">
        <v>25</v>
      </c>
      <c r="C34" s="4">
        <f t="shared" si="1"/>
        <v>453.591003</v>
      </c>
      <c r="D34" s="4">
        <f t="shared" si="2"/>
        <v>0.54704799999999998</v>
      </c>
      <c r="E34" s="4">
        <f t="shared" si="5"/>
        <v>0.79</v>
      </c>
      <c r="F34" s="4">
        <f t="shared" si="3"/>
        <v>0.54600000000000004</v>
      </c>
      <c r="G34" s="5">
        <f t="shared" si="4"/>
        <v>455.47405100000003</v>
      </c>
      <c r="H34" s="4">
        <v>1</v>
      </c>
      <c r="K34" s="1"/>
      <c r="L34" s="1"/>
      <c r="M34" s="1"/>
    </row>
    <row r="35" spans="1:13" x14ac:dyDescent="0.25">
      <c r="A35" s="2" t="s">
        <v>11</v>
      </c>
      <c r="B35" s="2" t="s">
        <v>19</v>
      </c>
      <c r="C35" s="4">
        <f t="shared" si="1"/>
        <v>2.18553</v>
      </c>
      <c r="D35" s="4">
        <f t="shared" si="2"/>
        <v>12.901499999999984</v>
      </c>
      <c r="E35" s="4">
        <f>F8-O9</f>
        <v>1503.6884999999993</v>
      </c>
      <c r="F35" s="4">
        <f t="shared" si="3"/>
        <v>5.6786700000000003</v>
      </c>
      <c r="G35" s="5">
        <f t="shared" si="4"/>
        <v>1524.4541999999992</v>
      </c>
      <c r="H35" s="4">
        <f>G35/G37</f>
        <v>1.7799505098557431</v>
      </c>
      <c r="K35" s="1"/>
      <c r="L35" s="1"/>
      <c r="M35" s="1"/>
    </row>
    <row r="36" spans="1:13" x14ac:dyDescent="0.25">
      <c r="A36" s="1"/>
      <c r="B36" s="2" t="s">
        <v>20</v>
      </c>
      <c r="C36" s="4">
        <f t="shared" si="1"/>
        <v>125.91800000000001</v>
      </c>
      <c r="D36" s="4">
        <f t="shared" si="2"/>
        <v>10.430566999999996</v>
      </c>
      <c r="E36" s="4">
        <f>F9-O9</f>
        <v>627.1284999999998</v>
      </c>
      <c r="F36" s="4">
        <f t="shared" si="3"/>
        <v>2.1574</v>
      </c>
      <c r="G36" s="5">
        <f t="shared" si="4"/>
        <v>765.63446699999986</v>
      </c>
      <c r="H36" s="4">
        <f>G36/G37</f>
        <v>0.8939536916883305</v>
      </c>
      <c r="K36" s="1"/>
      <c r="L36" s="1"/>
      <c r="M36" s="1"/>
    </row>
    <row r="37" spans="1:13" x14ac:dyDescent="0.25">
      <c r="A37" s="1"/>
      <c r="B37" s="2" t="s">
        <v>25</v>
      </c>
      <c r="C37" s="4">
        <f t="shared" si="1"/>
        <v>431.66199999999998</v>
      </c>
      <c r="D37" s="4">
        <f t="shared" si="2"/>
        <v>2.7998233299999997</v>
      </c>
      <c r="E37" s="4">
        <f t="shared" si="5"/>
        <v>421.74</v>
      </c>
      <c r="F37" s="4">
        <f t="shared" si="3"/>
        <v>0.25693300000000002</v>
      </c>
      <c r="G37" s="5">
        <f t="shared" si="4"/>
        <v>856.45875633000003</v>
      </c>
      <c r="H37" s="4">
        <v>1</v>
      </c>
      <c r="K37" s="1"/>
      <c r="L37" s="1"/>
      <c r="M37" s="1"/>
    </row>
    <row r="38" spans="1:13" x14ac:dyDescent="0.25">
      <c r="A38" s="2" t="s">
        <v>12</v>
      </c>
      <c r="B38" s="2" t="s">
        <v>19</v>
      </c>
      <c r="C38" s="4">
        <f t="shared" si="1"/>
        <v>129.9</v>
      </c>
      <c r="D38" s="4">
        <f t="shared" si="2"/>
        <v>15.080433000000006</v>
      </c>
      <c r="E38" s="4">
        <f>F11-O12</f>
        <v>426.16865000000007</v>
      </c>
      <c r="F38" s="4">
        <f t="shared" si="3"/>
        <v>2.653</v>
      </c>
      <c r="G38" s="5">
        <f t="shared" si="4"/>
        <v>573.80208300000004</v>
      </c>
      <c r="H38" s="4">
        <f>G38/G40</f>
        <v>1.1575001922950734</v>
      </c>
      <c r="K38" s="1"/>
      <c r="L38" s="1"/>
      <c r="M38" s="1"/>
    </row>
    <row r="39" spans="1:13" x14ac:dyDescent="0.25">
      <c r="A39" s="1"/>
      <c r="B39" s="2" t="s">
        <v>20</v>
      </c>
      <c r="C39" s="4">
        <f t="shared" si="1"/>
        <v>141.12200000000001</v>
      </c>
      <c r="D39" s="4">
        <f t="shared" si="2"/>
        <v>23.352667</v>
      </c>
      <c r="E39" s="4">
        <f>F12-O12</f>
        <v>159.22865000000002</v>
      </c>
      <c r="F39" s="4">
        <f t="shared" si="3"/>
        <v>4.6828000000000003</v>
      </c>
      <c r="G39" s="5">
        <f t="shared" si="4"/>
        <v>328.38611700000001</v>
      </c>
      <c r="H39" s="4">
        <f>G39/G40</f>
        <v>0.66243571579110572</v>
      </c>
      <c r="K39" s="1"/>
      <c r="L39" s="1"/>
      <c r="M39" s="1"/>
    </row>
    <row r="40" spans="1:13" x14ac:dyDescent="0.25">
      <c r="A40" s="1"/>
      <c r="B40" s="2" t="s">
        <v>25</v>
      </c>
      <c r="C40" s="4">
        <f t="shared" si="1"/>
        <v>429.88099999999997</v>
      </c>
      <c r="D40" s="4">
        <f t="shared" si="2"/>
        <v>2.3074293300000002</v>
      </c>
      <c r="E40" s="4">
        <f t="shared" si="5"/>
        <v>62.534700000000001</v>
      </c>
      <c r="F40" s="4">
        <f t="shared" si="3"/>
        <v>1.00213</v>
      </c>
      <c r="G40" s="5">
        <f t="shared" si="4"/>
        <v>495.72525932999997</v>
      </c>
      <c r="H40" s="4">
        <v>1</v>
      </c>
      <c r="K40" s="1"/>
      <c r="L40" s="1"/>
      <c r="M40" s="1"/>
    </row>
    <row r="41" spans="1:13" x14ac:dyDescent="0.25">
      <c r="A41" s="2" t="s">
        <v>13</v>
      </c>
      <c r="B41" s="2" t="s">
        <v>19</v>
      </c>
      <c r="C41" s="4">
        <f t="shared" si="1"/>
        <v>261.12400000000002</v>
      </c>
      <c r="D41" s="4">
        <f t="shared" si="2"/>
        <v>16.855500000000006</v>
      </c>
      <c r="E41" s="4">
        <f>F14-O15</f>
        <v>363.68574999999998</v>
      </c>
      <c r="F41" s="4">
        <f t="shared" si="3"/>
        <v>8.3514700000000008</v>
      </c>
      <c r="G41" s="5">
        <f t="shared" si="4"/>
        <v>650.01671999999996</v>
      </c>
      <c r="H41" s="4">
        <f>G41/G43</f>
        <v>1.4357635490653982</v>
      </c>
      <c r="K41" s="1"/>
      <c r="L41" s="1"/>
      <c r="M41" s="1"/>
    </row>
    <row r="42" spans="1:13" x14ac:dyDescent="0.25">
      <c r="A42" s="1"/>
      <c r="B42" s="2" t="s">
        <v>20</v>
      </c>
      <c r="C42" s="4">
        <f t="shared" si="1"/>
        <v>126.598</v>
      </c>
      <c r="D42" s="4">
        <f t="shared" si="2"/>
        <v>13.597199999999987</v>
      </c>
      <c r="E42" s="4">
        <f>F15-O15</f>
        <v>99.532750000000021</v>
      </c>
      <c r="F42" s="4">
        <f t="shared" si="3"/>
        <v>0.76746700000000001</v>
      </c>
      <c r="G42" s="5">
        <f t="shared" si="4"/>
        <v>240.49541700000003</v>
      </c>
      <c r="H42" s="4">
        <f>G42/G43</f>
        <v>0.53120872559383236</v>
      </c>
      <c r="K42" s="1"/>
      <c r="L42" s="1"/>
      <c r="M42" s="1"/>
    </row>
    <row r="43" spans="1:13" x14ac:dyDescent="0.25">
      <c r="A43" s="1"/>
      <c r="B43" s="2" t="s">
        <v>25</v>
      </c>
      <c r="C43" s="4">
        <f t="shared" si="1"/>
        <v>388.27199999999999</v>
      </c>
      <c r="D43" s="4">
        <f t="shared" si="2"/>
        <v>5.9977966699999996</v>
      </c>
      <c r="E43" s="4">
        <f t="shared" si="5"/>
        <v>58.295499999999997</v>
      </c>
      <c r="F43" s="4">
        <f t="shared" si="3"/>
        <v>0.167133</v>
      </c>
      <c r="G43" s="5">
        <f t="shared" si="4"/>
        <v>452.73242966999999</v>
      </c>
      <c r="H43" s="4">
        <v>1</v>
      </c>
      <c r="K43" s="1"/>
      <c r="L43" s="1"/>
      <c r="M43" s="1"/>
    </row>
    <row r="44" spans="1:13" x14ac:dyDescent="0.25">
      <c r="A44" s="2" t="s">
        <v>14</v>
      </c>
      <c r="B44" s="2" t="s">
        <v>19</v>
      </c>
      <c r="C44" s="4">
        <f t="shared" si="1"/>
        <v>1.96533</v>
      </c>
      <c r="D44" s="4">
        <f t="shared" si="2"/>
        <v>2.5979930000000007</v>
      </c>
      <c r="E44" s="4">
        <f>F17-O18</f>
        <v>506.76767499999983</v>
      </c>
      <c r="F44" s="4">
        <f t="shared" si="3"/>
        <v>1.1342000000000001</v>
      </c>
      <c r="G44" s="5">
        <f t="shared" si="4"/>
        <v>512.46519799999987</v>
      </c>
      <c r="H44" s="4">
        <f>G44/G46</f>
        <v>1.0917167116963817</v>
      </c>
      <c r="K44" s="1"/>
      <c r="L44" s="1"/>
      <c r="M44" s="1"/>
    </row>
    <row r="45" spans="1:13" x14ac:dyDescent="0.25">
      <c r="A45" s="1"/>
      <c r="B45" s="2" t="s">
        <v>20</v>
      </c>
      <c r="C45" s="4">
        <f t="shared" si="1"/>
        <v>137.08000000000001</v>
      </c>
      <c r="D45" s="4">
        <f t="shared" si="2"/>
        <v>2.2505399999999991</v>
      </c>
      <c r="E45" s="4">
        <f>F18-O18</f>
        <v>148.25367499999993</v>
      </c>
      <c r="F45" s="4">
        <f t="shared" si="3"/>
        <v>1.2434700000000001</v>
      </c>
      <c r="G45" s="5">
        <f t="shared" si="4"/>
        <v>288.82768499999997</v>
      </c>
      <c r="H45" s="4">
        <f>G45/G46</f>
        <v>0.61529643719353289</v>
      </c>
      <c r="K45" s="1"/>
      <c r="L45" s="1"/>
      <c r="M45" s="1"/>
    </row>
    <row r="46" spans="1:13" x14ac:dyDescent="0.25">
      <c r="A46" s="1"/>
      <c r="B46" s="2" t="s">
        <v>25</v>
      </c>
      <c r="C46" s="4">
        <f t="shared" si="1"/>
        <v>444.65200800000002</v>
      </c>
      <c r="D46" s="4">
        <f t="shared" si="2"/>
        <v>9.3032000000000004E-2</v>
      </c>
      <c r="E46" s="4">
        <f t="shared" si="5"/>
        <v>24.441210000000002</v>
      </c>
      <c r="F46" s="4">
        <f t="shared" si="3"/>
        <v>0.22600000000000001</v>
      </c>
      <c r="G46" s="5">
        <f t="shared" si="4"/>
        <v>469.41225000000003</v>
      </c>
      <c r="H46" s="4">
        <v>1</v>
      </c>
      <c r="K46" s="1"/>
      <c r="L46" s="1"/>
      <c r="M46" s="1"/>
    </row>
    <row r="47" spans="1:13" x14ac:dyDescent="0.25">
      <c r="A47" s="2" t="s">
        <v>15</v>
      </c>
      <c r="B47" s="2" t="s">
        <v>19</v>
      </c>
      <c r="C47" s="4">
        <f t="shared" si="1"/>
        <v>303.68</v>
      </c>
      <c r="D47" s="4">
        <f t="shared" si="2"/>
        <v>31.107199999999978</v>
      </c>
      <c r="E47" s="4">
        <f>F20-O21</f>
        <v>170.62839250000002</v>
      </c>
      <c r="F47" s="4">
        <f t="shared" si="3"/>
        <v>17.505099999999999</v>
      </c>
      <c r="G47" s="5">
        <f t="shared" si="4"/>
        <v>522.92069249999997</v>
      </c>
      <c r="H47" s="4">
        <f>G47/G49</f>
        <v>1.0999579129718329</v>
      </c>
      <c r="K47" s="1"/>
      <c r="L47" s="1"/>
      <c r="M47" s="1"/>
    </row>
    <row r="48" spans="1:13" x14ac:dyDescent="0.25">
      <c r="A48" s="1"/>
      <c r="B48" s="2" t="s">
        <v>20</v>
      </c>
      <c r="C48" s="4">
        <f t="shared" si="1"/>
        <v>145.32599999999999</v>
      </c>
      <c r="D48" s="4">
        <f t="shared" si="2"/>
        <v>27.422267000000005</v>
      </c>
      <c r="E48" s="4">
        <f>F21-O21</f>
        <v>101.06639249999999</v>
      </c>
      <c r="F48" s="4">
        <f t="shared" si="3"/>
        <v>3.4136000000000002</v>
      </c>
      <c r="G48" s="5">
        <f t="shared" si="4"/>
        <v>277.22825949999998</v>
      </c>
      <c r="H48" s="4">
        <f>G48/G49</f>
        <v>0.58314658821123955</v>
      </c>
      <c r="K48" s="1"/>
      <c r="L48" s="1"/>
      <c r="M48" s="1"/>
    </row>
    <row r="49" spans="1:13" x14ac:dyDescent="0.25">
      <c r="A49" s="1"/>
      <c r="B49" s="2" t="s">
        <v>25</v>
      </c>
      <c r="C49" s="4">
        <f t="shared" si="1"/>
        <v>448.76499999999999</v>
      </c>
      <c r="D49" s="4">
        <f t="shared" si="2"/>
        <v>20.500852000000002</v>
      </c>
      <c r="E49" s="4">
        <f t="shared" si="5"/>
        <v>5.754785</v>
      </c>
      <c r="F49" s="4">
        <f t="shared" si="3"/>
        <v>0.38</v>
      </c>
      <c r="G49" s="5">
        <f t="shared" si="4"/>
        <v>475.40063700000002</v>
      </c>
      <c r="H49" s="4">
        <v>1</v>
      </c>
      <c r="K49" s="1"/>
      <c r="L49" s="1"/>
      <c r="M49" s="1"/>
    </row>
    <row r="50" spans="1:13" x14ac:dyDescent="0.25">
      <c r="A50" s="2" t="s">
        <v>16</v>
      </c>
      <c r="B50" s="2" t="s">
        <v>19</v>
      </c>
      <c r="C50" s="4">
        <f t="shared" si="1"/>
        <v>92.901600000000002</v>
      </c>
      <c r="D50" s="4">
        <f t="shared" si="2"/>
        <v>24.467399999999984</v>
      </c>
      <c r="E50" s="4">
        <f>F23-O24</f>
        <v>161.06377538461538</v>
      </c>
      <c r="F50" s="4">
        <f t="shared" si="3"/>
        <v>9.3455300000000001</v>
      </c>
      <c r="G50" s="5">
        <f t="shared" si="4"/>
        <v>287.77830538461535</v>
      </c>
      <c r="H50" s="4">
        <f>G50/G52</f>
        <v>0.88418300534404282</v>
      </c>
      <c r="K50" s="1"/>
      <c r="L50" s="1"/>
      <c r="M50" s="1"/>
    </row>
    <row r="51" spans="1:13" x14ac:dyDescent="0.25">
      <c r="A51" s="1"/>
      <c r="B51" s="2" t="s">
        <v>20</v>
      </c>
      <c r="C51" s="4">
        <f t="shared" si="1"/>
        <v>155.804</v>
      </c>
      <c r="D51" s="4">
        <f t="shared" si="2"/>
        <v>23.316870000000026</v>
      </c>
      <c r="E51" s="4">
        <f>F24-O24</f>
        <v>55.417075384615387</v>
      </c>
      <c r="F51" s="4">
        <f t="shared" si="3"/>
        <v>7.5721999999999996</v>
      </c>
      <c r="G51" s="5">
        <f t="shared" si="4"/>
        <v>242.11014538461541</v>
      </c>
      <c r="H51" s="4">
        <f>G51/G52</f>
        <v>0.74387009710251961</v>
      </c>
      <c r="K51" s="1"/>
      <c r="L51" s="1"/>
      <c r="M51" s="1"/>
    </row>
    <row r="52" spans="1:13" x14ac:dyDescent="0.25">
      <c r="A52" s="1"/>
      <c r="B52" s="2" t="s">
        <v>25</v>
      </c>
      <c r="C52" s="4">
        <f t="shared" si="1"/>
        <v>258.20999999999998</v>
      </c>
      <c r="D52" s="4">
        <f t="shared" si="2"/>
        <v>13.8118</v>
      </c>
      <c r="E52" s="4">
        <f t="shared" si="5"/>
        <v>53.053890000000003</v>
      </c>
      <c r="F52" s="4">
        <f t="shared" si="3"/>
        <v>0.39800000000000002</v>
      </c>
      <c r="G52" s="5">
        <f t="shared" si="4"/>
        <v>325.47369000000003</v>
      </c>
      <c r="H52" s="4">
        <v>1</v>
      </c>
      <c r="K52" s="1"/>
      <c r="L52" s="1"/>
      <c r="M52" s="1"/>
    </row>
    <row r="55" spans="1:13" x14ac:dyDescent="0.25">
      <c r="A55" s="1"/>
      <c r="B55" s="1"/>
      <c r="C55" s="2" t="s">
        <v>6</v>
      </c>
      <c r="D55" s="2" t="s">
        <v>18</v>
      </c>
      <c r="E55" s="2"/>
      <c r="F55" s="2"/>
      <c r="G55" s="2"/>
    </row>
    <row r="56" spans="1:13" x14ac:dyDescent="0.25">
      <c r="A56" s="2" t="s">
        <v>9</v>
      </c>
      <c r="B56" s="2" t="s">
        <v>19</v>
      </c>
      <c r="C56" s="4">
        <f>C29+D29+E29</f>
        <v>167.78951375000014</v>
      </c>
      <c r="D56" s="4">
        <f>C56/C58</f>
        <v>0.36449097402068298</v>
      </c>
      <c r="E56" s="4"/>
      <c r="F56" s="4"/>
      <c r="G56" s="5"/>
      <c r="H56" t="s">
        <v>19</v>
      </c>
      <c r="I56" t="s">
        <v>20</v>
      </c>
    </row>
    <row r="57" spans="1:13" x14ac:dyDescent="0.25">
      <c r="A57" s="1"/>
      <c r="B57" s="2" t="s">
        <v>20</v>
      </c>
      <c r="C57" s="4">
        <f>C30+D30+E30</f>
        <v>189.77385374999992</v>
      </c>
      <c r="D57" s="4">
        <f>C57/C58</f>
        <v>0.41224779338748191</v>
      </c>
      <c r="E57" s="4"/>
      <c r="F57" s="4"/>
      <c r="G57" s="2" t="s">
        <v>9</v>
      </c>
      <c r="H57">
        <v>0.42926610281098143</v>
      </c>
      <c r="I57">
        <v>0.42126212593173123</v>
      </c>
    </row>
    <row r="58" spans="1:13" x14ac:dyDescent="0.25">
      <c r="A58" s="1"/>
      <c r="B58" s="2" t="s">
        <v>25</v>
      </c>
      <c r="C58" s="4">
        <f t="shared" ref="C58:C79" si="6">C31+D31+E31</f>
        <v>460.33928330000003</v>
      </c>
      <c r="D58" s="4">
        <f>C58/C58</f>
        <v>1</v>
      </c>
      <c r="E58" s="4"/>
      <c r="F58" s="4"/>
      <c r="G58" s="2" t="s">
        <v>10</v>
      </c>
      <c r="H58">
        <v>0.19530706481454413</v>
      </c>
      <c r="I58">
        <v>0.36542059780261765</v>
      </c>
    </row>
    <row r="59" spans="1:13" x14ac:dyDescent="0.25">
      <c r="A59" s="2" t="s">
        <v>10</v>
      </c>
      <c r="B59" s="2" t="s">
        <v>19</v>
      </c>
      <c r="C59" s="4">
        <f t="shared" si="6"/>
        <v>82.994429999999994</v>
      </c>
      <c r="D59" s="4">
        <f t="shared" ref="D59" si="7">C59/C61</f>
        <v>0.18243418891749102</v>
      </c>
      <c r="E59" s="4"/>
      <c r="F59" s="4"/>
      <c r="G59" s="2" t="s">
        <v>11</v>
      </c>
      <c r="H59">
        <v>1.7799505098557431</v>
      </c>
      <c r="I59">
        <v>0.8939536916883305</v>
      </c>
    </row>
    <row r="60" spans="1:13" x14ac:dyDescent="0.25">
      <c r="A60" s="1"/>
      <c r="B60" s="2" t="s">
        <v>20</v>
      </c>
      <c r="C60" s="4">
        <f t="shared" si="6"/>
        <v>161.48926999999998</v>
      </c>
      <c r="D60" s="4">
        <f t="shared" ref="D60" si="8">C60/C61</f>
        <v>0.35497760501912856</v>
      </c>
      <c r="E60" s="4"/>
      <c r="F60" s="4"/>
      <c r="G60" s="2" t="s">
        <v>12</v>
      </c>
      <c r="H60">
        <v>1.1575001922950734</v>
      </c>
      <c r="I60">
        <v>0.66243571579110572</v>
      </c>
    </row>
    <row r="61" spans="1:13" x14ac:dyDescent="0.25">
      <c r="A61" s="1"/>
      <c r="B61" s="2" t="s">
        <v>25</v>
      </c>
      <c r="C61" s="4">
        <f t="shared" si="6"/>
        <v>454.92805100000004</v>
      </c>
      <c r="D61" s="4">
        <f t="shared" ref="D61" si="9">C61/C61</f>
        <v>1</v>
      </c>
      <c r="E61" s="4"/>
      <c r="F61" s="4"/>
      <c r="G61" s="2" t="s">
        <v>13</v>
      </c>
      <c r="H61">
        <v>1.4357635490653982</v>
      </c>
      <c r="I61">
        <v>0.53120872559383236</v>
      </c>
    </row>
    <row r="62" spans="1:13" x14ac:dyDescent="0.25">
      <c r="A62" s="2" t="s">
        <v>11</v>
      </c>
      <c r="B62" s="2" t="s">
        <v>19</v>
      </c>
      <c r="C62" s="4">
        <f t="shared" si="6"/>
        <v>1518.7755299999992</v>
      </c>
      <c r="D62" s="4">
        <f t="shared" ref="D62" si="10">C62/C64</f>
        <v>1.7738522491029873</v>
      </c>
      <c r="E62" s="4"/>
      <c r="F62" s="4"/>
      <c r="G62" s="2" t="s">
        <v>14</v>
      </c>
      <c r="H62">
        <v>1.0917167116963817</v>
      </c>
      <c r="I62">
        <v>0.61529643719353289</v>
      </c>
    </row>
    <row r="63" spans="1:13" x14ac:dyDescent="0.25">
      <c r="A63" s="1"/>
      <c r="B63" s="2" t="s">
        <v>20</v>
      </c>
      <c r="C63" s="4">
        <f t="shared" si="6"/>
        <v>763.47706699999981</v>
      </c>
      <c r="D63" s="4">
        <f t="shared" ref="D63" si="11">C63/C64</f>
        <v>0.89170222043049541</v>
      </c>
      <c r="E63" s="4"/>
      <c r="F63" s="4"/>
      <c r="G63" s="2" t="s">
        <v>15</v>
      </c>
      <c r="H63">
        <v>1.0999579129718329</v>
      </c>
      <c r="I63">
        <v>0.58314658821123955</v>
      </c>
    </row>
    <row r="64" spans="1:13" x14ac:dyDescent="0.25">
      <c r="A64" s="1"/>
      <c r="B64" s="2" t="s">
        <v>25</v>
      </c>
      <c r="C64" s="4">
        <f t="shared" si="6"/>
        <v>856.20182333000002</v>
      </c>
      <c r="D64" s="4">
        <f t="shared" ref="D64" si="12">C64/C64</f>
        <v>1</v>
      </c>
      <c r="E64" s="4"/>
      <c r="F64" s="4"/>
      <c r="G64" s="2" t="s">
        <v>16</v>
      </c>
      <c r="H64">
        <v>0.88418300534404282</v>
      </c>
      <c r="I64">
        <v>0.74387009710251961</v>
      </c>
    </row>
    <row r="65" spans="1:7" x14ac:dyDescent="0.25">
      <c r="A65" s="2" t="s">
        <v>12</v>
      </c>
      <c r="B65" s="2" t="s">
        <v>19</v>
      </c>
      <c r="C65" s="4">
        <f t="shared" si="6"/>
        <v>571.14908300000002</v>
      </c>
      <c r="D65" s="4">
        <f t="shared" ref="D65" si="13">C65/C67</f>
        <v>1.1544822732939597</v>
      </c>
      <c r="E65" s="4"/>
      <c r="F65" s="4"/>
      <c r="G65" s="5"/>
    </row>
    <row r="66" spans="1:7" x14ac:dyDescent="0.25">
      <c r="A66" s="1"/>
      <c r="B66" s="2" t="s">
        <v>20</v>
      </c>
      <c r="C66" s="4">
        <f t="shared" si="6"/>
        <v>323.70331700000003</v>
      </c>
      <c r="D66" s="4">
        <f t="shared" ref="D66" si="14">C66/C67</f>
        <v>0.65431207438873773</v>
      </c>
      <c r="E66" s="4"/>
      <c r="F66" s="4"/>
      <c r="G66" s="5"/>
    </row>
    <row r="67" spans="1:7" x14ac:dyDescent="0.25">
      <c r="A67" s="1"/>
      <c r="B67" s="2" t="s">
        <v>25</v>
      </c>
      <c r="C67" s="4">
        <f t="shared" si="6"/>
        <v>494.72312932999995</v>
      </c>
      <c r="D67" s="4">
        <f t="shared" ref="D67" si="15">C67/C67</f>
        <v>1</v>
      </c>
      <c r="E67" s="4"/>
      <c r="F67" s="4"/>
      <c r="G67" s="5"/>
    </row>
    <row r="68" spans="1:7" x14ac:dyDescent="0.25">
      <c r="A68" s="2" t="s">
        <v>13</v>
      </c>
      <c r="B68" s="2" t="s">
        <v>19</v>
      </c>
      <c r="C68" s="4">
        <f t="shared" si="6"/>
        <v>641.66525000000001</v>
      </c>
      <c r="D68" s="4">
        <f t="shared" ref="D68" si="16">C68/C70</f>
        <v>1.4178401541642891</v>
      </c>
      <c r="E68" s="4"/>
      <c r="F68" s="4"/>
      <c r="G68" s="5"/>
    </row>
    <row r="69" spans="1:7" x14ac:dyDescent="0.25">
      <c r="A69" s="1"/>
      <c r="B69" s="2" t="s">
        <v>20</v>
      </c>
      <c r="C69" s="4">
        <f t="shared" si="6"/>
        <v>239.72795000000002</v>
      </c>
      <c r="D69" s="4">
        <f t="shared" ref="D69" si="17">C69/C70</f>
        <v>0.52970908676368089</v>
      </c>
      <c r="E69" s="4"/>
      <c r="F69" s="4"/>
      <c r="G69" s="5"/>
    </row>
    <row r="70" spans="1:7" x14ac:dyDescent="0.25">
      <c r="A70" s="1"/>
      <c r="B70" s="2" t="s">
        <v>25</v>
      </c>
      <c r="C70" s="4">
        <f t="shared" si="6"/>
        <v>452.56529667000001</v>
      </c>
      <c r="D70" s="4">
        <f t="shared" ref="D70" si="18">C70/C70</f>
        <v>1</v>
      </c>
      <c r="E70" s="4"/>
      <c r="F70" s="4"/>
      <c r="G70" s="5"/>
    </row>
    <row r="71" spans="1:7" x14ac:dyDescent="0.25">
      <c r="A71" s="2" t="s">
        <v>14</v>
      </c>
      <c r="B71" s="2" t="s">
        <v>19</v>
      </c>
      <c r="C71" s="4">
        <f t="shared" si="6"/>
        <v>511.33099799999985</v>
      </c>
      <c r="D71" s="4">
        <f t="shared" ref="D71" si="19">C71/C73</f>
        <v>1.0898251984153411</v>
      </c>
      <c r="E71" s="4"/>
      <c r="F71" s="4"/>
      <c r="G71" s="5"/>
    </row>
    <row r="72" spans="1:7" x14ac:dyDescent="0.25">
      <c r="A72" s="1"/>
      <c r="B72" s="2" t="s">
        <v>20</v>
      </c>
      <c r="C72" s="4">
        <f t="shared" si="6"/>
        <v>287.58421499999997</v>
      </c>
      <c r="D72" s="4">
        <f t="shared" ref="D72" si="20">C72/C73</f>
        <v>0.61294254680310845</v>
      </c>
      <c r="E72" s="4"/>
      <c r="F72" s="4"/>
      <c r="G72" s="5"/>
    </row>
    <row r="73" spans="1:7" x14ac:dyDescent="0.25">
      <c r="A73" s="1"/>
      <c r="B73" s="2" t="s">
        <v>25</v>
      </c>
      <c r="C73" s="4">
        <f t="shared" si="6"/>
        <v>469.18625000000003</v>
      </c>
      <c r="D73" s="4">
        <f t="shared" ref="D73" si="21">C73/C73</f>
        <v>1</v>
      </c>
      <c r="E73" s="4"/>
      <c r="F73" s="4"/>
    </row>
    <row r="74" spans="1:7" x14ac:dyDescent="0.25">
      <c r="A74" s="2" t="s">
        <v>15</v>
      </c>
      <c r="B74" s="2" t="s">
        <v>19</v>
      </c>
      <c r="C74" s="4">
        <f t="shared" si="6"/>
        <v>505.4155925</v>
      </c>
      <c r="D74" s="4">
        <f t="shared" ref="D74" si="22">C74/C76</f>
        <v>1.0639866000179692</v>
      </c>
      <c r="E74" s="4"/>
      <c r="F74" s="4"/>
    </row>
    <row r="75" spans="1:7" x14ac:dyDescent="0.25">
      <c r="A75" s="1"/>
      <c r="B75" s="2" t="s">
        <v>20</v>
      </c>
      <c r="C75" s="4">
        <f t="shared" si="6"/>
        <v>273.8146595</v>
      </c>
      <c r="D75" s="4">
        <f t="shared" ref="D75" si="23">C75/C76</f>
        <v>0.5764268711129702</v>
      </c>
      <c r="E75" s="4"/>
      <c r="F75" s="4"/>
    </row>
    <row r="76" spans="1:7" x14ac:dyDescent="0.25">
      <c r="A76" s="1"/>
      <c r="B76" s="2" t="s">
        <v>25</v>
      </c>
      <c r="C76" s="4">
        <f t="shared" si="6"/>
        <v>475.02063700000002</v>
      </c>
      <c r="D76" s="4">
        <f t="shared" ref="D76" si="24">C76/C76</f>
        <v>1</v>
      </c>
      <c r="E76" s="4"/>
      <c r="F76" s="4"/>
    </row>
    <row r="77" spans="1:7" x14ac:dyDescent="0.25">
      <c r="A77" s="2" t="s">
        <v>16</v>
      </c>
      <c r="B77" s="2" t="s">
        <v>19</v>
      </c>
      <c r="C77" s="4">
        <f t="shared" si="6"/>
        <v>278.43277538461535</v>
      </c>
      <c r="D77" s="4">
        <f t="shared" ref="D77" si="25">C77/C79</f>
        <v>0.8565167557888298</v>
      </c>
      <c r="E77" s="4"/>
      <c r="F77" s="4"/>
    </row>
    <row r="78" spans="1:7" x14ac:dyDescent="0.25">
      <c r="A78" s="1"/>
      <c r="B78" s="2" t="s">
        <v>20</v>
      </c>
      <c r="C78" s="4">
        <f t="shared" si="6"/>
        <v>234.5379453846154</v>
      </c>
      <c r="D78" s="4">
        <f t="shared" ref="D78" si="26">C78/C79</f>
        <v>0.72148718775192133</v>
      </c>
      <c r="E78" s="4"/>
      <c r="F78" s="4"/>
    </row>
    <row r="79" spans="1:7" x14ac:dyDescent="0.25">
      <c r="A79" s="1"/>
      <c r="B79" s="2" t="s">
        <v>25</v>
      </c>
      <c r="C79" s="4">
        <f t="shared" si="6"/>
        <v>325.07569000000001</v>
      </c>
      <c r="D79" s="4">
        <f t="shared" ref="D79" si="27">C79/C79</f>
        <v>1</v>
      </c>
      <c r="E79" s="4"/>
      <c r="F79" s="4"/>
    </row>
    <row r="82" spans="7:7" x14ac:dyDescent="0.25">
      <c r="G82" s="1"/>
    </row>
    <row r="84" spans="7:7" x14ac:dyDescent="0.25">
      <c r="G84" s="1"/>
    </row>
    <row r="85" spans="7:7" x14ac:dyDescent="0.25">
      <c r="G85" s="1"/>
    </row>
    <row r="87" spans="7:7" x14ac:dyDescent="0.25">
      <c r="G87" s="1"/>
    </row>
    <row r="88" spans="7:7" x14ac:dyDescent="0.25">
      <c r="G88" s="1"/>
    </row>
    <row r="90" spans="7:7" x14ac:dyDescent="0.25">
      <c r="G90" s="1"/>
    </row>
    <row r="91" spans="7:7" x14ac:dyDescent="0.25">
      <c r="G91" s="1"/>
    </row>
    <row r="93" spans="7:7" x14ac:dyDescent="0.25">
      <c r="G93" s="1"/>
    </row>
    <row r="94" spans="7:7" x14ac:dyDescent="0.25">
      <c r="G94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4"/>
  <sheetViews>
    <sheetView workbookViewId="0">
      <selection activeCell="H25" sqref="H25"/>
    </sheetView>
  </sheetViews>
  <sheetFormatPr defaultRowHeight="15" x14ac:dyDescent="0.25"/>
  <cols>
    <col min="15" max="15" width="15.85546875" customWidth="1"/>
    <col min="20" max="20" width="15" customWidth="1"/>
  </cols>
  <sheetData>
    <row r="1" spans="1:23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2" t="s">
        <v>8</v>
      </c>
      <c r="L1" s="2" t="s">
        <v>21</v>
      </c>
      <c r="M1" s="2" t="s">
        <v>22</v>
      </c>
      <c r="N1" s="2" t="s">
        <v>23</v>
      </c>
      <c r="O1" s="1"/>
      <c r="Q1" s="2" t="s">
        <v>24</v>
      </c>
      <c r="T1" s="2"/>
    </row>
    <row r="2" spans="1:23" x14ac:dyDescent="0.25">
      <c r="A2" s="2" t="s">
        <v>9</v>
      </c>
      <c r="B2" s="2" t="s">
        <v>19</v>
      </c>
      <c r="C2" s="4">
        <v>83.938699999999997</v>
      </c>
      <c r="D2" s="4">
        <v>2.1398000000000001</v>
      </c>
      <c r="E2" s="4">
        <v>598.22500000000002</v>
      </c>
      <c r="F2" s="4">
        <v>18.688700000000001</v>
      </c>
      <c r="G2" s="4">
        <v>212.07499999999999</v>
      </c>
      <c r="H2" s="4">
        <v>30.2913</v>
      </c>
      <c r="I2" s="5">
        <f t="shared" ref="I2:I25" si="0">SUM(C2:H2)</f>
        <v>945.35849999999994</v>
      </c>
      <c r="J2" s="3">
        <v>547.39099999999996</v>
      </c>
      <c r="K2" s="2">
        <v>199.828</v>
      </c>
      <c r="L2" s="1"/>
      <c r="M2" s="1"/>
      <c r="N2" s="1"/>
      <c r="O2" s="1"/>
      <c r="P2" s="1"/>
      <c r="Q2" s="1"/>
    </row>
    <row r="3" spans="1:23" x14ac:dyDescent="0.25">
      <c r="A3" s="1"/>
      <c r="B3" s="2" t="s">
        <v>20</v>
      </c>
      <c r="C3" s="4">
        <v>124.71299999999999</v>
      </c>
      <c r="D3" s="4">
        <v>2.2164700000000002</v>
      </c>
      <c r="E3" s="4">
        <v>528.49</v>
      </c>
      <c r="F3" s="4">
        <v>4.0170700000000004</v>
      </c>
      <c r="G3" s="4">
        <v>220.458</v>
      </c>
      <c r="H3" s="4">
        <v>4.6135999999999999</v>
      </c>
      <c r="I3" s="5">
        <f t="shared" si="0"/>
        <v>884.50814000000003</v>
      </c>
      <c r="J3" s="3">
        <v>481.238</v>
      </c>
      <c r="K3" s="2">
        <v>208.82400000000001</v>
      </c>
      <c r="L3" s="2">
        <v>46</v>
      </c>
      <c r="M3" s="2">
        <v>851</v>
      </c>
      <c r="N3" s="2">
        <v>170</v>
      </c>
      <c r="O3" s="12"/>
      <c r="P3" s="1"/>
      <c r="Q3" s="1"/>
    </row>
    <row r="4" spans="1:23" x14ac:dyDescent="0.25">
      <c r="A4" s="1"/>
      <c r="B4" s="2" t="s">
        <v>25</v>
      </c>
      <c r="C4" s="4">
        <v>431.71300000000002</v>
      </c>
      <c r="D4" s="4">
        <v>2.8333299999999999E-2</v>
      </c>
      <c r="E4" s="4">
        <v>18.3842</v>
      </c>
      <c r="F4" s="4">
        <v>3.95</v>
      </c>
      <c r="G4" s="4">
        <v>6.2637499999999999</v>
      </c>
      <c r="H4" s="4">
        <v>1.1013299999999999</v>
      </c>
      <c r="I4" s="5">
        <f t="shared" si="0"/>
        <v>461.44061330000005</v>
      </c>
      <c r="J4" s="6"/>
      <c r="K4" s="1"/>
      <c r="L4" s="1"/>
      <c r="M4" s="1"/>
      <c r="N4" s="1"/>
      <c r="O4" s="1"/>
      <c r="P4" s="1"/>
      <c r="Q4" s="8" t="s">
        <v>26</v>
      </c>
    </row>
    <row r="5" spans="1:23" x14ac:dyDescent="0.25">
      <c r="A5" s="2" t="s">
        <v>10</v>
      </c>
      <c r="B5" s="2" t="s">
        <v>19</v>
      </c>
      <c r="C5" s="4">
        <v>42.308700000000002</v>
      </c>
      <c r="D5" s="4">
        <v>2.27413</v>
      </c>
      <c r="E5" s="4">
        <v>38.252899999999997</v>
      </c>
      <c r="F5" s="4">
        <v>22.495100000000001</v>
      </c>
      <c r="G5" s="4">
        <v>15.5718</v>
      </c>
      <c r="H5" s="4">
        <v>5.9628699999999997</v>
      </c>
      <c r="I5" s="5">
        <f t="shared" si="0"/>
        <v>126.86549999999998</v>
      </c>
      <c r="J5" s="3">
        <v>27.818100000000001</v>
      </c>
      <c r="K5" s="2">
        <v>10.0901</v>
      </c>
      <c r="L5" s="1"/>
      <c r="M5" s="1"/>
      <c r="N5" s="1"/>
      <c r="O5" s="1"/>
      <c r="P5" s="1"/>
      <c r="Q5" s="1"/>
      <c r="R5" t="s">
        <v>9</v>
      </c>
      <c r="S5" t="s">
        <v>11</v>
      </c>
      <c r="T5" t="s">
        <v>13</v>
      </c>
      <c r="U5" t="s">
        <v>14</v>
      </c>
      <c r="V5" t="s">
        <v>15</v>
      </c>
      <c r="W5" t="s">
        <v>16</v>
      </c>
    </row>
    <row r="6" spans="1:23" x14ac:dyDescent="0.25">
      <c r="A6" s="1"/>
      <c r="B6" s="2" t="s">
        <v>20</v>
      </c>
      <c r="C6" s="4">
        <v>131.47999999999999</v>
      </c>
      <c r="D6" s="4">
        <v>2.04887</v>
      </c>
      <c r="E6" s="4">
        <v>36.305300000000003</v>
      </c>
      <c r="F6" s="4">
        <v>15.7705</v>
      </c>
      <c r="G6" s="4">
        <v>11.664899999999999</v>
      </c>
      <c r="H6" s="4">
        <v>4.9503300000000001</v>
      </c>
      <c r="I6" s="5">
        <f t="shared" si="0"/>
        <v>202.21989999999997</v>
      </c>
      <c r="J6" s="3">
        <v>28.234300000000001</v>
      </c>
      <c r="K6" s="2">
        <v>7.5460000000000003</v>
      </c>
      <c r="L6" s="2">
        <v>212</v>
      </c>
      <c r="M6" s="2">
        <v>223</v>
      </c>
      <c r="N6" s="2">
        <v>123.428</v>
      </c>
      <c r="O6" s="2"/>
      <c r="P6" s="1"/>
      <c r="Q6" s="1" t="s">
        <v>27</v>
      </c>
      <c r="R6" s="10">
        <v>24.676283300000001</v>
      </c>
      <c r="S6" s="10">
        <v>3908.87</v>
      </c>
      <c r="T6" s="10">
        <v>232.12</v>
      </c>
      <c r="U6" s="9">
        <v>715.03</v>
      </c>
      <c r="V6" s="10">
        <v>278.55</v>
      </c>
      <c r="W6" s="10">
        <v>30.18</v>
      </c>
    </row>
    <row r="7" spans="1:23" x14ac:dyDescent="0.25">
      <c r="A7" s="1"/>
      <c r="B7" s="2" t="s">
        <v>25</v>
      </c>
      <c r="C7" s="4">
        <v>453.591003</v>
      </c>
      <c r="D7" s="4">
        <v>8.9999999999999993E-3</v>
      </c>
      <c r="E7" s="4">
        <v>0.46089599999999997</v>
      </c>
      <c r="F7" s="4">
        <v>0.79</v>
      </c>
      <c r="G7" s="4">
        <v>7.7151999999999998E-2</v>
      </c>
      <c r="H7" s="4">
        <v>0.54600000000000004</v>
      </c>
      <c r="I7" s="5">
        <f t="shared" si="0"/>
        <v>455.47405100000003</v>
      </c>
      <c r="J7" s="1"/>
      <c r="K7" s="1"/>
      <c r="L7" s="1"/>
      <c r="M7" s="1"/>
      <c r="N7" s="1"/>
      <c r="O7" s="1"/>
      <c r="P7" s="1"/>
      <c r="Q7" s="1" t="s">
        <v>28</v>
      </c>
      <c r="R7">
        <v>17.421000000000006</v>
      </c>
      <c r="S7">
        <v>10812.96</v>
      </c>
      <c r="T7">
        <v>2338.37</v>
      </c>
      <c r="U7">
        <v>5319.7550000000001</v>
      </c>
      <c r="V7">
        <v>1319.1399999999999</v>
      </c>
      <c r="W7">
        <v>26.459999999999994</v>
      </c>
    </row>
    <row r="8" spans="1:23" x14ac:dyDescent="0.25">
      <c r="A8" s="2" t="s">
        <v>11</v>
      </c>
      <c r="B8" s="2" t="s">
        <v>19</v>
      </c>
      <c r="C8" s="4">
        <v>2.18553</v>
      </c>
      <c r="D8" s="4">
        <v>1.1476</v>
      </c>
      <c r="E8" s="4">
        <v>64.482200000000006</v>
      </c>
      <c r="F8" s="4">
        <v>5406.07</v>
      </c>
      <c r="G8" s="4">
        <v>88.4221</v>
      </c>
      <c r="H8" s="4">
        <v>5.6786700000000003</v>
      </c>
      <c r="I8" s="5">
        <f t="shared" si="0"/>
        <v>5567.9861000000001</v>
      </c>
      <c r="J8" s="3">
        <v>56.603000000000002</v>
      </c>
      <c r="K8" s="2">
        <v>84.547399999999996</v>
      </c>
      <c r="L8" s="1"/>
      <c r="M8" s="1"/>
      <c r="N8" s="1"/>
      <c r="O8" s="1"/>
      <c r="P8" s="1"/>
      <c r="Q8" s="1"/>
    </row>
    <row r="9" spans="1:23" x14ac:dyDescent="0.25">
      <c r="A9" s="1"/>
      <c r="B9" s="2" t="s">
        <v>20</v>
      </c>
      <c r="C9" s="4">
        <v>125.91800000000001</v>
      </c>
      <c r="D9" s="4">
        <v>0.94386700000000001</v>
      </c>
      <c r="E9" s="4">
        <v>62.128399999999999</v>
      </c>
      <c r="F9" s="4">
        <v>4529.51</v>
      </c>
      <c r="G9" s="4">
        <v>93.328999999999994</v>
      </c>
      <c r="H9" s="4">
        <v>2.1574</v>
      </c>
      <c r="I9" s="5">
        <f t="shared" si="0"/>
        <v>4813.9866670000001</v>
      </c>
      <c r="J9" s="3">
        <v>55.963099999999997</v>
      </c>
      <c r="K9" s="2">
        <v>90.007599999999996</v>
      </c>
      <c r="L9" s="2">
        <v>12298</v>
      </c>
      <c r="M9" s="2">
        <v>4852</v>
      </c>
      <c r="N9" s="2">
        <v>227.58099999999999</v>
      </c>
      <c r="O9" s="2"/>
      <c r="P9" s="1"/>
      <c r="Q9" s="1"/>
    </row>
    <row r="10" spans="1:23" x14ac:dyDescent="0.25">
      <c r="A10" s="1"/>
      <c r="B10" s="2" t="s">
        <v>25</v>
      </c>
      <c r="C10" s="4">
        <v>431.66199999999998</v>
      </c>
      <c r="D10" s="4">
        <v>7.5333300000000004E-3</v>
      </c>
      <c r="E10" s="4">
        <v>1.4766999999999999</v>
      </c>
      <c r="F10" s="4">
        <v>421.74</v>
      </c>
      <c r="G10" s="4">
        <v>1.31559</v>
      </c>
      <c r="H10" s="4">
        <v>0.25693300000000002</v>
      </c>
      <c r="I10" s="5">
        <f t="shared" si="0"/>
        <v>856.45875633000003</v>
      </c>
      <c r="J10" s="6"/>
      <c r="K10" s="1"/>
      <c r="L10" s="1"/>
      <c r="M10" s="1"/>
      <c r="N10" s="1"/>
      <c r="O10" s="1"/>
      <c r="P10" s="1"/>
      <c r="Q10" s="8" t="s">
        <v>29</v>
      </c>
    </row>
    <row r="11" spans="1:23" x14ac:dyDescent="0.25">
      <c r="A11" s="2" t="s">
        <v>12</v>
      </c>
      <c r="B11" s="2" t="s">
        <v>19</v>
      </c>
      <c r="C11" s="4">
        <v>129.9</v>
      </c>
      <c r="D11" s="4">
        <v>0.33433299999999999</v>
      </c>
      <c r="E11" s="4">
        <v>14.048500000000001</v>
      </c>
      <c r="F11" s="4">
        <v>1683.19</v>
      </c>
      <c r="G11" s="4">
        <v>25.8352</v>
      </c>
      <c r="H11" s="4">
        <v>2.653</v>
      </c>
      <c r="I11" s="5">
        <f t="shared" si="0"/>
        <v>1855.961033</v>
      </c>
      <c r="J11" s="3">
        <v>0</v>
      </c>
      <c r="K11" s="2">
        <v>25.137599999999999</v>
      </c>
      <c r="L11" s="1"/>
      <c r="M11" s="1"/>
      <c r="N11" s="1"/>
      <c r="O11" s="1"/>
      <c r="P11" s="1"/>
      <c r="Q11" s="1"/>
      <c r="R11" t="s">
        <v>9</v>
      </c>
      <c r="S11" t="s">
        <v>11</v>
      </c>
      <c r="T11" t="s">
        <v>13</v>
      </c>
      <c r="U11" t="s">
        <v>14</v>
      </c>
      <c r="V11" t="s">
        <v>15</v>
      </c>
      <c r="W11" t="s">
        <v>16</v>
      </c>
    </row>
    <row r="12" spans="1:23" x14ac:dyDescent="0.25">
      <c r="A12" s="1"/>
      <c r="B12" s="2" t="s">
        <v>20</v>
      </c>
      <c r="C12" s="4">
        <v>141.12200000000001</v>
      </c>
      <c r="D12" s="4">
        <v>0.30966700000000003</v>
      </c>
      <c r="E12" s="4">
        <v>22.303100000000001</v>
      </c>
      <c r="F12" s="4">
        <v>1416.25</v>
      </c>
      <c r="G12" s="4">
        <v>25.4224</v>
      </c>
      <c r="H12" s="4">
        <v>4.6828000000000003</v>
      </c>
      <c r="I12" s="5">
        <f t="shared" si="0"/>
        <v>1610.0899669999999</v>
      </c>
      <c r="J12" s="3">
        <v>0</v>
      </c>
      <c r="K12" s="2">
        <v>24.682500000000001</v>
      </c>
      <c r="L12" s="2">
        <v>3766</v>
      </c>
      <c r="M12" s="2">
        <v>1604</v>
      </c>
      <c r="N12" s="2">
        <v>142.68199999999999</v>
      </c>
      <c r="O12" s="2"/>
      <c r="P12" s="1"/>
      <c r="Q12" s="1" t="s">
        <v>27</v>
      </c>
      <c r="R12">
        <f>R6/I3</f>
        <v>2.7898311144994099E-2</v>
      </c>
      <c r="S12">
        <f>S6/I9</f>
        <v>0.81198189159837153</v>
      </c>
      <c r="T12">
        <f>T6/I15</f>
        <v>0.30138187445651338</v>
      </c>
      <c r="U12">
        <f>U6/I18</f>
        <v>0.77973953953502906</v>
      </c>
      <c r="V12">
        <f>V6/I21</f>
        <v>0.37175844106234762</v>
      </c>
      <c r="W12">
        <f>W6/I24</f>
        <v>5.9713512847427569E-2</v>
      </c>
    </row>
    <row r="13" spans="1:23" x14ac:dyDescent="0.25">
      <c r="A13" s="1"/>
      <c r="B13" s="2" t="s">
        <v>25</v>
      </c>
      <c r="C13" s="4">
        <v>429.88099999999997</v>
      </c>
      <c r="D13" s="4">
        <v>3.9333299999999996E-3</v>
      </c>
      <c r="E13" s="4">
        <v>2.13767</v>
      </c>
      <c r="F13" s="4">
        <v>62.534700000000001</v>
      </c>
      <c r="G13" s="4">
        <v>0.165826</v>
      </c>
      <c r="H13" s="4">
        <v>1.00213</v>
      </c>
      <c r="I13" s="5">
        <f t="shared" si="0"/>
        <v>495.72525932999997</v>
      </c>
      <c r="J13" s="6"/>
      <c r="K13" s="1"/>
      <c r="L13" s="1"/>
      <c r="M13" s="1"/>
      <c r="N13" s="1"/>
      <c r="O13" s="1"/>
      <c r="P13" s="1"/>
      <c r="Q13" s="1" t="s">
        <v>28</v>
      </c>
      <c r="R13">
        <v>5.634073203366629E-3</v>
      </c>
      <c r="S13">
        <v>0.58920676880275646</v>
      </c>
      <c r="T13">
        <v>0.26921029294966342</v>
      </c>
      <c r="U13">
        <v>0.57328467991336418</v>
      </c>
      <c r="V13">
        <v>0.22133711686231977</v>
      </c>
      <c r="W13">
        <v>6.3647981918777364E-3</v>
      </c>
    </row>
    <row r="14" spans="1:23" x14ac:dyDescent="0.25">
      <c r="A14" s="2" t="s">
        <v>13</v>
      </c>
      <c r="B14" s="2" t="s">
        <v>19</v>
      </c>
      <c r="C14" s="4">
        <v>261.12400000000002</v>
      </c>
      <c r="D14" s="4">
        <v>0.38100000000000001</v>
      </c>
      <c r="E14" s="4">
        <v>103.816</v>
      </c>
      <c r="F14" s="4">
        <v>569.87199999999996</v>
      </c>
      <c r="G14" s="4">
        <v>210.47800000000001</v>
      </c>
      <c r="H14" s="4">
        <v>8.3514700000000008</v>
      </c>
      <c r="I14" s="5">
        <f t="shared" si="0"/>
        <v>1154.0224700000001</v>
      </c>
      <c r="J14" s="3">
        <v>92.879499999999993</v>
      </c>
      <c r="K14" s="2">
        <v>204.94</v>
      </c>
      <c r="L14" s="1"/>
      <c r="M14" s="1"/>
      <c r="N14" s="1"/>
      <c r="O14" s="1"/>
      <c r="P14" s="1"/>
      <c r="Q14" s="1"/>
    </row>
    <row r="15" spans="1:23" x14ac:dyDescent="0.25">
      <c r="A15" s="1"/>
      <c r="B15" s="2" t="s">
        <v>20</v>
      </c>
      <c r="C15" s="4">
        <v>126.598</v>
      </c>
      <c r="D15" s="4">
        <v>0.28220000000000001</v>
      </c>
      <c r="E15" s="4">
        <v>115.084</v>
      </c>
      <c r="F15" s="4">
        <v>305.71899999999999</v>
      </c>
      <c r="G15" s="4">
        <v>221.73500000000001</v>
      </c>
      <c r="H15" s="4">
        <v>0.76746700000000001</v>
      </c>
      <c r="I15" s="5">
        <f t="shared" si="0"/>
        <v>770.18566699999997</v>
      </c>
      <c r="J15" s="3">
        <v>106.492</v>
      </c>
      <c r="K15" s="2">
        <v>217.012</v>
      </c>
      <c r="L15" s="2">
        <v>2688</v>
      </c>
      <c r="M15" s="2">
        <v>1513</v>
      </c>
      <c r="N15" s="2">
        <v>186.101</v>
      </c>
      <c r="O15" s="2"/>
      <c r="P15" s="1"/>
      <c r="Q15" s="1"/>
    </row>
    <row r="16" spans="1:23" x14ac:dyDescent="0.25">
      <c r="A16" s="1"/>
      <c r="B16" s="2" t="s">
        <v>25</v>
      </c>
      <c r="C16" s="4">
        <v>388.27199999999999</v>
      </c>
      <c r="D16" s="4">
        <v>3.6666699999999999E-3</v>
      </c>
      <c r="E16" s="4">
        <v>3.3468399999999998</v>
      </c>
      <c r="F16" s="4">
        <v>58.295499999999997</v>
      </c>
      <c r="G16" s="4">
        <v>2.6472899999999999</v>
      </c>
      <c r="H16" s="4">
        <v>0.167133</v>
      </c>
      <c r="I16" s="5">
        <f t="shared" si="0"/>
        <v>452.73242966999993</v>
      </c>
      <c r="J16" s="6"/>
      <c r="K16" s="1"/>
      <c r="L16" s="1"/>
      <c r="M16" s="1"/>
      <c r="N16" s="1"/>
      <c r="O16" s="1"/>
      <c r="P16" s="1"/>
      <c r="Q16" s="1"/>
    </row>
    <row r="17" spans="1:23" x14ac:dyDescent="0.25">
      <c r="A17" s="2" t="s">
        <v>14</v>
      </c>
      <c r="B17" s="2" t="s">
        <v>19</v>
      </c>
      <c r="C17" s="4">
        <v>1.96533</v>
      </c>
      <c r="D17" s="4">
        <v>0.82493300000000003</v>
      </c>
      <c r="E17" s="4">
        <v>3.8450000000000002</v>
      </c>
      <c r="F17" s="4">
        <v>1125.83</v>
      </c>
      <c r="G17" s="4">
        <v>5.8819999999999997</v>
      </c>
      <c r="H17" s="4">
        <v>1.1342000000000001</v>
      </c>
      <c r="I17" s="5">
        <f t="shared" si="0"/>
        <v>1139.4814629999998</v>
      </c>
      <c r="J17" s="3">
        <v>2.9168699999999999</v>
      </c>
      <c r="K17" s="2">
        <v>5.0370699999999999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2" t="s">
        <v>20</v>
      </c>
      <c r="C18" s="4">
        <v>137.08000000000001</v>
      </c>
      <c r="D18" s="4">
        <v>0.64439999999999997</v>
      </c>
      <c r="E18" s="4">
        <v>5.3950699999999996</v>
      </c>
      <c r="F18" s="4">
        <v>767.31600000000003</v>
      </c>
      <c r="G18" s="4">
        <v>5.3323999999999998</v>
      </c>
      <c r="H18" s="4">
        <v>1.2434700000000001</v>
      </c>
      <c r="I18" s="5">
        <f t="shared" si="0"/>
        <v>917.01134000000002</v>
      </c>
      <c r="J18" s="3">
        <v>4.6317300000000001</v>
      </c>
      <c r="K18" s="2">
        <v>4.4896000000000003</v>
      </c>
      <c r="L18" s="2">
        <v>2018</v>
      </c>
      <c r="M18" s="2">
        <v>933</v>
      </c>
      <c r="N18" s="2">
        <v>174.16</v>
      </c>
      <c r="O18" s="2"/>
      <c r="P18" s="1"/>
      <c r="Q18" s="1"/>
      <c r="R18" s="1"/>
      <c r="S18" s="11"/>
      <c r="T18" s="11"/>
      <c r="U18" s="11"/>
      <c r="V18" s="1"/>
      <c r="W18" s="1"/>
    </row>
    <row r="19" spans="1:23" x14ac:dyDescent="0.25">
      <c r="A19" s="1"/>
      <c r="B19" s="2" t="s">
        <v>25</v>
      </c>
      <c r="C19" s="4">
        <v>444.65200800000002</v>
      </c>
      <c r="D19" s="4">
        <v>5.0000000000000001E-3</v>
      </c>
      <c r="E19" s="4">
        <v>5.8431999999999998E-2</v>
      </c>
      <c r="F19" s="4">
        <v>24.441210000000002</v>
      </c>
      <c r="G19" s="4">
        <v>2.9600000000000001E-2</v>
      </c>
      <c r="H19" s="4">
        <v>0.22600000000000001</v>
      </c>
      <c r="I19" s="5">
        <f t="shared" si="0"/>
        <v>469.41225000000003</v>
      </c>
      <c r="J19" s="6"/>
      <c r="K19" s="1"/>
      <c r="L19" s="1"/>
      <c r="M19" s="1"/>
      <c r="N19" s="1"/>
      <c r="O19" s="1"/>
      <c r="P19" s="1"/>
      <c r="Q19" s="1"/>
      <c r="R19" s="1"/>
      <c r="S19" s="11"/>
      <c r="T19" s="11"/>
      <c r="U19" s="11"/>
      <c r="V19" s="11"/>
      <c r="W19" s="1"/>
    </row>
    <row r="20" spans="1:23" x14ac:dyDescent="0.25">
      <c r="A20" s="2" t="s">
        <v>15</v>
      </c>
      <c r="B20" s="2" t="s">
        <v>19</v>
      </c>
      <c r="C20" s="2">
        <v>303.68</v>
      </c>
      <c r="D20" s="2">
        <v>1.1172</v>
      </c>
      <c r="E20" s="2">
        <v>198.93799999999999</v>
      </c>
      <c r="F20" s="2">
        <v>265.94</v>
      </c>
      <c r="G20" s="2">
        <v>198.13300000000001</v>
      </c>
      <c r="H20" s="2">
        <v>17.505099999999999</v>
      </c>
      <c r="I20" s="5">
        <f t="shared" si="0"/>
        <v>985.31330000000003</v>
      </c>
      <c r="J20" s="2">
        <v>176.97900000000001</v>
      </c>
      <c r="K20" s="2">
        <v>190.102</v>
      </c>
      <c r="L20" s="1"/>
      <c r="M20" s="1"/>
      <c r="N20" s="1"/>
      <c r="O20" s="1"/>
      <c r="P20" s="1"/>
      <c r="Q20" s="1"/>
    </row>
    <row r="21" spans="1:23" x14ac:dyDescent="0.25">
      <c r="A21" s="1"/>
      <c r="B21" s="2" t="s">
        <v>20</v>
      </c>
      <c r="C21" s="2">
        <v>145.32599999999999</v>
      </c>
      <c r="D21" s="2">
        <v>0.852267</v>
      </c>
      <c r="E21" s="2">
        <v>197.726</v>
      </c>
      <c r="F21" s="2">
        <v>196.37799999999999</v>
      </c>
      <c r="G21" s="2">
        <v>205.58099999999999</v>
      </c>
      <c r="H21" s="2">
        <v>3.4136000000000002</v>
      </c>
      <c r="I21" s="5">
        <f t="shared" si="0"/>
        <v>749.27686700000004</v>
      </c>
      <c r="J21" s="2">
        <v>178.411</v>
      </c>
      <c r="K21" s="2">
        <v>198.32599999999999</v>
      </c>
      <c r="L21" s="2">
        <v>552</v>
      </c>
      <c r="M21" s="2">
        <v>739</v>
      </c>
      <c r="N21" s="2">
        <v>148.75200000000001</v>
      </c>
      <c r="O21" s="2"/>
      <c r="P21" s="1"/>
      <c r="Q21" s="1"/>
    </row>
    <row r="22" spans="1:23" x14ac:dyDescent="0.25">
      <c r="A22" s="1"/>
      <c r="B22" s="2" t="s">
        <v>25</v>
      </c>
      <c r="C22" s="2">
        <v>448.76499999999999</v>
      </c>
      <c r="D22" s="2">
        <v>7.0000000000000001E-3</v>
      </c>
      <c r="E22" s="2">
        <v>11.0319</v>
      </c>
      <c r="F22" s="2">
        <v>5.754785</v>
      </c>
      <c r="G22" s="2">
        <v>9.4619520000000001</v>
      </c>
      <c r="H22" s="2">
        <v>0.38</v>
      </c>
      <c r="I22" s="5">
        <f t="shared" si="0"/>
        <v>475.40063700000002</v>
      </c>
      <c r="J22" s="1"/>
      <c r="K22" s="1"/>
      <c r="L22" s="1"/>
      <c r="M22" s="1"/>
      <c r="N22" s="1"/>
      <c r="O22" s="1"/>
      <c r="P22" s="1"/>
      <c r="Q22" s="1"/>
    </row>
    <row r="23" spans="1:23" x14ac:dyDescent="0.25">
      <c r="A23" s="2" t="s">
        <v>16</v>
      </c>
      <c r="B23" s="2" t="s">
        <v>19</v>
      </c>
      <c r="C23" s="4">
        <v>92.901600000000002</v>
      </c>
      <c r="D23" s="4">
        <v>1.41787</v>
      </c>
      <c r="E23" s="4">
        <v>269.32600000000002</v>
      </c>
      <c r="F23" s="4">
        <v>189.422</v>
      </c>
      <c r="G23" s="4">
        <v>2.5419299999999998</v>
      </c>
      <c r="H23" s="4">
        <v>9.3455300000000001</v>
      </c>
      <c r="I23" s="5">
        <f t="shared" si="0"/>
        <v>564.9549300000001</v>
      </c>
      <c r="J23" s="3">
        <v>246.8</v>
      </c>
      <c r="K23" s="2">
        <v>2.0184000000000002</v>
      </c>
      <c r="L23" s="1"/>
      <c r="M23" s="1"/>
      <c r="N23" s="1"/>
      <c r="O23" s="1"/>
      <c r="P23" s="1"/>
      <c r="Q23" s="1"/>
    </row>
    <row r="24" spans="1:23" x14ac:dyDescent="0.25">
      <c r="A24" s="1"/>
      <c r="B24" s="2" t="s">
        <v>20</v>
      </c>
      <c r="C24" s="4">
        <v>155.804</v>
      </c>
      <c r="D24" s="4">
        <v>1.3060700000000001</v>
      </c>
      <c r="E24" s="4">
        <v>250.232</v>
      </c>
      <c r="F24" s="4">
        <v>83.775300000000001</v>
      </c>
      <c r="G24" s="4">
        <v>6.7236700000000003</v>
      </c>
      <c r="H24" s="4">
        <v>7.5721999999999996</v>
      </c>
      <c r="I24" s="5">
        <f t="shared" si="0"/>
        <v>505.41324000000009</v>
      </c>
      <c r="J24" s="3">
        <v>229.28700000000001</v>
      </c>
      <c r="K24" s="2">
        <v>5.65787</v>
      </c>
      <c r="L24" s="2">
        <v>91</v>
      </c>
      <c r="M24" s="2">
        <v>553</v>
      </c>
      <c r="N24" s="2">
        <v>252.923</v>
      </c>
      <c r="O24" s="2"/>
      <c r="P24" s="1"/>
      <c r="Q24" s="1"/>
    </row>
    <row r="25" spans="1:23" x14ac:dyDescent="0.25">
      <c r="A25" s="1"/>
      <c r="B25" s="2" t="s">
        <v>25</v>
      </c>
      <c r="C25" s="4">
        <v>258.20999999999998</v>
      </c>
      <c r="D25" s="4">
        <v>1.2999999999999999E-2</v>
      </c>
      <c r="E25" s="4">
        <v>13.662800000000001</v>
      </c>
      <c r="F25" s="4">
        <v>53.053890000000003</v>
      </c>
      <c r="G25" s="4">
        <v>0.13600000000000001</v>
      </c>
      <c r="H25" s="4">
        <v>0.39800000000000002</v>
      </c>
      <c r="I25" s="5">
        <f t="shared" si="0"/>
        <v>325.47369000000003</v>
      </c>
      <c r="J25" s="6"/>
      <c r="K25" s="1"/>
      <c r="L25" s="1"/>
      <c r="M25" s="1"/>
      <c r="N25" s="1"/>
      <c r="O25" s="1"/>
      <c r="P25" s="1"/>
      <c r="Q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5"/>
      <c r="J26" s="6"/>
      <c r="K26" s="1"/>
      <c r="L26" s="1"/>
      <c r="M26" s="1"/>
    </row>
    <row r="27" spans="1:23" x14ac:dyDescent="0.25">
      <c r="A27" s="7"/>
      <c r="B27" s="7"/>
      <c r="C27" s="7"/>
      <c r="D27" s="7"/>
      <c r="E27" s="7"/>
      <c r="F27" s="7"/>
      <c r="G27" s="7"/>
      <c r="H27" s="7"/>
      <c r="K27" s="7"/>
      <c r="L27" s="7"/>
      <c r="M27" s="7"/>
    </row>
    <row r="28" spans="1:23" x14ac:dyDescent="0.25">
      <c r="A28" s="1"/>
      <c r="B28" s="1"/>
      <c r="C28" s="2" t="s">
        <v>0</v>
      </c>
      <c r="D28" s="2" t="s">
        <v>17</v>
      </c>
      <c r="E28" s="2" t="s">
        <v>3</v>
      </c>
      <c r="F28" s="2" t="s">
        <v>5</v>
      </c>
      <c r="G28" s="2" t="s">
        <v>6</v>
      </c>
      <c r="H28" s="1"/>
      <c r="I28" s="9"/>
      <c r="K28" s="1"/>
      <c r="L28" s="1"/>
      <c r="M28" s="2"/>
    </row>
    <row r="29" spans="1:23" x14ac:dyDescent="0.25">
      <c r="A29" s="2" t="s">
        <v>9</v>
      </c>
      <c r="B29" s="2" t="s">
        <v>19</v>
      </c>
      <c r="C29" s="4">
        <f t="shared" ref="C29:C52" si="1">C2</f>
        <v>83.938699999999997</v>
      </c>
      <c r="D29" s="4">
        <f t="shared" ref="D29:D52" si="2">D2+E2+G2-J2-K2</f>
        <v>65.220800000000139</v>
      </c>
      <c r="E29" s="4">
        <f t="shared" ref="E29:E52" si="3">F2</f>
        <v>18.688700000000001</v>
      </c>
      <c r="F29" s="4">
        <f t="shared" ref="F29:F52" si="4">H2</f>
        <v>30.2913</v>
      </c>
      <c r="G29" s="5">
        <f t="shared" ref="G29:G52" si="5">SUM(C29:F29)</f>
        <v>198.13950000000017</v>
      </c>
      <c r="H29" s="4"/>
      <c r="I29" s="9"/>
      <c r="K29" s="1"/>
      <c r="L29" s="1"/>
      <c r="M29" s="1"/>
    </row>
    <row r="30" spans="1:23" x14ac:dyDescent="0.25">
      <c r="A30" s="1"/>
      <c r="B30" s="2" t="s">
        <v>20</v>
      </c>
      <c r="C30" s="4">
        <f t="shared" si="1"/>
        <v>124.71299999999999</v>
      </c>
      <c r="D30" s="4">
        <f t="shared" si="2"/>
        <v>61.102469999999926</v>
      </c>
      <c r="E30" s="4">
        <f t="shared" si="3"/>
        <v>4.0170700000000004</v>
      </c>
      <c r="F30" s="4">
        <f t="shared" si="4"/>
        <v>4.6135999999999999</v>
      </c>
      <c r="G30" s="5">
        <f t="shared" si="5"/>
        <v>194.4461399999999</v>
      </c>
      <c r="H30" s="4"/>
      <c r="I30" s="9"/>
      <c r="K30" s="1"/>
      <c r="L30" s="1"/>
      <c r="M30" s="1"/>
    </row>
    <row r="31" spans="1:23" x14ac:dyDescent="0.25">
      <c r="A31" s="1"/>
      <c r="B31" s="2" t="s">
        <v>25</v>
      </c>
      <c r="C31" s="4">
        <f t="shared" si="1"/>
        <v>431.71300000000002</v>
      </c>
      <c r="D31" s="4">
        <f t="shared" si="2"/>
        <v>24.676283300000001</v>
      </c>
      <c r="E31" s="4">
        <f t="shared" si="3"/>
        <v>3.95</v>
      </c>
      <c r="F31" s="4">
        <f t="shared" si="4"/>
        <v>1.1013299999999999</v>
      </c>
      <c r="G31" s="5">
        <f t="shared" si="5"/>
        <v>461.44061330000005</v>
      </c>
      <c r="H31" s="4"/>
      <c r="I31" s="9"/>
      <c r="K31" s="1"/>
      <c r="L31" s="1"/>
      <c r="M31" s="1"/>
    </row>
    <row r="32" spans="1:23" x14ac:dyDescent="0.25">
      <c r="A32" s="2" t="s">
        <v>10</v>
      </c>
      <c r="B32" s="2" t="s">
        <v>19</v>
      </c>
      <c r="C32" s="4">
        <f t="shared" si="1"/>
        <v>42.308700000000002</v>
      </c>
      <c r="D32" s="4">
        <f t="shared" si="2"/>
        <v>18.190629999999992</v>
      </c>
      <c r="E32" s="4">
        <f t="shared" si="3"/>
        <v>22.495100000000001</v>
      </c>
      <c r="F32" s="4">
        <f t="shared" si="4"/>
        <v>5.9628699999999997</v>
      </c>
      <c r="G32" s="5">
        <f t="shared" si="5"/>
        <v>88.957299999999989</v>
      </c>
      <c r="H32" s="4"/>
      <c r="I32" s="9"/>
      <c r="K32" s="1"/>
      <c r="L32" s="1"/>
      <c r="M32" s="1"/>
    </row>
    <row r="33" spans="1:13" x14ac:dyDescent="0.25">
      <c r="A33" s="1"/>
      <c r="B33" s="2" t="s">
        <v>20</v>
      </c>
      <c r="C33" s="4">
        <f t="shared" si="1"/>
        <v>131.47999999999999</v>
      </c>
      <c r="D33" s="4">
        <f t="shared" si="2"/>
        <v>14.238769999999999</v>
      </c>
      <c r="E33" s="4">
        <f t="shared" si="3"/>
        <v>15.7705</v>
      </c>
      <c r="F33" s="4">
        <f t="shared" si="4"/>
        <v>4.9503300000000001</v>
      </c>
      <c r="G33" s="5">
        <f t="shared" si="5"/>
        <v>166.43959999999998</v>
      </c>
      <c r="H33" s="4"/>
      <c r="I33" s="9"/>
      <c r="K33" s="1"/>
      <c r="L33" s="1"/>
      <c r="M33" s="1"/>
    </row>
    <row r="34" spans="1:13" x14ac:dyDescent="0.25">
      <c r="A34" s="1"/>
      <c r="B34" s="2" t="s">
        <v>25</v>
      </c>
      <c r="C34" s="4">
        <f t="shared" si="1"/>
        <v>453.591003</v>
      </c>
      <c r="D34" s="4">
        <f t="shared" si="2"/>
        <v>0.54704799999999998</v>
      </c>
      <c r="E34" s="4">
        <f t="shared" si="3"/>
        <v>0.79</v>
      </c>
      <c r="F34" s="4">
        <f t="shared" si="4"/>
        <v>0.54600000000000004</v>
      </c>
      <c r="G34" s="5">
        <f t="shared" si="5"/>
        <v>455.47405100000003</v>
      </c>
      <c r="H34" s="4"/>
      <c r="I34" s="9"/>
      <c r="K34" s="1"/>
      <c r="L34" s="1"/>
      <c r="M34" s="1"/>
    </row>
    <row r="35" spans="1:13" x14ac:dyDescent="0.25">
      <c r="A35" s="2" t="s">
        <v>11</v>
      </c>
      <c r="B35" s="2" t="s">
        <v>19</v>
      </c>
      <c r="C35" s="4">
        <f t="shared" si="1"/>
        <v>2.18553</v>
      </c>
      <c r="D35" s="4">
        <f t="shared" si="2"/>
        <v>12.901499999999984</v>
      </c>
      <c r="E35" s="4">
        <f t="shared" si="3"/>
        <v>5406.07</v>
      </c>
      <c r="F35" s="4">
        <f t="shared" si="4"/>
        <v>5.6786700000000003</v>
      </c>
      <c r="G35" s="5">
        <f t="shared" si="5"/>
        <v>5426.8356999999996</v>
      </c>
      <c r="H35" s="4"/>
      <c r="I35" s="9"/>
      <c r="K35" s="1"/>
      <c r="L35" s="1"/>
      <c r="M35" s="1"/>
    </row>
    <row r="36" spans="1:13" x14ac:dyDescent="0.25">
      <c r="A36" s="1"/>
      <c r="B36" s="2" t="s">
        <v>20</v>
      </c>
      <c r="C36" s="4">
        <f t="shared" si="1"/>
        <v>125.91800000000001</v>
      </c>
      <c r="D36" s="4">
        <f t="shared" si="2"/>
        <v>10.430566999999996</v>
      </c>
      <c r="E36" s="4">
        <f t="shared" si="3"/>
        <v>4529.51</v>
      </c>
      <c r="F36" s="4">
        <f t="shared" si="4"/>
        <v>2.1574</v>
      </c>
      <c r="G36" s="5">
        <f t="shared" si="5"/>
        <v>4668.0159670000003</v>
      </c>
      <c r="H36" s="4"/>
      <c r="I36" s="9"/>
      <c r="K36" s="1"/>
      <c r="L36" s="1"/>
      <c r="M36" s="1"/>
    </row>
    <row r="37" spans="1:13" x14ac:dyDescent="0.25">
      <c r="A37" s="1"/>
      <c r="B37" s="2" t="s">
        <v>25</v>
      </c>
      <c r="C37" s="4">
        <f t="shared" si="1"/>
        <v>431.66199999999998</v>
      </c>
      <c r="D37" s="4">
        <f t="shared" si="2"/>
        <v>2.7998233299999997</v>
      </c>
      <c r="E37" s="4">
        <f t="shared" si="3"/>
        <v>421.74</v>
      </c>
      <c r="F37" s="4">
        <f t="shared" si="4"/>
        <v>0.25693300000000002</v>
      </c>
      <c r="G37" s="5">
        <f t="shared" si="5"/>
        <v>856.45875633000003</v>
      </c>
      <c r="H37" s="4"/>
      <c r="I37" s="9"/>
      <c r="K37" s="1"/>
      <c r="L37" s="1"/>
      <c r="M37" s="1"/>
    </row>
    <row r="38" spans="1:13" x14ac:dyDescent="0.25">
      <c r="A38" s="2" t="s">
        <v>12</v>
      </c>
      <c r="B38" s="2" t="s">
        <v>19</v>
      </c>
      <c r="C38" s="4">
        <f t="shared" si="1"/>
        <v>129.9</v>
      </c>
      <c r="D38" s="4">
        <f t="shared" si="2"/>
        <v>15.080433000000006</v>
      </c>
      <c r="E38" s="4">
        <f t="shared" si="3"/>
        <v>1683.19</v>
      </c>
      <c r="F38" s="4">
        <f t="shared" si="4"/>
        <v>2.653</v>
      </c>
      <c r="G38" s="5">
        <f t="shared" si="5"/>
        <v>1830.823433</v>
      </c>
      <c r="H38" s="4"/>
      <c r="I38" s="9"/>
      <c r="K38" s="1"/>
      <c r="L38" s="1"/>
      <c r="M38" s="1"/>
    </row>
    <row r="39" spans="1:13" x14ac:dyDescent="0.25">
      <c r="A39" s="1"/>
      <c r="B39" s="2" t="s">
        <v>20</v>
      </c>
      <c r="C39" s="4">
        <f t="shared" si="1"/>
        <v>141.12200000000001</v>
      </c>
      <c r="D39" s="4">
        <f t="shared" si="2"/>
        <v>23.352667</v>
      </c>
      <c r="E39" s="4">
        <f t="shared" si="3"/>
        <v>1416.25</v>
      </c>
      <c r="F39" s="4">
        <f t="shared" si="4"/>
        <v>4.6828000000000003</v>
      </c>
      <c r="G39" s="5">
        <f t="shared" si="5"/>
        <v>1585.407467</v>
      </c>
      <c r="H39" s="4"/>
      <c r="I39" s="9"/>
      <c r="K39" s="1"/>
      <c r="L39" s="1"/>
      <c r="M39" s="1"/>
    </row>
    <row r="40" spans="1:13" x14ac:dyDescent="0.25">
      <c r="A40" s="1"/>
      <c r="B40" s="2" t="s">
        <v>25</v>
      </c>
      <c r="C40" s="4">
        <f t="shared" si="1"/>
        <v>429.88099999999997</v>
      </c>
      <c r="D40" s="4">
        <f t="shared" si="2"/>
        <v>2.3074293300000002</v>
      </c>
      <c r="E40" s="4">
        <f t="shared" si="3"/>
        <v>62.534700000000001</v>
      </c>
      <c r="F40" s="4">
        <f t="shared" si="4"/>
        <v>1.00213</v>
      </c>
      <c r="G40" s="5">
        <f t="shared" si="5"/>
        <v>495.72525932999997</v>
      </c>
      <c r="H40" s="4"/>
      <c r="I40" s="9"/>
      <c r="K40" s="1"/>
      <c r="L40" s="1"/>
      <c r="M40" s="1"/>
    </row>
    <row r="41" spans="1:13" x14ac:dyDescent="0.25">
      <c r="A41" s="2" t="s">
        <v>13</v>
      </c>
      <c r="B41" s="2" t="s">
        <v>19</v>
      </c>
      <c r="C41" s="4">
        <f t="shared" si="1"/>
        <v>261.12400000000002</v>
      </c>
      <c r="D41" s="4">
        <f t="shared" si="2"/>
        <v>16.855500000000006</v>
      </c>
      <c r="E41" s="4">
        <f t="shared" si="3"/>
        <v>569.87199999999996</v>
      </c>
      <c r="F41" s="4">
        <f t="shared" si="4"/>
        <v>8.3514700000000008</v>
      </c>
      <c r="G41" s="5">
        <f t="shared" si="5"/>
        <v>856.20296999999994</v>
      </c>
      <c r="H41" s="4"/>
      <c r="I41" s="9"/>
      <c r="K41" s="1"/>
      <c r="L41" s="1"/>
      <c r="M41" s="1"/>
    </row>
    <row r="42" spans="1:13" x14ac:dyDescent="0.25">
      <c r="A42" s="1"/>
      <c r="B42" s="2" t="s">
        <v>20</v>
      </c>
      <c r="C42" s="4">
        <f t="shared" si="1"/>
        <v>126.598</v>
      </c>
      <c r="D42" s="4">
        <f t="shared" si="2"/>
        <v>13.597199999999987</v>
      </c>
      <c r="E42" s="4">
        <f t="shared" si="3"/>
        <v>305.71899999999999</v>
      </c>
      <c r="F42" s="4">
        <f t="shared" si="4"/>
        <v>0.76746700000000001</v>
      </c>
      <c r="G42" s="5">
        <f t="shared" si="5"/>
        <v>446.681667</v>
      </c>
      <c r="H42" s="4"/>
      <c r="I42" s="9"/>
      <c r="K42" s="1"/>
      <c r="L42" s="1"/>
      <c r="M42" s="1"/>
    </row>
    <row r="43" spans="1:13" x14ac:dyDescent="0.25">
      <c r="A43" s="1"/>
      <c r="B43" s="2" t="s">
        <v>25</v>
      </c>
      <c r="C43" s="4">
        <f t="shared" si="1"/>
        <v>388.27199999999999</v>
      </c>
      <c r="D43" s="4">
        <f t="shared" si="2"/>
        <v>5.9977966699999996</v>
      </c>
      <c r="E43" s="4">
        <f t="shared" si="3"/>
        <v>58.295499999999997</v>
      </c>
      <c r="F43" s="4">
        <f t="shared" si="4"/>
        <v>0.167133</v>
      </c>
      <c r="G43" s="5">
        <f t="shared" si="5"/>
        <v>452.73242966999999</v>
      </c>
      <c r="H43" s="4"/>
      <c r="I43" s="9"/>
      <c r="K43" s="1"/>
      <c r="L43" s="1"/>
      <c r="M43" s="1"/>
    </row>
    <row r="44" spans="1:13" x14ac:dyDescent="0.25">
      <c r="A44" s="2" t="s">
        <v>14</v>
      </c>
      <c r="B44" s="2" t="s">
        <v>19</v>
      </c>
      <c r="C44" s="4">
        <f t="shared" si="1"/>
        <v>1.96533</v>
      </c>
      <c r="D44" s="4">
        <f t="shared" si="2"/>
        <v>2.5979930000000007</v>
      </c>
      <c r="E44" s="4">
        <f t="shared" si="3"/>
        <v>1125.83</v>
      </c>
      <c r="F44" s="4">
        <f t="shared" si="4"/>
        <v>1.1342000000000001</v>
      </c>
      <c r="G44" s="5">
        <f t="shared" si="5"/>
        <v>1131.527523</v>
      </c>
      <c r="H44" s="4"/>
      <c r="I44" s="9"/>
      <c r="K44" s="1"/>
      <c r="L44" s="1"/>
      <c r="M44" s="1"/>
    </row>
    <row r="45" spans="1:13" x14ac:dyDescent="0.25">
      <c r="A45" s="1"/>
      <c r="B45" s="2" t="s">
        <v>20</v>
      </c>
      <c r="C45" s="4">
        <f t="shared" si="1"/>
        <v>137.08000000000001</v>
      </c>
      <c r="D45" s="4">
        <f t="shared" si="2"/>
        <v>2.2505399999999991</v>
      </c>
      <c r="E45" s="4">
        <f t="shared" si="3"/>
        <v>767.31600000000003</v>
      </c>
      <c r="F45" s="4">
        <f t="shared" si="4"/>
        <v>1.2434700000000001</v>
      </c>
      <c r="G45" s="5">
        <f t="shared" si="5"/>
        <v>907.89001000000007</v>
      </c>
      <c r="H45" s="4"/>
      <c r="I45" s="9"/>
      <c r="K45" s="1"/>
      <c r="L45" s="1"/>
      <c r="M45" s="1"/>
    </row>
    <row r="46" spans="1:13" x14ac:dyDescent="0.25">
      <c r="A46" s="1"/>
      <c r="B46" s="2" t="s">
        <v>25</v>
      </c>
      <c r="C46" s="4">
        <f t="shared" si="1"/>
        <v>444.65200800000002</v>
      </c>
      <c r="D46" s="4">
        <f t="shared" si="2"/>
        <v>9.3032000000000004E-2</v>
      </c>
      <c r="E46" s="4">
        <f t="shared" si="3"/>
        <v>24.441210000000002</v>
      </c>
      <c r="F46" s="4">
        <f t="shared" si="4"/>
        <v>0.22600000000000001</v>
      </c>
      <c r="G46" s="5">
        <f t="shared" si="5"/>
        <v>469.41225000000003</v>
      </c>
      <c r="H46" s="4"/>
      <c r="I46" s="9"/>
      <c r="K46" s="1"/>
      <c r="L46" s="1"/>
      <c r="M46" s="1"/>
    </row>
    <row r="47" spans="1:13" x14ac:dyDescent="0.25">
      <c r="A47" s="2" t="s">
        <v>15</v>
      </c>
      <c r="B47" s="2" t="s">
        <v>19</v>
      </c>
      <c r="C47" s="4">
        <f t="shared" si="1"/>
        <v>303.68</v>
      </c>
      <c r="D47" s="4">
        <f t="shared" si="2"/>
        <v>31.107199999999978</v>
      </c>
      <c r="E47" s="4">
        <f t="shared" si="3"/>
        <v>265.94</v>
      </c>
      <c r="F47" s="4">
        <f t="shared" si="4"/>
        <v>17.505099999999999</v>
      </c>
      <c r="G47" s="5">
        <f t="shared" si="5"/>
        <v>618.23230000000001</v>
      </c>
      <c r="H47" s="4"/>
      <c r="I47" s="9"/>
      <c r="K47" s="1"/>
      <c r="L47" s="1"/>
      <c r="M47" s="1"/>
    </row>
    <row r="48" spans="1:13" x14ac:dyDescent="0.25">
      <c r="A48" s="1"/>
      <c r="B48" s="2" t="s">
        <v>20</v>
      </c>
      <c r="C48" s="4">
        <f t="shared" si="1"/>
        <v>145.32599999999999</v>
      </c>
      <c r="D48" s="4">
        <f t="shared" si="2"/>
        <v>27.422267000000005</v>
      </c>
      <c r="E48" s="4">
        <f t="shared" si="3"/>
        <v>196.37799999999999</v>
      </c>
      <c r="F48" s="4">
        <f t="shared" si="4"/>
        <v>3.4136000000000002</v>
      </c>
      <c r="G48" s="5">
        <f t="shared" si="5"/>
        <v>372.53986699999996</v>
      </c>
      <c r="H48" s="4"/>
      <c r="I48" s="9"/>
      <c r="K48" s="1"/>
      <c r="L48" s="1"/>
      <c r="M48" s="1"/>
    </row>
    <row r="49" spans="1:13" x14ac:dyDescent="0.25">
      <c r="A49" s="1"/>
      <c r="B49" s="2" t="s">
        <v>25</v>
      </c>
      <c r="C49" s="4">
        <f t="shared" si="1"/>
        <v>448.76499999999999</v>
      </c>
      <c r="D49" s="4">
        <f t="shared" si="2"/>
        <v>20.500852000000002</v>
      </c>
      <c r="E49" s="4">
        <f t="shared" si="3"/>
        <v>5.754785</v>
      </c>
      <c r="F49" s="4">
        <f t="shared" si="4"/>
        <v>0.38</v>
      </c>
      <c r="G49" s="5">
        <f t="shared" si="5"/>
        <v>475.40063700000002</v>
      </c>
      <c r="H49" s="4"/>
      <c r="I49" s="9"/>
      <c r="K49" s="1"/>
      <c r="L49" s="1"/>
      <c r="M49" s="1"/>
    </row>
    <row r="50" spans="1:13" x14ac:dyDescent="0.25">
      <c r="A50" s="2" t="s">
        <v>16</v>
      </c>
      <c r="B50" s="2" t="s">
        <v>19</v>
      </c>
      <c r="C50" s="4">
        <f t="shared" si="1"/>
        <v>92.901600000000002</v>
      </c>
      <c r="D50" s="4">
        <f t="shared" si="2"/>
        <v>24.467399999999984</v>
      </c>
      <c r="E50" s="4">
        <f t="shared" si="3"/>
        <v>189.422</v>
      </c>
      <c r="F50" s="4">
        <f t="shared" si="4"/>
        <v>9.3455300000000001</v>
      </c>
      <c r="G50" s="5">
        <f t="shared" si="5"/>
        <v>316.13652999999999</v>
      </c>
      <c r="H50" s="4"/>
      <c r="K50" s="1"/>
      <c r="L50" s="1"/>
      <c r="M50" s="1"/>
    </row>
    <row r="51" spans="1:13" x14ac:dyDescent="0.25">
      <c r="A51" s="1"/>
      <c r="B51" s="2" t="s">
        <v>20</v>
      </c>
      <c r="C51" s="4">
        <f t="shared" si="1"/>
        <v>155.804</v>
      </c>
      <c r="D51" s="4">
        <f t="shared" si="2"/>
        <v>23.316870000000026</v>
      </c>
      <c r="E51" s="4">
        <f t="shared" si="3"/>
        <v>83.775300000000001</v>
      </c>
      <c r="F51" s="4">
        <f t="shared" si="4"/>
        <v>7.5721999999999996</v>
      </c>
      <c r="G51" s="5">
        <f t="shared" si="5"/>
        <v>270.46837000000005</v>
      </c>
      <c r="H51" s="4"/>
      <c r="K51" s="1"/>
      <c r="L51" s="1"/>
      <c r="M51" s="1"/>
    </row>
    <row r="52" spans="1:13" x14ac:dyDescent="0.25">
      <c r="A52" s="1"/>
      <c r="B52" s="2" t="s">
        <v>25</v>
      </c>
      <c r="C52" s="4">
        <f t="shared" si="1"/>
        <v>258.20999999999998</v>
      </c>
      <c r="D52" s="4">
        <f t="shared" si="2"/>
        <v>13.8118</v>
      </c>
      <c r="E52" s="4">
        <f t="shared" si="3"/>
        <v>53.053890000000003</v>
      </c>
      <c r="F52" s="4">
        <f t="shared" si="4"/>
        <v>0.39800000000000002</v>
      </c>
      <c r="G52" s="5">
        <f t="shared" si="5"/>
        <v>325.47369000000003</v>
      </c>
      <c r="H52" s="4"/>
      <c r="K52" s="1"/>
      <c r="L52" s="1"/>
      <c r="M52" s="1"/>
    </row>
    <row r="55" spans="1:13" x14ac:dyDescent="0.25">
      <c r="A55" s="1"/>
      <c r="B55" s="1"/>
      <c r="C55" s="2" t="s">
        <v>6</v>
      </c>
      <c r="D55" s="2" t="s">
        <v>18</v>
      </c>
      <c r="E55" s="2"/>
      <c r="F55" s="2"/>
      <c r="G55" s="2"/>
    </row>
    <row r="56" spans="1:13" x14ac:dyDescent="0.25">
      <c r="A56" s="2" t="s">
        <v>9</v>
      </c>
      <c r="B56" s="2" t="s">
        <v>19</v>
      </c>
      <c r="C56" s="4">
        <f>C29+D29+E29</f>
        <v>167.84820000000016</v>
      </c>
      <c r="D56" s="4">
        <f>C56/C58</f>
        <v>0.36461845879578042</v>
      </c>
      <c r="E56" s="4"/>
      <c r="F56" s="4"/>
      <c r="G56" s="5"/>
      <c r="H56" t="s">
        <v>19</v>
      </c>
      <c r="I56" t="s">
        <v>20</v>
      </c>
    </row>
    <row r="57" spans="1:13" x14ac:dyDescent="0.25">
      <c r="A57" s="1"/>
      <c r="B57" s="2" t="s">
        <v>20</v>
      </c>
      <c r="C57" s="4">
        <f t="shared" ref="C57:C79" si="6">C30+D30+E30</f>
        <v>189.83253999999991</v>
      </c>
      <c r="D57" s="4">
        <f>C57/C58</f>
        <v>0.4123752781625793</v>
      </c>
      <c r="E57" s="4"/>
      <c r="F57" s="4"/>
      <c r="G57" s="2" t="s">
        <v>9</v>
      </c>
      <c r="H57">
        <v>0.36461845879578042</v>
      </c>
      <c r="I57">
        <v>0.4123752781625793</v>
      </c>
    </row>
    <row r="58" spans="1:13" x14ac:dyDescent="0.25">
      <c r="A58" s="1"/>
      <c r="B58" s="2" t="s">
        <v>25</v>
      </c>
      <c r="C58" s="4">
        <f t="shared" si="6"/>
        <v>460.33928330000003</v>
      </c>
      <c r="D58" s="4">
        <f>C58/C58</f>
        <v>1</v>
      </c>
      <c r="E58" s="4"/>
      <c r="F58" s="4"/>
      <c r="G58" s="2" t="s">
        <v>10</v>
      </c>
      <c r="H58">
        <v>0.18243418891749102</v>
      </c>
      <c r="I58">
        <v>0.35497760501912856</v>
      </c>
    </row>
    <row r="59" spans="1:13" x14ac:dyDescent="0.25">
      <c r="A59" s="2" t="s">
        <v>10</v>
      </c>
      <c r="B59" s="2" t="s">
        <v>19</v>
      </c>
      <c r="C59" s="4">
        <f t="shared" si="6"/>
        <v>82.994429999999994</v>
      </c>
      <c r="D59" s="4">
        <f t="shared" ref="D59" si="7">C59/C61</f>
        <v>0.18243418891749102</v>
      </c>
      <c r="E59" s="4"/>
      <c r="F59" s="4"/>
      <c r="G59" s="2" t="s">
        <v>11</v>
      </c>
      <c r="H59">
        <v>6.3316345308815816</v>
      </c>
      <c r="I59">
        <v>5.4494845022090894</v>
      </c>
    </row>
    <row r="60" spans="1:13" x14ac:dyDescent="0.25">
      <c r="A60" s="1"/>
      <c r="B60" s="2" t="s">
        <v>20</v>
      </c>
      <c r="C60" s="4">
        <f t="shared" si="6"/>
        <v>161.48926999999998</v>
      </c>
      <c r="D60" s="4">
        <f t="shared" ref="D60" si="8">C60/C61</f>
        <v>0.35497760501912856</v>
      </c>
      <c r="E60" s="4"/>
      <c r="F60" s="4"/>
      <c r="G60" s="2" t="s">
        <v>12</v>
      </c>
      <c r="H60">
        <v>3.6953405341607506</v>
      </c>
      <c r="I60">
        <v>3.1951703352555283</v>
      </c>
    </row>
    <row r="61" spans="1:13" x14ac:dyDescent="0.25">
      <c r="A61" s="1"/>
      <c r="B61" s="2" t="s">
        <v>25</v>
      </c>
      <c r="C61" s="4">
        <f t="shared" si="6"/>
        <v>454.92805100000004</v>
      </c>
      <c r="D61" s="4">
        <f t="shared" ref="D61" si="9">C61/C61</f>
        <v>1</v>
      </c>
      <c r="E61" s="4"/>
      <c r="F61" s="4"/>
      <c r="G61" s="2" t="s">
        <v>13</v>
      </c>
      <c r="H61">
        <v>1.8734346319493282</v>
      </c>
      <c r="I61">
        <v>0.98530356454872003</v>
      </c>
    </row>
    <row r="62" spans="1:13" x14ac:dyDescent="0.25">
      <c r="A62" s="2" t="s">
        <v>11</v>
      </c>
      <c r="B62" s="2" t="s">
        <v>19</v>
      </c>
      <c r="C62" s="4">
        <f t="shared" si="6"/>
        <v>5421.1570299999994</v>
      </c>
      <c r="D62" s="4">
        <f t="shared" ref="D62" si="10">C62/C64</f>
        <v>6.3316345308815816</v>
      </c>
      <c r="E62" s="4"/>
      <c r="F62" s="4"/>
      <c r="G62" s="2" t="s">
        <v>14</v>
      </c>
      <c r="H62">
        <v>2.4092635344705857</v>
      </c>
      <c r="I62">
        <v>1.93238088285835</v>
      </c>
    </row>
    <row r="63" spans="1:13" x14ac:dyDescent="0.25">
      <c r="A63" s="1"/>
      <c r="B63" s="2" t="s">
        <v>20</v>
      </c>
      <c r="C63" s="4">
        <f t="shared" si="6"/>
        <v>4665.8585670000002</v>
      </c>
      <c r="D63" s="4">
        <f t="shared" ref="D63" si="11">C63/C64</f>
        <v>5.4494845022090894</v>
      </c>
      <c r="E63" s="4"/>
      <c r="F63" s="4"/>
      <c r="G63" s="2" t="s">
        <v>15</v>
      </c>
      <c r="H63">
        <v>1.2646338984215544</v>
      </c>
      <c r="I63">
        <v>0.77707416951655506</v>
      </c>
    </row>
    <row r="64" spans="1:13" x14ac:dyDescent="0.25">
      <c r="A64" s="1"/>
      <c r="B64" s="2" t="s">
        <v>25</v>
      </c>
      <c r="C64" s="4">
        <f t="shared" si="6"/>
        <v>856.20182333000002</v>
      </c>
      <c r="D64" s="4">
        <f t="shared" ref="D64" si="12">C64/C64</f>
        <v>1</v>
      </c>
      <c r="E64" s="4"/>
      <c r="F64" s="4"/>
      <c r="G64" s="2" t="s">
        <v>16</v>
      </c>
      <c r="H64">
        <v>0.94375251499120094</v>
      </c>
      <c r="I64">
        <v>0.80872294695429248</v>
      </c>
    </row>
    <row r="65" spans="1:7" x14ac:dyDescent="0.25">
      <c r="A65" s="2" t="s">
        <v>12</v>
      </c>
      <c r="B65" s="2" t="s">
        <v>19</v>
      </c>
      <c r="C65" s="4">
        <f t="shared" si="6"/>
        <v>1828.170433</v>
      </c>
      <c r="D65" s="4">
        <f t="shared" ref="D65" si="13">C65/C67</f>
        <v>3.6953405341607506</v>
      </c>
      <c r="E65" s="4"/>
      <c r="F65" s="4"/>
      <c r="G65" s="5"/>
    </row>
    <row r="66" spans="1:7" x14ac:dyDescent="0.25">
      <c r="A66" s="1"/>
      <c r="B66" s="2" t="s">
        <v>20</v>
      </c>
      <c r="C66" s="4">
        <f t="shared" si="6"/>
        <v>1580.724667</v>
      </c>
      <c r="D66" s="4">
        <f t="shared" ref="D66" si="14">C66/C67</f>
        <v>3.1951703352555283</v>
      </c>
      <c r="E66" s="4"/>
      <c r="F66" s="4"/>
      <c r="G66" s="5"/>
    </row>
    <row r="67" spans="1:7" x14ac:dyDescent="0.25">
      <c r="A67" s="1"/>
      <c r="B67" s="2" t="s">
        <v>25</v>
      </c>
      <c r="C67" s="4">
        <f t="shared" si="6"/>
        <v>494.72312932999995</v>
      </c>
      <c r="D67" s="4">
        <f t="shared" ref="D67" si="15">C67/C67</f>
        <v>1</v>
      </c>
      <c r="E67" s="4"/>
      <c r="F67" s="4"/>
      <c r="G67" s="5"/>
    </row>
    <row r="68" spans="1:7" x14ac:dyDescent="0.25">
      <c r="A68" s="2" t="s">
        <v>13</v>
      </c>
      <c r="B68" s="2" t="s">
        <v>19</v>
      </c>
      <c r="C68" s="4">
        <f t="shared" si="6"/>
        <v>847.85149999999999</v>
      </c>
      <c r="D68" s="4">
        <f t="shared" ref="D68" si="16">C68/C70</f>
        <v>1.8734346319493282</v>
      </c>
      <c r="E68" s="4"/>
      <c r="F68" s="4"/>
      <c r="G68" s="5"/>
    </row>
    <row r="69" spans="1:7" x14ac:dyDescent="0.25">
      <c r="A69" s="1"/>
      <c r="B69" s="2" t="s">
        <v>20</v>
      </c>
      <c r="C69" s="4">
        <f t="shared" si="6"/>
        <v>445.91419999999999</v>
      </c>
      <c r="D69" s="4">
        <f t="shared" ref="D69" si="17">C69/C70</f>
        <v>0.98530356454872003</v>
      </c>
      <c r="E69" s="4"/>
      <c r="F69" s="4"/>
      <c r="G69" s="5"/>
    </row>
    <row r="70" spans="1:7" x14ac:dyDescent="0.25">
      <c r="A70" s="1"/>
      <c r="B70" s="2" t="s">
        <v>25</v>
      </c>
      <c r="C70" s="4">
        <f t="shared" si="6"/>
        <v>452.56529667000001</v>
      </c>
      <c r="D70" s="4">
        <f t="shared" ref="D70" si="18">C70/C70</f>
        <v>1</v>
      </c>
      <c r="E70" s="4"/>
      <c r="F70" s="4"/>
      <c r="G70" s="5"/>
    </row>
    <row r="71" spans="1:7" x14ac:dyDescent="0.25">
      <c r="A71" s="2" t="s">
        <v>14</v>
      </c>
      <c r="B71" s="2" t="s">
        <v>19</v>
      </c>
      <c r="C71" s="4">
        <f t="shared" si="6"/>
        <v>1130.393323</v>
      </c>
      <c r="D71" s="4">
        <f t="shared" ref="D71" si="19">C71/C73</f>
        <v>2.4092635344705857</v>
      </c>
      <c r="E71" s="4"/>
      <c r="F71" s="4"/>
      <c r="G71" s="5"/>
    </row>
    <row r="72" spans="1:7" x14ac:dyDescent="0.25">
      <c r="A72" s="1"/>
      <c r="B72" s="2" t="s">
        <v>20</v>
      </c>
      <c r="C72" s="4">
        <f t="shared" si="6"/>
        <v>906.64654000000007</v>
      </c>
      <c r="D72" s="4">
        <f t="shared" ref="D72" si="20">C72/C73</f>
        <v>1.9323808828583533</v>
      </c>
      <c r="E72" s="4"/>
      <c r="F72" s="4"/>
      <c r="G72" s="5"/>
    </row>
    <row r="73" spans="1:7" x14ac:dyDescent="0.25">
      <c r="A73" s="1"/>
      <c r="B73" s="2" t="s">
        <v>25</v>
      </c>
      <c r="C73" s="4">
        <f t="shared" si="6"/>
        <v>469.18625000000003</v>
      </c>
      <c r="D73" s="4">
        <f t="shared" ref="D73" si="21">C73/C73</f>
        <v>1</v>
      </c>
      <c r="E73" s="4"/>
      <c r="F73" s="4"/>
    </row>
    <row r="74" spans="1:7" x14ac:dyDescent="0.25">
      <c r="A74" s="2" t="s">
        <v>15</v>
      </c>
      <c r="B74" s="2" t="s">
        <v>19</v>
      </c>
      <c r="C74" s="4">
        <f t="shared" si="6"/>
        <v>600.72720000000004</v>
      </c>
      <c r="D74" s="4">
        <f t="shared" ref="D74" si="22">C74/C76</f>
        <v>1.2646338984215544</v>
      </c>
      <c r="E74" s="4"/>
      <c r="F74" s="4"/>
    </row>
    <row r="75" spans="1:7" x14ac:dyDescent="0.25">
      <c r="A75" s="1"/>
      <c r="B75" s="2" t="s">
        <v>20</v>
      </c>
      <c r="C75" s="4">
        <f t="shared" si="6"/>
        <v>369.12626699999998</v>
      </c>
      <c r="D75" s="4">
        <f t="shared" ref="D75" si="23">C75/C76</f>
        <v>0.77707416951655506</v>
      </c>
      <c r="E75" s="4"/>
      <c r="F75" s="4"/>
    </row>
    <row r="76" spans="1:7" x14ac:dyDescent="0.25">
      <c r="A76" s="1"/>
      <c r="B76" s="2" t="s">
        <v>25</v>
      </c>
      <c r="C76" s="4">
        <f t="shared" si="6"/>
        <v>475.02063700000002</v>
      </c>
      <c r="D76" s="4">
        <f t="shared" ref="D76" si="24">C76/C76</f>
        <v>1</v>
      </c>
      <c r="E76" s="4"/>
      <c r="F76" s="4"/>
    </row>
    <row r="77" spans="1:7" x14ac:dyDescent="0.25">
      <c r="A77" s="2" t="s">
        <v>16</v>
      </c>
      <c r="B77" s="2" t="s">
        <v>19</v>
      </c>
      <c r="C77" s="4">
        <f t="shared" si="6"/>
        <v>306.791</v>
      </c>
      <c r="D77" s="4">
        <f t="shared" ref="D77" si="25">C77/C79</f>
        <v>0.94375251499120094</v>
      </c>
      <c r="E77" s="4"/>
      <c r="F77" s="4"/>
    </row>
    <row r="78" spans="1:7" x14ac:dyDescent="0.25">
      <c r="A78" s="1"/>
      <c r="B78" s="2" t="s">
        <v>20</v>
      </c>
      <c r="C78" s="4">
        <f t="shared" si="6"/>
        <v>262.89617000000004</v>
      </c>
      <c r="D78" s="4">
        <f t="shared" ref="D78" si="26">C78/C79</f>
        <v>0.80872294695429248</v>
      </c>
      <c r="E78" s="4"/>
      <c r="F78" s="4"/>
    </row>
    <row r="79" spans="1:7" x14ac:dyDescent="0.25">
      <c r="A79" s="1"/>
      <c r="B79" s="2" t="s">
        <v>25</v>
      </c>
      <c r="C79" s="4">
        <f t="shared" si="6"/>
        <v>325.07569000000001</v>
      </c>
      <c r="D79" s="4">
        <f t="shared" ref="D79" si="27">C79/C79</f>
        <v>1</v>
      </c>
      <c r="E79" s="4"/>
      <c r="F79" s="4"/>
    </row>
    <row r="82" spans="7:7" x14ac:dyDescent="0.25">
      <c r="G82" s="1"/>
    </row>
    <row r="84" spans="7:7" x14ac:dyDescent="0.25">
      <c r="G84" s="1"/>
    </row>
    <row r="85" spans="7:7" x14ac:dyDescent="0.25">
      <c r="G85" s="1"/>
    </row>
    <row r="87" spans="7:7" x14ac:dyDescent="0.25">
      <c r="G87" s="1"/>
    </row>
    <row r="88" spans="7:7" x14ac:dyDescent="0.25">
      <c r="G88" s="1"/>
    </row>
    <row r="90" spans="7:7" x14ac:dyDescent="0.25">
      <c r="G90" s="1"/>
    </row>
    <row r="91" spans="7:7" x14ac:dyDescent="0.25">
      <c r="G91" s="1"/>
    </row>
    <row r="93" spans="7:7" x14ac:dyDescent="0.25">
      <c r="G93" s="1"/>
    </row>
    <row r="94" spans="7:7" x14ac:dyDescent="0.25">
      <c r="G9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noRPC</vt:lpstr>
      <vt:lpstr>withRPC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2017-10-27T22:06:04Z</dcterms:modified>
</cp:coreProperties>
</file>