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exc_RPC_init_Opt" sheetId="8" r:id="rId1"/>
    <sheet name="inc_RPC_fix" sheetId="4" r:id="rId2"/>
    <sheet name="exc_RPC_fix" sheetId="5" r:id="rId3"/>
    <sheet name="inc_RPC" sheetId="1" r:id="rId4"/>
    <sheet name="exc_RPC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8" l="1"/>
  <c r="C15" i="8" l="1"/>
  <c r="E39" i="8" l="1"/>
  <c r="E37" i="8"/>
  <c r="E36" i="8"/>
  <c r="C27" i="8"/>
  <c r="M20" i="8"/>
  <c r="M17" i="8"/>
  <c r="E37" i="5"/>
  <c r="E36" i="5"/>
  <c r="F12" i="5"/>
  <c r="F12" i="8"/>
  <c r="F15" i="8"/>
  <c r="E40" i="8" s="1"/>
  <c r="M14" i="8"/>
  <c r="M11" i="8"/>
  <c r="M8" i="8"/>
  <c r="M2" i="8"/>
  <c r="F47" i="8"/>
  <c r="E47" i="8"/>
  <c r="D47" i="8"/>
  <c r="C47" i="8"/>
  <c r="G47" i="8" s="1"/>
  <c r="H47" i="8" s="1"/>
  <c r="F45" i="8"/>
  <c r="E45" i="8"/>
  <c r="D45" i="8"/>
  <c r="C45" i="8"/>
  <c r="G45" i="8" s="1"/>
  <c r="H45" i="8" s="1"/>
  <c r="F44" i="8"/>
  <c r="E44" i="8"/>
  <c r="D44" i="8"/>
  <c r="C44" i="8"/>
  <c r="G44" i="8" s="1"/>
  <c r="H44" i="8" s="1"/>
  <c r="F42" i="8"/>
  <c r="E42" i="8"/>
  <c r="D42" i="8"/>
  <c r="C42" i="8"/>
  <c r="G42" i="8" s="1"/>
  <c r="H42" i="8" s="1"/>
  <c r="F41" i="8"/>
  <c r="E41" i="8"/>
  <c r="D41" i="8"/>
  <c r="C41" i="8"/>
  <c r="G41" i="8" s="1"/>
  <c r="H41" i="8" s="1"/>
  <c r="F39" i="8"/>
  <c r="D39" i="8"/>
  <c r="C39" i="8"/>
  <c r="F38" i="8"/>
  <c r="E38" i="8"/>
  <c r="D38" i="8"/>
  <c r="C38" i="8"/>
  <c r="F37" i="8"/>
  <c r="F36" i="8"/>
  <c r="D36" i="8"/>
  <c r="C36" i="8"/>
  <c r="G36" i="8" s="1"/>
  <c r="F35" i="8"/>
  <c r="E35" i="8"/>
  <c r="D35" i="8"/>
  <c r="C35" i="8"/>
  <c r="F33" i="8"/>
  <c r="E33" i="8"/>
  <c r="D33" i="8"/>
  <c r="C33" i="8"/>
  <c r="G33" i="8" s="1"/>
  <c r="F32" i="8"/>
  <c r="E32" i="8"/>
  <c r="D32" i="8"/>
  <c r="C32" i="8"/>
  <c r="G32" i="8" s="1"/>
  <c r="H32" i="8" s="1"/>
  <c r="F30" i="8"/>
  <c r="E30" i="8"/>
  <c r="D30" i="8"/>
  <c r="C30" i="8"/>
  <c r="F29" i="8"/>
  <c r="E29" i="8"/>
  <c r="D29" i="8"/>
  <c r="C29" i="8"/>
  <c r="C28" i="8"/>
  <c r="F27" i="8"/>
  <c r="E27" i="8"/>
  <c r="D27" i="8"/>
  <c r="I22" i="8"/>
  <c r="H21" i="8"/>
  <c r="F46" i="8" s="1"/>
  <c r="G21" i="8"/>
  <c r="F21" i="8"/>
  <c r="E46" i="8" s="1"/>
  <c r="E21" i="8"/>
  <c r="I21" i="8" s="1"/>
  <c r="D21" i="8"/>
  <c r="C21" i="8"/>
  <c r="C46" i="8" s="1"/>
  <c r="I20" i="8"/>
  <c r="I19" i="8"/>
  <c r="H18" i="8"/>
  <c r="F43" i="8" s="1"/>
  <c r="G18" i="8"/>
  <c r="F18" i="8"/>
  <c r="E43" i="8" s="1"/>
  <c r="E18" i="8"/>
  <c r="D18" i="8"/>
  <c r="C18" i="8"/>
  <c r="I17" i="8"/>
  <c r="I16" i="8"/>
  <c r="H15" i="8"/>
  <c r="F40" i="8" s="1"/>
  <c r="G15" i="8"/>
  <c r="E15" i="8"/>
  <c r="D15" i="8"/>
  <c r="D40" i="8" s="1"/>
  <c r="I14" i="8"/>
  <c r="I13" i="8"/>
  <c r="E12" i="8"/>
  <c r="D12" i="8"/>
  <c r="C12" i="8"/>
  <c r="C37" i="8" s="1"/>
  <c r="I11" i="8"/>
  <c r="I10" i="8"/>
  <c r="H9" i="8"/>
  <c r="F34" i="8" s="1"/>
  <c r="G9" i="8"/>
  <c r="F9" i="8"/>
  <c r="E9" i="8"/>
  <c r="D9" i="8"/>
  <c r="I8" i="8"/>
  <c r="I7" i="8"/>
  <c r="H6" i="8"/>
  <c r="F31" i="8" s="1"/>
  <c r="G6" i="8"/>
  <c r="F6" i="8"/>
  <c r="E31" i="8" s="1"/>
  <c r="E6" i="8"/>
  <c r="D6" i="8"/>
  <c r="C6" i="8"/>
  <c r="I5" i="8"/>
  <c r="I4" i="8"/>
  <c r="H3" i="8"/>
  <c r="F28" i="8" s="1"/>
  <c r="G3" i="8"/>
  <c r="F3" i="8"/>
  <c r="E28" i="8" s="1"/>
  <c r="E3" i="8"/>
  <c r="I3" i="8" s="1"/>
  <c r="D3" i="8"/>
  <c r="I2" i="8"/>
  <c r="G27" i="8" l="1"/>
  <c r="G35" i="8"/>
  <c r="H35" i="8" s="1"/>
  <c r="I6" i="8"/>
  <c r="I9" i="8"/>
  <c r="I12" i="8"/>
  <c r="I18" i="8"/>
  <c r="D28" i="8"/>
  <c r="D31" i="8"/>
  <c r="D34" i="8"/>
  <c r="D37" i="8"/>
  <c r="I15" i="8"/>
  <c r="D43" i="8"/>
  <c r="D46" i="8"/>
  <c r="G46" i="8" s="1"/>
  <c r="H46" i="8" s="1"/>
  <c r="G29" i="8"/>
  <c r="H29" i="8" s="1"/>
  <c r="G30" i="8"/>
  <c r="H30" i="8" s="1"/>
  <c r="C31" i="8"/>
  <c r="G38" i="8"/>
  <c r="H38" i="8" s="1"/>
  <c r="G39" i="8"/>
  <c r="G28" i="8"/>
  <c r="H28" i="8" s="1"/>
  <c r="G37" i="8"/>
  <c r="G31" i="8"/>
  <c r="H31" i="8" s="1"/>
  <c r="H39" i="8"/>
  <c r="C34" i="8"/>
  <c r="C40" i="8"/>
  <c r="G40" i="8" s="1"/>
  <c r="H40" i="8" s="1"/>
  <c r="C43" i="8"/>
  <c r="G43" i="8" s="1"/>
  <c r="H43" i="8" s="1"/>
  <c r="G34" i="8" l="1"/>
  <c r="H34" i="8" s="1"/>
  <c r="H33" i="8"/>
  <c r="H37" i="8"/>
  <c r="H36" i="8"/>
  <c r="H27" i="8"/>
  <c r="I22" i="5" l="1"/>
  <c r="H21" i="5"/>
  <c r="G21" i="5"/>
  <c r="F21" i="5"/>
  <c r="E21" i="5"/>
  <c r="D21" i="5"/>
  <c r="C21" i="5"/>
  <c r="I21" i="5" s="1"/>
  <c r="I20" i="5"/>
  <c r="I19" i="5"/>
  <c r="H18" i="5"/>
  <c r="F43" i="5" s="1"/>
  <c r="G18" i="5"/>
  <c r="F18" i="5"/>
  <c r="E43" i="5" s="1"/>
  <c r="E18" i="5"/>
  <c r="D18" i="5"/>
  <c r="D43" i="5" s="1"/>
  <c r="C18" i="5"/>
  <c r="I18" i="5" s="1"/>
  <c r="I17" i="5"/>
  <c r="I16" i="5"/>
  <c r="H15" i="5"/>
  <c r="G15" i="5"/>
  <c r="F15" i="5"/>
  <c r="E15" i="5"/>
  <c r="I15" i="5" s="1"/>
  <c r="D15" i="5"/>
  <c r="C15" i="5"/>
  <c r="I14" i="5"/>
  <c r="I13" i="5"/>
  <c r="E12" i="5"/>
  <c r="D12" i="5"/>
  <c r="C12" i="5"/>
  <c r="I11" i="5"/>
  <c r="I10" i="5"/>
  <c r="H9" i="5"/>
  <c r="G9" i="5"/>
  <c r="F9" i="5"/>
  <c r="E9" i="5"/>
  <c r="D34" i="5" s="1"/>
  <c r="D9" i="5"/>
  <c r="C9" i="5"/>
  <c r="I9" i="5" s="1"/>
  <c r="I8" i="5"/>
  <c r="I7" i="5"/>
  <c r="H6" i="5"/>
  <c r="F31" i="5" s="1"/>
  <c r="G6" i="5"/>
  <c r="F6" i="5"/>
  <c r="E6" i="5"/>
  <c r="D6" i="5"/>
  <c r="C6" i="5"/>
  <c r="I6" i="5" s="1"/>
  <c r="I5" i="5"/>
  <c r="I4" i="5"/>
  <c r="H3" i="5"/>
  <c r="G3" i="5"/>
  <c r="F3" i="5"/>
  <c r="E3" i="5"/>
  <c r="D28" i="5" s="1"/>
  <c r="D3" i="5"/>
  <c r="C3" i="5"/>
  <c r="C28" i="5" s="1"/>
  <c r="I2" i="5"/>
  <c r="D46" i="5"/>
  <c r="E40" i="5"/>
  <c r="D40" i="5"/>
  <c r="D37" i="5"/>
  <c r="E31" i="5"/>
  <c r="E28" i="5"/>
  <c r="E39" i="5"/>
  <c r="E33" i="5"/>
  <c r="E35" i="5"/>
  <c r="E30" i="5"/>
  <c r="E27" i="5"/>
  <c r="F47" i="5"/>
  <c r="E47" i="5"/>
  <c r="D47" i="5"/>
  <c r="C47" i="5"/>
  <c r="F45" i="5"/>
  <c r="E45" i="5"/>
  <c r="D45" i="5"/>
  <c r="C45" i="5"/>
  <c r="F44" i="5"/>
  <c r="E44" i="5"/>
  <c r="D44" i="5"/>
  <c r="C44" i="5"/>
  <c r="F42" i="5"/>
  <c r="E42" i="5"/>
  <c r="D42" i="5"/>
  <c r="C42" i="5"/>
  <c r="F41" i="5"/>
  <c r="E41" i="5"/>
  <c r="D41" i="5"/>
  <c r="C41" i="5"/>
  <c r="F39" i="5"/>
  <c r="D39" i="5"/>
  <c r="C39" i="5"/>
  <c r="F38" i="5"/>
  <c r="E38" i="5"/>
  <c r="D38" i="5"/>
  <c r="C38" i="5"/>
  <c r="F37" i="5"/>
  <c r="F36" i="5"/>
  <c r="D36" i="5"/>
  <c r="C36" i="5"/>
  <c r="F35" i="5"/>
  <c r="D35" i="5"/>
  <c r="C35" i="5"/>
  <c r="F33" i="5"/>
  <c r="D33" i="5"/>
  <c r="C33" i="5"/>
  <c r="F32" i="5"/>
  <c r="E32" i="5"/>
  <c r="D32" i="5"/>
  <c r="C32" i="5"/>
  <c r="C31" i="5"/>
  <c r="F30" i="5"/>
  <c r="D30" i="5"/>
  <c r="C30" i="5"/>
  <c r="G30" i="5" s="1"/>
  <c r="F29" i="5"/>
  <c r="E29" i="5"/>
  <c r="D29" i="5"/>
  <c r="C29" i="5"/>
  <c r="F27" i="5"/>
  <c r="D27" i="5"/>
  <c r="C27" i="5"/>
  <c r="G27" i="5" s="1"/>
  <c r="F46" i="5"/>
  <c r="E46" i="5"/>
  <c r="F40" i="5"/>
  <c r="C37" i="5"/>
  <c r="F34" i="5"/>
  <c r="D31" i="5"/>
  <c r="F28" i="5"/>
  <c r="F21" i="4"/>
  <c r="F18" i="4"/>
  <c r="F15" i="4"/>
  <c r="E40" i="4" s="1"/>
  <c r="F12" i="4"/>
  <c r="F9" i="4"/>
  <c r="F6" i="4"/>
  <c r="F3" i="4"/>
  <c r="E28" i="4" s="1"/>
  <c r="F47" i="4"/>
  <c r="E47" i="4"/>
  <c r="D47" i="4"/>
  <c r="C47" i="4"/>
  <c r="G47" i="4" s="1"/>
  <c r="H47" i="4" s="1"/>
  <c r="M45" i="4"/>
  <c r="F45" i="4"/>
  <c r="E45" i="4"/>
  <c r="D45" i="4"/>
  <c r="C45" i="4"/>
  <c r="G45" i="4" s="1"/>
  <c r="F44" i="4"/>
  <c r="E44" i="4"/>
  <c r="D44" i="4"/>
  <c r="C44" i="4"/>
  <c r="G44" i="4" s="1"/>
  <c r="H44" i="4" s="1"/>
  <c r="C43" i="4"/>
  <c r="F42" i="4"/>
  <c r="E42" i="4"/>
  <c r="D42" i="4"/>
  <c r="C42" i="4"/>
  <c r="G42" i="4" s="1"/>
  <c r="F41" i="4"/>
  <c r="E41" i="4"/>
  <c r="D41" i="4"/>
  <c r="C41" i="4"/>
  <c r="G41" i="4" s="1"/>
  <c r="H41" i="4" s="1"/>
  <c r="F39" i="4"/>
  <c r="E39" i="4"/>
  <c r="D39" i="4"/>
  <c r="C39" i="4"/>
  <c r="G39" i="4" s="1"/>
  <c r="H39" i="4" s="1"/>
  <c r="F38" i="4"/>
  <c r="E38" i="4"/>
  <c r="D38" i="4"/>
  <c r="C38" i="4"/>
  <c r="G38" i="4" s="1"/>
  <c r="H38" i="4" s="1"/>
  <c r="F37" i="4"/>
  <c r="C37" i="4"/>
  <c r="F36" i="4"/>
  <c r="E36" i="4"/>
  <c r="D36" i="4"/>
  <c r="C36" i="4"/>
  <c r="G36" i="4" s="1"/>
  <c r="H36" i="4" s="1"/>
  <c r="F35" i="4"/>
  <c r="E35" i="4"/>
  <c r="D35" i="4"/>
  <c r="C35" i="4"/>
  <c r="G35" i="4" s="1"/>
  <c r="H35" i="4" s="1"/>
  <c r="E34" i="4"/>
  <c r="F33" i="4"/>
  <c r="E33" i="4"/>
  <c r="D33" i="4"/>
  <c r="C33" i="4"/>
  <c r="G33" i="4" s="1"/>
  <c r="F32" i="4"/>
  <c r="E32" i="4"/>
  <c r="D32" i="4"/>
  <c r="C32" i="4"/>
  <c r="G32" i="4" s="1"/>
  <c r="H32" i="4" s="1"/>
  <c r="C31" i="4"/>
  <c r="F30" i="4"/>
  <c r="E30" i="4"/>
  <c r="D30" i="4"/>
  <c r="C30" i="4"/>
  <c r="G30" i="4" s="1"/>
  <c r="H30" i="4" s="1"/>
  <c r="F29" i="4"/>
  <c r="E29" i="4"/>
  <c r="D29" i="4"/>
  <c r="C29" i="4"/>
  <c r="G29" i="4" s="1"/>
  <c r="H29" i="4" s="1"/>
  <c r="F27" i="4"/>
  <c r="E27" i="4"/>
  <c r="D27" i="4"/>
  <c r="C27" i="4"/>
  <c r="G27" i="4" s="1"/>
  <c r="H27" i="4" s="1"/>
  <c r="I22" i="4"/>
  <c r="H21" i="4"/>
  <c r="F46" i="4" s="1"/>
  <c r="G21" i="4"/>
  <c r="E46" i="4"/>
  <c r="E21" i="4"/>
  <c r="D21" i="4"/>
  <c r="D46" i="4" s="1"/>
  <c r="C21" i="4"/>
  <c r="C46" i="4" s="1"/>
  <c r="I20" i="4"/>
  <c r="P45" i="4" s="1"/>
  <c r="I19" i="4"/>
  <c r="H18" i="4"/>
  <c r="F43" i="4" s="1"/>
  <c r="G18" i="4"/>
  <c r="E43" i="4"/>
  <c r="E18" i="4"/>
  <c r="D18" i="4"/>
  <c r="D43" i="4" s="1"/>
  <c r="C18" i="4"/>
  <c r="I17" i="4"/>
  <c r="O45" i="4" s="1"/>
  <c r="I16" i="4"/>
  <c r="H15" i="4"/>
  <c r="F40" i="4" s="1"/>
  <c r="G15" i="4"/>
  <c r="E15" i="4"/>
  <c r="D15" i="4"/>
  <c r="D40" i="4" s="1"/>
  <c r="C15" i="4"/>
  <c r="C40" i="4" s="1"/>
  <c r="I14" i="4"/>
  <c r="N45" i="4" s="1"/>
  <c r="I13" i="4"/>
  <c r="E37" i="4"/>
  <c r="E12" i="4"/>
  <c r="D12" i="4"/>
  <c r="D37" i="4" s="1"/>
  <c r="C12" i="4"/>
  <c r="I12" i="4" s="1"/>
  <c r="I11" i="4"/>
  <c r="I10" i="4"/>
  <c r="I9" i="4"/>
  <c r="H9" i="4"/>
  <c r="F34" i="4" s="1"/>
  <c r="G9" i="4"/>
  <c r="E9" i="4"/>
  <c r="D9" i="4"/>
  <c r="D34" i="4" s="1"/>
  <c r="C9" i="4"/>
  <c r="C34" i="4" s="1"/>
  <c r="G34" i="4" s="1"/>
  <c r="H34" i="4" s="1"/>
  <c r="I8" i="4"/>
  <c r="L45" i="4" s="1"/>
  <c r="I7" i="4"/>
  <c r="H6" i="4"/>
  <c r="F31" i="4" s="1"/>
  <c r="G6" i="4"/>
  <c r="E31" i="4"/>
  <c r="E6" i="4"/>
  <c r="D6" i="4"/>
  <c r="D31" i="4" s="1"/>
  <c r="C6" i="4"/>
  <c r="I5" i="4"/>
  <c r="I4" i="4"/>
  <c r="H3" i="4"/>
  <c r="F28" i="4" s="1"/>
  <c r="G3" i="4"/>
  <c r="E3" i="4"/>
  <c r="D3" i="4"/>
  <c r="D28" i="4" s="1"/>
  <c r="C3" i="4"/>
  <c r="C28" i="4" s="1"/>
  <c r="I2" i="4"/>
  <c r="K45" i="4" s="1"/>
  <c r="F3" i="1"/>
  <c r="I12" i="5" l="1"/>
  <c r="G44" i="5"/>
  <c r="H44" i="5" s="1"/>
  <c r="G45" i="5"/>
  <c r="C46" i="5"/>
  <c r="G38" i="5"/>
  <c r="H38" i="5" s="1"/>
  <c r="G36" i="5"/>
  <c r="H36" i="5" s="1"/>
  <c r="G39" i="5"/>
  <c r="I3" i="5"/>
  <c r="E34" i="5"/>
  <c r="G35" i="5"/>
  <c r="H35" i="5" s="1"/>
  <c r="G47" i="5"/>
  <c r="H47" i="5" s="1"/>
  <c r="G32" i="5"/>
  <c r="H32" i="5" s="1"/>
  <c r="G33" i="5"/>
  <c r="G29" i="5"/>
  <c r="H29" i="5" s="1"/>
  <c r="G41" i="5"/>
  <c r="H41" i="5" s="1"/>
  <c r="G42" i="5"/>
  <c r="G28" i="5"/>
  <c r="G31" i="5"/>
  <c r="H31" i="5" s="1"/>
  <c r="H39" i="5"/>
  <c r="H42" i="5"/>
  <c r="G37" i="5"/>
  <c r="H37" i="5" s="1"/>
  <c r="H33" i="5"/>
  <c r="G46" i="5"/>
  <c r="C34" i="5"/>
  <c r="G34" i="5" s="1"/>
  <c r="H34" i="5" s="1"/>
  <c r="C40" i="5"/>
  <c r="G40" i="5" s="1"/>
  <c r="H40" i="5" s="1"/>
  <c r="C43" i="5"/>
  <c r="G43" i="5" s="1"/>
  <c r="H43" i="5" s="1"/>
  <c r="I18" i="4"/>
  <c r="I15" i="4"/>
  <c r="I6" i="4"/>
  <c r="G28" i="4"/>
  <c r="H28" i="4" s="1"/>
  <c r="G40" i="4"/>
  <c r="H40" i="4" s="1"/>
  <c r="G46" i="4"/>
  <c r="H46" i="4" s="1"/>
  <c r="G31" i="4"/>
  <c r="H31" i="4" s="1"/>
  <c r="G43" i="4"/>
  <c r="H43" i="4" s="1"/>
  <c r="H33" i="4"/>
  <c r="H42" i="4"/>
  <c r="G37" i="4"/>
  <c r="H37" i="4" s="1"/>
  <c r="H45" i="4"/>
  <c r="I3" i="4"/>
  <c r="I21" i="4"/>
  <c r="H28" i="5" l="1"/>
  <c r="H46" i="5"/>
  <c r="H45" i="5"/>
  <c r="H30" i="5"/>
  <c r="H27" i="5"/>
  <c r="E46" i="3"/>
  <c r="E45" i="3"/>
  <c r="E43" i="3"/>
  <c r="E42" i="3"/>
  <c r="E40" i="3"/>
  <c r="E39" i="3"/>
  <c r="E37" i="3"/>
  <c r="E36" i="3"/>
  <c r="E34" i="3"/>
  <c r="E33" i="3"/>
  <c r="E38" i="3"/>
  <c r="E47" i="3"/>
  <c r="E28" i="3"/>
  <c r="E27" i="3"/>
  <c r="G27" i="3" s="1"/>
  <c r="F47" i="3"/>
  <c r="D47" i="3"/>
  <c r="C47" i="3"/>
  <c r="G47" i="3" s="1"/>
  <c r="H47" i="3" s="1"/>
  <c r="F45" i="3"/>
  <c r="D45" i="3"/>
  <c r="C45" i="3"/>
  <c r="F44" i="3"/>
  <c r="E44" i="3"/>
  <c r="D44" i="3"/>
  <c r="C44" i="3"/>
  <c r="G44" i="3" s="1"/>
  <c r="H44" i="3" s="1"/>
  <c r="C43" i="3"/>
  <c r="F42" i="3"/>
  <c r="D42" i="3"/>
  <c r="C42" i="3"/>
  <c r="F41" i="3"/>
  <c r="E41" i="3"/>
  <c r="D41" i="3"/>
  <c r="C41" i="3"/>
  <c r="G41" i="3" s="1"/>
  <c r="H41" i="3" s="1"/>
  <c r="F39" i="3"/>
  <c r="D39" i="3"/>
  <c r="C39" i="3"/>
  <c r="F38" i="3"/>
  <c r="D38" i="3"/>
  <c r="C38" i="3"/>
  <c r="G38" i="3" s="1"/>
  <c r="H38" i="3" s="1"/>
  <c r="F37" i="3"/>
  <c r="C37" i="3"/>
  <c r="F36" i="3"/>
  <c r="D36" i="3"/>
  <c r="C36" i="3"/>
  <c r="F35" i="3"/>
  <c r="E35" i="3"/>
  <c r="D35" i="3"/>
  <c r="C35" i="3"/>
  <c r="G35" i="3" s="1"/>
  <c r="H35" i="3" s="1"/>
  <c r="F33" i="3"/>
  <c r="D33" i="3"/>
  <c r="C33" i="3"/>
  <c r="G33" i="3" s="1"/>
  <c r="F32" i="3"/>
  <c r="E32" i="3"/>
  <c r="D32" i="3"/>
  <c r="C32" i="3"/>
  <c r="G32" i="3" s="1"/>
  <c r="H32" i="3" s="1"/>
  <c r="C31" i="3"/>
  <c r="F30" i="3"/>
  <c r="E30" i="3"/>
  <c r="D30" i="3"/>
  <c r="C30" i="3"/>
  <c r="G30" i="3" s="1"/>
  <c r="H30" i="3" s="1"/>
  <c r="F29" i="3"/>
  <c r="E29" i="3"/>
  <c r="D29" i="3"/>
  <c r="C29" i="3"/>
  <c r="G29" i="3" s="1"/>
  <c r="H29" i="3" s="1"/>
  <c r="F27" i="3"/>
  <c r="D27" i="3"/>
  <c r="C27" i="3"/>
  <c r="I22" i="3"/>
  <c r="H21" i="3"/>
  <c r="F46" i="3" s="1"/>
  <c r="G21" i="3"/>
  <c r="F21" i="3"/>
  <c r="E21" i="3"/>
  <c r="D21" i="3"/>
  <c r="D46" i="3" s="1"/>
  <c r="C21" i="3"/>
  <c r="I21" i="3" s="1"/>
  <c r="I20" i="3"/>
  <c r="I19" i="3"/>
  <c r="H18" i="3"/>
  <c r="F43" i="3" s="1"/>
  <c r="G18" i="3"/>
  <c r="F18" i="3"/>
  <c r="E18" i="3"/>
  <c r="D18" i="3"/>
  <c r="D43" i="3" s="1"/>
  <c r="C18" i="3"/>
  <c r="I18" i="3" s="1"/>
  <c r="I17" i="3"/>
  <c r="I16" i="3"/>
  <c r="I15" i="3"/>
  <c r="H15" i="3"/>
  <c r="F40" i="3" s="1"/>
  <c r="G15" i="3"/>
  <c r="F15" i="3"/>
  <c r="E15" i="3"/>
  <c r="D15" i="3"/>
  <c r="D40" i="3" s="1"/>
  <c r="C15" i="3"/>
  <c r="C40" i="3" s="1"/>
  <c r="I14" i="3"/>
  <c r="I13" i="3"/>
  <c r="F12" i="3"/>
  <c r="E12" i="3"/>
  <c r="D12" i="3"/>
  <c r="D37" i="3" s="1"/>
  <c r="C12" i="3"/>
  <c r="I11" i="3"/>
  <c r="I10" i="3"/>
  <c r="H9" i="3"/>
  <c r="F34" i="3" s="1"/>
  <c r="G9" i="3"/>
  <c r="F9" i="3"/>
  <c r="E9" i="3"/>
  <c r="D9" i="3"/>
  <c r="D34" i="3" s="1"/>
  <c r="C9" i="3"/>
  <c r="C34" i="3" s="1"/>
  <c r="I8" i="3"/>
  <c r="I7" i="3"/>
  <c r="H6" i="3"/>
  <c r="F31" i="3" s="1"/>
  <c r="G6" i="3"/>
  <c r="F6" i="3"/>
  <c r="E31" i="3" s="1"/>
  <c r="E6" i="3"/>
  <c r="D6" i="3"/>
  <c r="D31" i="3" s="1"/>
  <c r="C6" i="3"/>
  <c r="I5" i="3"/>
  <c r="I4" i="3"/>
  <c r="H3" i="3"/>
  <c r="F28" i="3" s="1"/>
  <c r="G3" i="3"/>
  <c r="F3" i="3"/>
  <c r="E3" i="3"/>
  <c r="D3" i="3"/>
  <c r="D28" i="3" s="1"/>
  <c r="C3" i="3"/>
  <c r="C28" i="3" s="1"/>
  <c r="I2" i="3"/>
  <c r="G45" i="3" l="1"/>
  <c r="G42" i="3"/>
  <c r="H42" i="3" s="1"/>
  <c r="G39" i="3"/>
  <c r="H39" i="3" s="1"/>
  <c r="G36" i="3"/>
  <c r="H36" i="3" s="1"/>
  <c r="G28" i="3"/>
  <c r="H28" i="3" s="1"/>
  <c r="G34" i="3"/>
  <c r="H34" i="3" s="1"/>
  <c r="I12" i="3"/>
  <c r="I6" i="3"/>
  <c r="I9" i="3"/>
  <c r="H33" i="3"/>
  <c r="G43" i="3"/>
  <c r="H43" i="3" s="1"/>
  <c r="G31" i="3"/>
  <c r="H31" i="3" s="1"/>
  <c r="G40" i="3"/>
  <c r="H40" i="3" s="1"/>
  <c r="H27" i="3"/>
  <c r="G37" i="3"/>
  <c r="H37" i="3" s="1"/>
  <c r="H45" i="3"/>
  <c r="C46" i="3"/>
  <c r="G46" i="3" s="1"/>
  <c r="H46" i="3" s="1"/>
  <c r="I3" i="3"/>
  <c r="K45" i="1"/>
  <c r="F47" i="1"/>
  <c r="E47" i="1"/>
  <c r="D47" i="1"/>
  <c r="C47" i="1"/>
  <c r="G47" i="1" s="1"/>
  <c r="H47" i="1" s="1"/>
  <c r="M45" i="1"/>
  <c r="F45" i="1"/>
  <c r="E45" i="1"/>
  <c r="D45" i="1"/>
  <c r="C45" i="1"/>
  <c r="G45" i="1" s="1"/>
  <c r="H45" i="1" s="1"/>
  <c r="F44" i="1"/>
  <c r="E44" i="1"/>
  <c r="D44" i="1"/>
  <c r="C44" i="1"/>
  <c r="G44" i="1" s="1"/>
  <c r="H44" i="1" s="1"/>
  <c r="C43" i="1"/>
  <c r="G43" i="1" s="1"/>
  <c r="H43" i="1" s="1"/>
  <c r="F42" i="1"/>
  <c r="E42" i="1"/>
  <c r="D42" i="1"/>
  <c r="C42" i="1"/>
  <c r="G42" i="1" s="1"/>
  <c r="H42" i="1" s="1"/>
  <c r="F41" i="1"/>
  <c r="E41" i="1"/>
  <c r="D41" i="1"/>
  <c r="C41" i="1"/>
  <c r="G41" i="1" s="1"/>
  <c r="H41" i="1" s="1"/>
  <c r="E40" i="1"/>
  <c r="F39" i="1"/>
  <c r="E39" i="1"/>
  <c r="D39" i="1"/>
  <c r="C39" i="1"/>
  <c r="G39" i="1" s="1"/>
  <c r="F38" i="1"/>
  <c r="E38" i="1"/>
  <c r="D38" i="1"/>
  <c r="C38" i="1"/>
  <c r="G38" i="1" s="1"/>
  <c r="H38" i="1" s="1"/>
  <c r="F37" i="1"/>
  <c r="C37" i="1"/>
  <c r="F36" i="1"/>
  <c r="E36" i="1"/>
  <c r="D36" i="1"/>
  <c r="C36" i="1"/>
  <c r="G36" i="1" s="1"/>
  <c r="H36" i="1" s="1"/>
  <c r="F35" i="1"/>
  <c r="E35" i="1"/>
  <c r="D35" i="1"/>
  <c r="C35" i="1"/>
  <c r="G35" i="1" s="1"/>
  <c r="H35" i="1" s="1"/>
  <c r="E34" i="1"/>
  <c r="F33" i="1"/>
  <c r="E33" i="1"/>
  <c r="D33" i="1"/>
  <c r="C33" i="1"/>
  <c r="G33" i="1" s="1"/>
  <c r="H33" i="1" s="1"/>
  <c r="F32" i="1"/>
  <c r="E32" i="1"/>
  <c r="D32" i="1"/>
  <c r="C32" i="1"/>
  <c r="G32" i="1" s="1"/>
  <c r="H32" i="1" s="1"/>
  <c r="F31" i="1"/>
  <c r="C31" i="1"/>
  <c r="F30" i="1"/>
  <c r="E30" i="1"/>
  <c r="D30" i="1"/>
  <c r="C30" i="1"/>
  <c r="G30" i="1" s="1"/>
  <c r="F29" i="1"/>
  <c r="E29" i="1"/>
  <c r="D29" i="1"/>
  <c r="C29" i="1"/>
  <c r="G29" i="1" s="1"/>
  <c r="H29" i="1" s="1"/>
  <c r="E28" i="1"/>
  <c r="F27" i="1"/>
  <c r="E27" i="1"/>
  <c r="D27" i="1"/>
  <c r="C27" i="1"/>
  <c r="G27" i="1" s="1"/>
  <c r="H27" i="1" s="1"/>
  <c r="I22" i="1"/>
  <c r="H21" i="1"/>
  <c r="F46" i="1" s="1"/>
  <c r="G21" i="1"/>
  <c r="F21" i="1"/>
  <c r="E46" i="1" s="1"/>
  <c r="E21" i="1"/>
  <c r="D21" i="1"/>
  <c r="D46" i="1" s="1"/>
  <c r="C21" i="1"/>
  <c r="C46" i="1" s="1"/>
  <c r="I20" i="1"/>
  <c r="P45" i="1" s="1"/>
  <c r="I19" i="1"/>
  <c r="H18" i="1"/>
  <c r="F43" i="1" s="1"/>
  <c r="G18" i="1"/>
  <c r="F18" i="1"/>
  <c r="E43" i="1" s="1"/>
  <c r="E18" i="1"/>
  <c r="D18" i="1"/>
  <c r="D43" i="1" s="1"/>
  <c r="C18" i="1"/>
  <c r="I18" i="1" s="1"/>
  <c r="I17" i="1"/>
  <c r="O45" i="1" s="1"/>
  <c r="I16" i="1"/>
  <c r="H15" i="1"/>
  <c r="F40" i="1" s="1"/>
  <c r="G15" i="1"/>
  <c r="F15" i="1"/>
  <c r="E15" i="1"/>
  <c r="I15" i="1" s="1"/>
  <c r="D15" i="1"/>
  <c r="D40" i="1" s="1"/>
  <c r="C15" i="1"/>
  <c r="C40" i="1" s="1"/>
  <c r="G40" i="1" s="1"/>
  <c r="I14" i="1"/>
  <c r="N45" i="1" s="1"/>
  <c r="I13" i="1"/>
  <c r="F12" i="1"/>
  <c r="E37" i="1" s="1"/>
  <c r="E12" i="1"/>
  <c r="D12" i="1"/>
  <c r="D37" i="1" s="1"/>
  <c r="C12" i="1"/>
  <c r="I12" i="1" s="1"/>
  <c r="I11" i="1"/>
  <c r="I10" i="1"/>
  <c r="H9" i="1"/>
  <c r="F34" i="1" s="1"/>
  <c r="G9" i="1"/>
  <c r="F9" i="1"/>
  <c r="E9" i="1"/>
  <c r="I9" i="1" s="1"/>
  <c r="D9" i="1"/>
  <c r="D34" i="1" s="1"/>
  <c r="C9" i="1"/>
  <c r="C34" i="1" s="1"/>
  <c r="G34" i="1" s="1"/>
  <c r="H34" i="1" s="1"/>
  <c r="I8" i="1"/>
  <c r="L45" i="1" s="1"/>
  <c r="I7" i="1"/>
  <c r="H6" i="1"/>
  <c r="G6" i="1"/>
  <c r="F6" i="1"/>
  <c r="E31" i="1" s="1"/>
  <c r="E6" i="1"/>
  <c r="I6" i="1" s="1"/>
  <c r="D6" i="1"/>
  <c r="C6" i="1"/>
  <c r="I5" i="1"/>
  <c r="I4" i="1"/>
  <c r="H3" i="1"/>
  <c r="F28" i="1" s="1"/>
  <c r="G3" i="1"/>
  <c r="E3" i="1"/>
  <c r="D3" i="1"/>
  <c r="D28" i="1" s="1"/>
  <c r="C3" i="1"/>
  <c r="C28" i="1" s="1"/>
  <c r="G28" i="1" s="1"/>
  <c r="H28" i="1" s="1"/>
  <c r="I2" i="1"/>
  <c r="H40" i="1" l="1"/>
  <c r="G46" i="1"/>
  <c r="H46" i="1" s="1"/>
  <c r="H30" i="1"/>
  <c r="G31" i="1"/>
  <c r="H31" i="1" s="1"/>
  <c r="H39" i="1"/>
  <c r="G37" i="1"/>
  <c r="H37" i="1" s="1"/>
  <c r="D31" i="1"/>
  <c r="I3" i="1"/>
  <c r="I21" i="1"/>
</calcChain>
</file>

<file path=xl/sharedStrings.xml><?xml version="1.0" encoding="utf-8"?>
<sst xmlns="http://schemas.openxmlformats.org/spreadsheetml/2006/main" count="615" uniqueCount="34">
  <si>
    <t>Init</t>
  </si>
  <si>
    <t>MemAlloc</t>
  </si>
  <si>
    <t>HtoD</t>
  </si>
  <si>
    <t>Kernel</t>
  </si>
  <si>
    <t>DtoH</t>
  </si>
  <si>
    <t>Close</t>
  </si>
  <si>
    <t>Total</t>
  </si>
  <si>
    <t>RPC</t>
  </si>
  <si>
    <t>EXEC</t>
  </si>
  <si>
    <t>RPC_NUM</t>
  </si>
  <si>
    <t>backprop</t>
  </si>
  <si>
    <t>trillium-classic-xen</t>
  </si>
  <si>
    <t>trillium-direct-xen</t>
  </si>
  <si>
    <t>trillium-classic</t>
  </si>
  <si>
    <t>ocl+mesa</t>
  </si>
  <si>
    <t>trillium-direct</t>
  </si>
  <si>
    <t>bfs</t>
  </si>
  <si>
    <t>trillium-llvm</t>
  </si>
  <si>
    <t>gaussian</t>
  </si>
  <si>
    <t>lud</t>
  </si>
  <si>
    <t>nn</t>
  </si>
  <si>
    <t>nw</t>
  </si>
  <si>
    <t>pathfinder</t>
  </si>
  <si>
    <t>MemCpy</t>
  </si>
  <si>
    <t>Absolute time</t>
  </si>
  <si>
    <t>Slowdown</t>
  </si>
  <si>
    <t>Number of RPC</t>
  </si>
  <si>
    <t>api-remoting</t>
  </si>
  <si>
    <t>shadow-pipe</t>
  </si>
  <si>
    <t>RPC overhead (absolute)</t>
  </si>
  <si>
    <t>RPC overhead (relative)</t>
  </si>
  <si>
    <t>t-classic-xen</t>
  </si>
  <si>
    <t>t-direct-xen</t>
  </si>
  <si>
    <t>SINGLE_RPC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</si>
</sst>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999999"/>
      <name val="Arial"/>
      <family val="2"/>
    </font>
    <font>
      <sz val="10"/>
      <color rgb="FFCCCCCC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3" fontId="0" fillId="0" borderId="0" xfId="0" applyNumberFormat="1" applyFont="1" applyAlignment="1"/>
    <xf numFmtId="2" fontId="0" fillId="0" borderId="0" xfId="0" applyNumberFormat="1" applyFont="1" applyAlignment="1"/>
    <xf numFmtId="10" fontId="0" fillId="0" borderId="0" xfId="1" applyNumberFormat="1" applyFont="1" applyAlignment="1"/>
    <xf numFmtId="4" fontId="2" fillId="0" borderId="2" xfId="0" applyNumberFormat="1" applyFont="1" applyBorder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exc_RPC_init_Opt!$C$26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exc_RPC_init_Opt!$A$27:$B$47</c15:sqref>
                  </c15:fullRef>
                </c:ext>
              </c:extLst>
              <c:f>(exc_RPC_init_Opt!$A$27:$B$29,exc_RPC_init_Opt!$A$33:$B$47)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exc_RPC_init_Opt!$C$27:$C$47</c15:sqref>
                  </c15:fullRef>
                </c:ext>
              </c:extLst>
              <c:f>(exc_RPC_init_Opt!$C$27:$C$29,exc_RPC_init_Opt!$C$33:$C$47)</c:f>
              <c:numCache>
                <c:formatCode>General</c:formatCode>
                <c:ptCount val="18"/>
                <c:pt idx="0">
                  <c:v>249.42599999999999</c:v>
                </c:pt>
                <c:pt idx="1">
                  <c:v>249.42599999999999</c:v>
                </c:pt>
                <c:pt idx="2">
                  <c:v>2581.1410999999998</c:v>
                </c:pt>
                <c:pt idx="3">
                  <c:v>84.617400000000004</c:v>
                </c:pt>
                <c:pt idx="4">
                  <c:v>84.617400000000004</c:v>
                </c:pt>
                <c:pt idx="5">
                  <c:v>94.841300000000004</c:v>
                </c:pt>
                <c:pt idx="6">
                  <c:v>516.41999999999996</c:v>
                </c:pt>
                <c:pt idx="7">
                  <c:v>516.41999999999996</c:v>
                </c:pt>
                <c:pt idx="8">
                  <c:v>3819.93</c:v>
                </c:pt>
                <c:pt idx="9">
                  <c:v>89.528999999999996</c:v>
                </c:pt>
                <c:pt idx="10">
                  <c:v>89.528999999999996</c:v>
                </c:pt>
                <c:pt idx="11">
                  <c:v>99.809899999999999</c:v>
                </c:pt>
                <c:pt idx="12">
                  <c:v>274.16000000000003</c:v>
                </c:pt>
                <c:pt idx="13">
                  <c:v>274.16000000000003</c:v>
                </c:pt>
                <c:pt idx="14">
                  <c:v>3062.48</c:v>
                </c:pt>
                <c:pt idx="15">
                  <c:v>290.65199999999999</c:v>
                </c:pt>
                <c:pt idx="16">
                  <c:v>290.65199999999999</c:v>
                </c:pt>
                <c:pt idx="17">
                  <c:v>2520.61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F-4EC3-8F19-CB747DD7A5C4}"/>
            </c:ext>
          </c:extLst>
        </c:ser>
        <c:ser>
          <c:idx val="1"/>
          <c:order val="1"/>
          <c:tx>
            <c:strRef>
              <c:f>exc_RPC_init_Opt!$D$26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exc_RPC_init_Opt!$A$27:$B$47</c15:sqref>
                  </c15:fullRef>
                </c:ext>
              </c:extLst>
              <c:f>(exc_RPC_init_Opt!$A$27:$B$29,exc_RPC_init_Opt!$A$33:$B$47)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exc_RPC_init_Opt!$D$27:$D$47</c15:sqref>
                  </c15:fullRef>
                </c:ext>
              </c:extLst>
              <c:f>(exc_RPC_init_Opt!$D$27:$D$29,exc_RPC_init_Opt!$D$33:$D$47)</c:f>
              <c:numCache>
                <c:formatCode>General</c:formatCode>
                <c:ptCount val="18"/>
                <c:pt idx="0">
                  <c:v>251.63900000000001</c:v>
                </c:pt>
                <c:pt idx="1">
                  <c:v>251.63900000000001</c:v>
                </c:pt>
                <c:pt idx="2">
                  <c:v>126.57550000000001</c:v>
                </c:pt>
                <c:pt idx="3">
                  <c:v>21.052</c:v>
                </c:pt>
                <c:pt idx="4">
                  <c:v>21.052</c:v>
                </c:pt>
                <c:pt idx="5">
                  <c:v>12.121176699999999</c:v>
                </c:pt>
                <c:pt idx="6">
                  <c:v>38.861000000000004</c:v>
                </c:pt>
                <c:pt idx="7">
                  <c:v>39.974000000000004</c:v>
                </c:pt>
                <c:pt idx="8">
                  <c:v>22.27516</c:v>
                </c:pt>
                <c:pt idx="9">
                  <c:v>6.782</c:v>
                </c:pt>
                <c:pt idx="10">
                  <c:v>6.782</c:v>
                </c:pt>
                <c:pt idx="11">
                  <c:v>0.92121199999999992</c:v>
                </c:pt>
                <c:pt idx="12">
                  <c:v>56.069000000000003</c:v>
                </c:pt>
                <c:pt idx="13">
                  <c:v>56.069000000000003</c:v>
                </c:pt>
                <c:pt idx="14">
                  <c:v>41.88</c:v>
                </c:pt>
                <c:pt idx="15">
                  <c:v>73.346000000000004</c:v>
                </c:pt>
                <c:pt idx="16">
                  <c:v>73.346000000000004</c:v>
                </c:pt>
                <c:pt idx="17">
                  <c:v>23.1206967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F-4EC3-8F19-CB747DD7A5C4}"/>
            </c:ext>
          </c:extLst>
        </c:ser>
        <c:ser>
          <c:idx val="2"/>
          <c:order val="2"/>
          <c:tx>
            <c:strRef>
              <c:f>exc_RPC_init_Opt!$E$26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exc_RPC_init_Opt!$A$27:$B$47</c15:sqref>
                  </c15:fullRef>
                </c:ext>
              </c:extLst>
              <c:f>(exc_RPC_init_Opt!$A$27:$B$29,exc_RPC_init_Opt!$A$33:$B$47)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exc_RPC_init_Opt!$E$27:$E$47</c15:sqref>
                  </c15:fullRef>
                </c:ext>
              </c:extLst>
              <c:f>(exc_RPC_init_Opt!$E$27:$E$29,exc_RPC_init_Opt!$E$33:$E$47)</c:f>
              <c:numCache>
                <c:formatCode>#,##0.00</c:formatCode>
                <c:ptCount val="18"/>
                <c:pt idx="0" formatCode="General">
                  <c:v>108.041</c:v>
                </c:pt>
                <c:pt idx="1">
                  <c:v>12.141165007112377</c:v>
                </c:pt>
                <c:pt idx="2" formatCode="General">
                  <c:v>35.15</c:v>
                </c:pt>
                <c:pt idx="3" formatCode="General">
                  <c:v>7325.1550000000025</c:v>
                </c:pt>
                <c:pt idx="4">
                  <c:v>495.10964071702801</c:v>
                </c:pt>
                <c:pt idx="5" formatCode="General">
                  <c:v>6239.65</c:v>
                </c:pt>
                <c:pt idx="6" formatCode="General">
                  <c:v>2169.4139999999998</c:v>
                </c:pt>
                <c:pt idx="7">
                  <c:v>149.6185163563614</c:v>
                </c:pt>
                <c:pt idx="8" formatCode="General">
                  <c:v>802.27499999999998</c:v>
                </c:pt>
                <c:pt idx="9" formatCode="General">
                  <c:v>3763.3308999999999</c:v>
                </c:pt>
                <c:pt idx="10">
                  <c:v>431.68473164778788</c:v>
                </c:pt>
                <c:pt idx="11" formatCode="General">
                  <c:v>213.07300000000001</c:v>
                </c:pt>
                <c:pt idx="12" formatCode="General">
                  <c:v>1098.69</c:v>
                </c:pt>
                <c:pt idx="13">
                  <c:v>52.157367614086297</c:v>
                </c:pt>
                <c:pt idx="14" formatCode="General">
                  <c:v>121.224</c:v>
                </c:pt>
                <c:pt idx="15" formatCode="General">
                  <c:v>1285.03</c:v>
                </c:pt>
                <c:pt idx="16">
                  <c:v>58.787479750538935</c:v>
                </c:pt>
                <c:pt idx="17" formatCode="General">
                  <c:v>1159.7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F-4EC3-8F19-CB747DD7A5C4}"/>
            </c:ext>
          </c:extLst>
        </c:ser>
        <c:ser>
          <c:idx val="3"/>
          <c:order val="3"/>
          <c:tx>
            <c:strRef>
              <c:f>exc_RPC_init_Opt!$F$26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exc_RPC_init_Opt!$A$27:$B$47</c15:sqref>
                  </c15:fullRef>
                </c:ext>
              </c:extLst>
              <c:f>(exc_RPC_init_Opt!$A$27:$B$29,exc_RPC_init_Opt!$A$33:$B$47)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exc_RPC_init_Opt!$F$27:$F$47</c15:sqref>
                  </c15:fullRef>
                </c:ext>
              </c:extLst>
              <c:f>(exc_RPC_init_Opt!$F$27:$F$29,exc_RPC_init_Opt!$F$33:$F$47)</c:f>
              <c:numCache>
                <c:formatCode>General</c:formatCode>
                <c:ptCount val="18"/>
                <c:pt idx="0">
                  <c:v>1.2010000000000001</c:v>
                </c:pt>
                <c:pt idx="1">
                  <c:v>1.2010000000000001</c:v>
                </c:pt>
                <c:pt idx="2">
                  <c:v>0.99099999999999999</c:v>
                </c:pt>
                <c:pt idx="3">
                  <c:v>0.16400000000000001</c:v>
                </c:pt>
                <c:pt idx="4">
                  <c:v>0.16400000000000001</c:v>
                </c:pt>
                <c:pt idx="5">
                  <c:v>6.7533300000000004E-2</c:v>
                </c:pt>
                <c:pt idx="6">
                  <c:v>0.115</c:v>
                </c:pt>
                <c:pt idx="7">
                  <c:v>0.108</c:v>
                </c:pt>
                <c:pt idx="8">
                  <c:v>7.85333E-2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1.9066699999999999E-2</c:v>
                </c:pt>
                <c:pt idx="12">
                  <c:v>0.34399999999999997</c:v>
                </c:pt>
                <c:pt idx="13">
                  <c:v>0.34399999999999997</c:v>
                </c:pt>
                <c:pt idx="14">
                  <c:v>0.23486699999999999</c:v>
                </c:pt>
                <c:pt idx="15">
                  <c:v>1.7450000000000001</c:v>
                </c:pt>
                <c:pt idx="16">
                  <c:v>1.7450000000000001</c:v>
                </c:pt>
                <c:pt idx="17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F-4EC3-8F19-CB747DD7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2296144"/>
        <c:axId val="712294504"/>
      </c:barChart>
      <c:catAx>
        <c:axId val="7122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4504"/>
        <c:crosses val="autoZero"/>
        <c:auto val="1"/>
        <c:lblAlgn val="ctr"/>
        <c:lblOffset val="100"/>
        <c:noMultiLvlLbl val="0"/>
      </c:catAx>
      <c:valAx>
        <c:axId val="712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exc_RPC!$J$33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exc_RPC!$K$33:$P$33</c:f>
              <c:numCache>
                <c:formatCode>0.00</c:formatCode>
                <c:ptCount val="6"/>
                <c:pt idx="0">
                  <c:v>1.1205603745617121</c:v>
                </c:pt>
                <c:pt idx="1">
                  <c:v>1.1778029541363182</c:v>
                </c:pt>
                <c:pt idx="2">
                  <c:v>1.3666884884363313</c:v>
                </c:pt>
                <c:pt idx="3">
                  <c:v>12.617534869166755</c:v>
                </c:pt>
                <c:pt idx="4">
                  <c:v>1.4386201430819519</c:v>
                </c:pt>
                <c:pt idx="5">
                  <c:v>1.1153491776612829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C43-9BBC-F2F9EBD6DBAF}"/>
            </c:ext>
          </c:extLst>
        </c:ser>
        <c:ser>
          <c:idx val="1"/>
          <c:order val="1"/>
          <c:tx>
            <c:strRef>
              <c:f>exc_RPC!$J$34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exc_RPC!$K$34:$P$34</c:f>
              <c:numCache>
                <c:formatCode>0.00</c:formatCode>
                <c:ptCount val="6"/>
                <c:pt idx="0">
                  <c:v>1.1091895220801546</c:v>
                </c:pt>
                <c:pt idx="1">
                  <c:v>1.1760038110682494</c:v>
                </c:pt>
                <c:pt idx="2">
                  <c:v>1.2061052448493987</c:v>
                </c:pt>
                <c:pt idx="3">
                  <c:v>12.016458203060067</c:v>
                </c:pt>
                <c:pt idx="4">
                  <c:v>1.4028248241999013</c:v>
                </c:pt>
                <c:pt idx="5">
                  <c:v>0.81654446524720004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C43-9BBC-F2F9EBD6DBAF}"/>
            </c:ext>
          </c:extLst>
        </c:ser>
        <c:ser>
          <c:idx val="2"/>
          <c:order val="2"/>
          <c:tx>
            <c:strRef>
              <c:f>exc_RPC!$J$35</c:f>
              <c:strCache>
                <c:ptCount val="1"/>
                <c:pt idx="0">
                  <c:v>ocl+mesa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exc_RPC!$K$35:$P$35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C43-9BBC-F2F9EBD6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608257424"/>
        <c:axId val="608256112"/>
      </c:barChart>
      <c:catAx>
        <c:axId val="60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6112"/>
        <c:crosses val="autoZero"/>
        <c:auto val="1"/>
        <c:lblAlgn val="ctr"/>
        <c:lblOffset val="100"/>
        <c:noMultiLvlLbl val="0"/>
      </c:catAx>
      <c:valAx>
        <c:axId val="6082561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exc_RPC_init_Opt!$J$33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exc_RPC_init_Opt!$K$32:$P$32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exc_RPC_init_Opt!$K$33:$P$33</c:f>
              <c:numCache>
                <c:formatCode>0.00</c:formatCode>
                <c:ptCount val="6"/>
                <c:pt idx="0">
                  <c:v>0.22242663030326357</c:v>
                </c:pt>
                <c:pt idx="1">
                  <c:v>1.1708465509985595</c:v>
                </c:pt>
                <c:pt idx="2">
                  <c:v>0.58666714750115423</c:v>
                </c:pt>
                <c:pt idx="3">
                  <c:v>12.29888409131712</c:v>
                </c:pt>
                <c:pt idx="4" formatCode="General">
                  <c:v>0.4430698247261507</c:v>
                </c:pt>
                <c:pt idx="5">
                  <c:v>0.44572401878856538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4-4CCB-9E76-9E447F0618EB}"/>
            </c:ext>
          </c:extLst>
        </c:ser>
        <c:ser>
          <c:idx val="1"/>
          <c:order val="1"/>
          <c:tx>
            <c:strRef>
              <c:f>exc_RPC_init_Opt!$J$34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exc_RPC_init_Opt!$K$32:$P$32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exc_RPC_init_Opt!$K$34:$P$34</c:f>
              <c:numCache>
                <c:formatCode>0.00</c:formatCode>
                <c:ptCount val="6"/>
                <c:pt idx="0">
                  <c:v>0.18747589707538484</c:v>
                </c:pt>
                <c:pt idx="1">
                  <c:v>9.4686204404533708E-2</c:v>
                </c:pt>
                <c:pt idx="2">
                  <c:v>0.15203177804060786</c:v>
                </c:pt>
                <c:pt idx="3">
                  <c:v>1.6825676606652378</c:v>
                </c:pt>
                <c:pt idx="4" formatCode="General">
                  <c:v>0.1186459573193656</c:v>
                </c:pt>
                <c:pt idx="5">
                  <c:v>0.11462716650481192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4-4CCB-9E76-9E447F0618EB}"/>
            </c:ext>
          </c:extLst>
        </c:ser>
        <c:ser>
          <c:idx val="2"/>
          <c:order val="2"/>
          <c:tx>
            <c:strRef>
              <c:f>exc_RPC_init_Opt!$J$35</c:f>
              <c:strCache>
                <c:ptCount val="1"/>
                <c:pt idx="0">
                  <c:v>ocl+mesa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exc_RPC_init_Opt!$K$32:$P$32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exc_RPC_init_Opt!$K$35:$P$35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4-4CCB-9E76-9E447F06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608257424"/>
        <c:axId val="608256112"/>
      </c:barChart>
      <c:catAx>
        <c:axId val="60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6112"/>
        <c:crosses val="autoZero"/>
        <c:auto val="1"/>
        <c:lblAlgn val="ctr"/>
        <c:lblOffset val="100"/>
        <c:noMultiLvlLbl val="0"/>
      </c:catAx>
      <c:valAx>
        <c:axId val="6082561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inc_RPC_fix!$J$33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inc_RPC_fix!$K$33:$P$33</c:f>
              <c:numCache>
                <c:formatCode>0.00</c:formatCode>
                <c:ptCount val="6"/>
                <c:pt idx="0">
                  <c:v>1.1269094649809817</c:v>
                </c:pt>
                <c:pt idx="1">
                  <c:v>2.891547072025773</c:v>
                </c:pt>
                <c:pt idx="2">
                  <c:v>1.8701528979556279</c:v>
                </c:pt>
                <c:pt idx="3">
                  <c:v>29.5689755563616</c:v>
                </c:pt>
                <c:pt idx="4" formatCode="General">
                  <c:v>1.8475519691974072</c:v>
                </c:pt>
                <c:pt idx="5">
                  <c:v>1.1224936230436253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F69-9EF6-34EEFF7D2AA9}"/>
            </c:ext>
          </c:extLst>
        </c:ser>
        <c:ser>
          <c:idx val="1"/>
          <c:order val="1"/>
          <c:tx>
            <c:strRef>
              <c:f>inc_RPC_fix!$J$34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inc_RPC_fix!$K$34:$P$34</c:f>
              <c:numCache>
                <c:formatCode>0.00</c:formatCode>
                <c:ptCount val="6"/>
                <c:pt idx="0">
                  <c:v>1.091958731753103</c:v>
                </c:pt>
                <c:pt idx="1">
                  <c:v>1.8153867254317473</c:v>
                </c:pt>
                <c:pt idx="2">
                  <c:v>0.96677567446335411</c:v>
                </c:pt>
                <c:pt idx="3">
                  <c:v>18.952659125709722</c:v>
                </c:pt>
                <c:pt idx="4" formatCode="General">
                  <c:v>1.5231281017906222</c:v>
                </c:pt>
                <c:pt idx="5">
                  <c:v>0.79139677075987169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9-4F69-9EF6-34EEFF7D2AA9}"/>
            </c:ext>
          </c:extLst>
        </c:ser>
        <c:ser>
          <c:idx val="2"/>
          <c:order val="2"/>
          <c:tx>
            <c:strRef>
              <c:f>inc_RPC_fix!$J$35</c:f>
              <c:strCache>
                <c:ptCount val="1"/>
                <c:pt idx="0">
                  <c:v>ocl+mesa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inc_RPC_fix!$K$35:$P$35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9-4F69-9EF6-34EEFF7D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608257424"/>
        <c:axId val="608256112"/>
      </c:barChart>
      <c:catAx>
        <c:axId val="60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6112"/>
        <c:crosses val="autoZero"/>
        <c:auto val="1"/>
        <c:lblAlgn val="ctr"/>
        <c:lblOffset val="100"/>
        <c:noMultiLvlLbl val="0"/>
      </c:catAx>
      <c:valAx>
        <c:axId val="6082561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inc_RPC_fix!$C$26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inc_RPC_fix!$A$27:$B$47</c15:sqref>
                  </c15:fullRef>
                </c:ext>
              </c:extLst>
              <c:f>(inc_RPC_fix!$A$27:$B$29,inc_RPC_fix!$A$33:$B$47)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inc_RPC_fix!$C$27:$C$47</c15:sqref>
                  </c15:fullRef>
                </c:ext>
              </c:extLst>
              <c:f>(inc_RPC_fix!$C$27:$C$29,inc_RPC_fix!$C$33:$C$47)</c:f>
              <c:numCache>
                <c:formatCode>General</c:formatCode>
                <c:ptCount val="18"/>
                <c:pt idx="0">
                  <c:v>2713.7770999999998</c:v>
                </c:pt>
                <c:pt idx="1">
                  <c:v>2713.7770999999998</c:v>
                </c:pt>
                <c:pt idx="2">
                  <c:v>2581.1410999999998</c:v>
                </c:pt>
                <c:pt idx="3">
                  <c:v>192.393</c:v>
                </c:pt>
                <c:pt idx="4">
                  <c:v>192.393</c:v>
                </c:pt>
                <c:pt idx="5">
                  <c:v>94.841300000000004</c:v>
                </c:pt>
                <c:pt idx="6">
                  <c:v>4139.2749000000003</c:v>
                </c:pt>
                <c:pt idx="7">
                  <c:v>4139.2749000000003</c:v>
                </c:pt>
                <c:pt idx="8">
                  <c:v>3819.93</c:v>
                </c:pt>
                <c:pt idx="9">
                  <c:v>189.529</c:v>
                </c:pt>
                <c:pt idx="10">
                  <c:v>189.529</c:v>
                </c:pt>
                <c:pt idx="11">
                  <c:v>99.809899999999999</c:v>
                </c:pt>
                <c:pt idx="12">
                  <c:v>3485.625</c:v>
                </c:pt>
                <c:pt idx="13">
                  <c:v>3485.625</c:v>
                </c:pt>
                <c:pt idx="14">
                  <c:v>3062.48</c:v>
                </c:pt>
                <c:pt idx="15">
                  <c:v>2770.66</c:v>
                </c:pt>
                <c:pt idx="16">
                  <c:v>2770.66</c:v>
                </c:pt>
                <c:pt idx="17">
                  <c:v>2520.61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3-434F-944B-E11403F2F003}"/>
            </c:ext>
          </c:extLst>
        </c:ser>
        <c:ser>
          <c:idx val="1"/>
          <c:order val="1"/>
          <c:tx>
            <c:strRef>
              <c:f>inc_RPC_fix!$D$26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inc_RPC_fix!$A$27:$B$47</c15:sqref>
                  </c15:fullRef>
                </c:ext>
              </c:extLst>
              <c:f>(inc_RPC_fix!$A$27:$B$29,inc_RPC_fix!$A$33:$B$47)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inc_RPC_fix!$D$27:$D$47</c15:sqref>
                  </c15:fullRef>
                </c:ext>
              </c:extLst>
              <c:f>(inc_RPC_fix!$D$27:$D$29,inc_RPC_fix!$D$33:$D$47)</c:f>
              <c:numCache>
                <c:formatCode>General</c:formatCode>
                <c:ptCount val="18"/>
                <c:pt idx="0">
                  <c:v>251.63900000000001</c:v>
                </c:pt>
                <c:pt idx="1">
                  <c:v>251.63900000000001</c:v>
                </c:pt>
                <c:pt idx="2">
                  <c:v>126.57550000000001</c:v>
                </c:pt>
                <c:pt idx="3">
                  <c:v>21.052</c:v>
                </c:pt>
                <c:pt idx="4">
                  <c:v>21.052</c:v>
                </c:pt>
                <c:pt idx="5">
                  <c:v>12.121176699999999</c:v>
                </c:pt>
                <c:pt idx="6">
                  <c:v>38.861000000000004</c:v>
                </c:pt>
                <c:pt idx="7">
                  <c:v>39.974000000000004</c:v>
                </c:pt>
                <c:pt idx="8">
                  <c:v>22.27516</c:v>
                </c:pt>
                <c:pt idx="9">
                  <c:v>6.782</c:v>
                </c:pt>
                <c:pt idx="10">
                  <c:v>6.782</c:v>
                </c:pt>
                <c:pt idx="11">
                  <c:v>0.92121199999999992</c:v>
                </c:pt>
                <c:pt idx="12">
                  <c:v>56.069000000000003</c:v>
                </c:pt>
                <c:pt idx="13">
                  <c:v>56.069000000000003</c:v>
                </c:pt>
                <c:pt idx="14">
                  <c:v>41.88</c:v>
                </c:pt>
                <c:pt idx="15">
                  <c:v>73.346000000000004</c:v>
                </c:pt>
                <c:pt idx="16">
                  <c:v>73.346000000000004</c:v>
                </c:pt>
                <c:pt idx="17">
                  <c:v>23.1206967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3-434F-944B-E11403F2F003}"/>
            </c:ext>
          </c:extLst>
        </c:ser>
        <c:ser>
          <c:idx val="2"/>
          <c:order val="2"/>
          <c:tx>
            <c:strRef>
              <c:f>inc_RPC_fix!$E$26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inc_RPC_fix!$A$27:$B$47</c15:sqref>
                  </c15:fullRef>
                </c:ext>
              </c:extLst>
              <c:f>(inc_RPC_fix!$A$27:$B$29,inc_RPC_fix!$A$33:$B$47)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inc_RPC_fix!$E$27:$E$47</c15:sqref>
                  </c15:fullRef>
                </c:ext>
              </c:extLst>
              <c:f>(inc_RPC_fix!$E$27:$E$29,inc_RPC_fix!$E$33:$E$47)</c:f>
              <c:numCache>
                <c:formatCode>#,##0.00</c:formatCode>
                <c:ptCount val="18"/>
                <c:pt idx="0" formatCode="General">
                  <c:v>125.462</c:v>
                </c:pt>
                <c:pt idx="1">
                  <c:v>29.562165007112384</c:v>
                </c:pt>
                <c:pt idx="2" formatCode="General">
                  <c:v>35.15</c:v>
                </c:pt>
                <c:pt idx="3" formatCode="General">
                  <c:v>18138.115000000002</c:v>
                </c:pt>
                <c:pt idx="4">
                  <c:v>11308.069640717027</c:v>
                </c:pt>
                <c:pt idx="5" formatCode="General">
                  <c:v>6239.65</c:v>
                </c:pt>
                <c:pt idx="6" formatCode="General">
                  <c:v>4507.7839999999997</c:v>
                </c:pt>
                <c:pt idx="7">
                  <c:v>310.88946329974135</c:v>
                </c:pt>
                <c:pt idx="8" formatCode="General">
                  <c:v>802.27499999999998</c:v>
                </c:pt>
                <c:pt idx="9" formatCode="General">
                  <c:v>9083.0859</c:v>
                </c:pt>
                <c:pt idx="10">
                  <c:v>5751.439731647788</c:v>
                </c:pt>
                <c:pt idx="11" formatCode="General">
                  <c:v>213.07300000000001</c:v>
                </c:pt>
                <c:pt idx="12" formatCode="General">
                  <c:v>2417.83</c:v>
                </c:pt>
                <c:pt idx="13" formatCode="General">
                  <c:v>1371.2973676140862</c:v>
                </c:pt>
                <c:pt idx="14" formatCode="General">
                  <c:v>121.224</c:v>
                </c:pt>
                <c:pt idx="15" formatCode="General">
                  <c:v>1311.49</c:v>
                </c:pt>
                <c:pt idx="16">
                  <c:v>85.247479750538929</c:v>
                </c:pt>
                <c:pt idx="17" formatCode="General">
                  <c:v>1159.7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3-434F-944B-E11403F2F003}"/>
            </c:ext>
          </c:extLst>
        </c:ser>
        <c:ser>
          <c:idx val="3"/>
          <c:order val="3"/>
          <c:tx>
            <c:strRef>
              <c:f>inc_RPC_fix!$F$26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inc_RPC_fix!$A$27:$B$47</c15:sqref>
                  </c15:fullRef>
                </c:ext>
              </c:extLst>
              <c:f>(inc_RPC_fix!$A$27:$B$29,inc_RPC_fix!$A$33:$B$47)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inc_RPC_fix!$F$27:$F$47</c15:sqref>
                  </c15:fullRef>
                </c:ext>
              </c:extLst>
              <c:f>(inc_RPC_fix!$F$27:$F$29,inc_RPC_fix!$F$33:$F$47)</c:f>
              <c:numCache>
                <c:formatCode>General</c:formatCode>
                <c:ptCount val="18"/>
                <c:pt idx="0">
                  <c:v>1.2010000000000001</c:v>
                </c:pt>
                <c:pt idx="1">
                  <c:v>1.2010000000000001</c:v>
                </c:pt>
                <c:pt idx="2">
                  <c:v>0.99099999999999999</c:v>
                </c:pt>
                <c:pt idx="3">
                  <c:v>0.16400000000000001</c:v>
                </c:pt>
                <c:pt idx="4">
                  <c:v>0.16400000000000001</c:v>
                </c:pt>
                <c:pt idx="5">
                  <c:v>6.7533300000000004E-2</c:v>
                </c:pt>
                <c:pt idx="6">
                  <c:v>0.115</c:v>
                </c:pt>
                <c:pt idx="7">
                  <c:v>0.108</c:v>
                </c:pt>
                <c:pt idx="8">
                  <c:v>7.85333E-2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1.9066699999999999E-2</c:v>
                </c:pt>
                <c:pt idx="12">
                  <c:v>0.34399999999999997</c:v>
                </c:pt>
                <c:pt idx="13">
                  <c:v>0.34399999999999997</c:v>
                </c:pt>
                <c:pt idx="14">
                  <c:v>0.23486699999999999</c:v>
                </c:pt>
                <c:pt idx="15">
                  <c:v>1.7450000000000001</c:v>
                </c:pt>
                <c:pt idx="16">
                  <c:v>1.7450000000000001</c:v>
                </c:pt>
                <c:pt idx="17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3-434F-944B-E11403F2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2296144"/>
        <c:axId val="712294504"/>
      </c:barChart>
      <c:catAx>
        <c:axId val="7122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4504"/>
        <c:crosses val="autoZero"/>
        <c:auto val="1"/>
        <c:lblAlgn val="ctr"/>
        <c:lblOffset val="100"/>
        <c:noMultiLvlLbl val="0"/>
      </c:catAx>
      <c:valAx>
        <c:axId val="712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exc_RPC_fix!$C$26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exc_RPC_fix!$A$27:$B$47</c15:sqref>
                  </c15:fullRef>
                </c:ext>
              </c:extLst>
              <c:f>(exc_RPC_fix!$A$27:$B$29,exc_RPC_fix!$A$33:$B$47)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exc_RPC_fix!$C$27:$C$47</c15:sqref>
                  </c15:fullRef>
                </c:ext>
              </c:extLst>
              <c:f>(exc_RPC_fix!$C$27:$C$29,exc_RPC_fix!$C$33:$C$47)</c:f>
              <c:numCache>
                <c:formatCode>General</c:formatCode>
                <c:ptCount val="18"/>
                <c:pt idx="0">
                  <c:v>2713.7770999999998</c:v>
                </c:pt>
                <c:pt idx="1">
                  <c:v>2713.7770999999998</c:v>
                </c:pt>
                <c:pt idx="2">
                  <c:v>2581.1410999999998</c:v>
                </c:pt>
                <c:pt idx="3">
                  <c:v>192.393</c:v>
                </c:pt>
                <c:pt idx="4">
                  <c:v>192.393</c:v>
                </c:pt>
                <c:pt idx="5">
                  <c:v>94.841300000000004</c:v>
                </c:pt>
                <c:pt idx="6">
                  <c:v>4139.2749000000003</c:v>
                </c:pt>
                <c:pt idx="7">
                  <c:v>4139.2749000000003</c:v>
                </c:pt>
                <c:pt idx="8">
                  <c:v>3819.93</c:v>
                </c:pt>
                <c:pt idx="9">
                  <c:v>189.529</c:v>
                </c:pt>
                <c:pt idx="10">
                  <c:v>189.529</c:v>
                </c:pt>
                <c:pt idx="11">
                  <c:v>99.809899999999999</c:v>
                </c:pt>
                <c:pt idx="12">
                  <c:v>3485.625</c:v>
                </c:pt>
                <c:pt idx="13">
                  <c:v>3485.625</c:v>
                </c:pt>
                <c:pt idx="14">
                  <c:v>3062.48</c:v>
                </c:pt>
                <c:pt idx="15">
                  <c:v>2770.66</c:v>
                </c:pt>
                <c:pt idx="16">
                  <c:v>2770.66</c:v>
                </c:pt>
                <c:pt idx="17">
                  <c:v>2520.61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8-4D65-BBA4-BE4AE3C9587C}"/>
            </c:ext>
          </c:extLst>
        </c:ser>
        <c:ser>
          <c:idx val="1"/>
          <c:order val="1"/>
          <c:tx>
            <c:strRef>
              <c:f>exc_RPC_fix!$D$26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exc_RPC_fix!$A$27:$B$47</c15:sqref>
                  </c15:fullRef>
                </c:ext>
              </c:extLst>
              <c:f>(exc_RPC_fix!$A$27:$B$29,exc_RPC_fix!$A$33:$B$47)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exc_RPC_fix!$D$27:$D$47</c15:sqref>
                  </c15:fullRef>
                </c:ext>
              </c:extLst>
              <c:f>(exc_RPC_fix!$D$27:$D$29,exc_RPC_fix!$D$33:$D$47)</c:f>
              <c:numCache>
                <c:formatCode>General</c:formatCode>
                <c:ptCount val="18"/>
                <c:pt idx="0">
                  <c:v>251.63900000000001</c:v>
                </c:pt>
                <c:pt idx="1">
                  <c:v>251.63900000000001</c:v>
                </c:pt>
                <c:pt idx="2">
                  <c:v>126.57550000000001</c:v>
                </c:pt>
                <c:pt idx="3">
                  <c:v>21.052</c:v>
                </c:pt>
                <c:pt idx="4">
                  <c:v>21.052</c:v>
                </c:pt>
                <c:pt idx="5">
                  <c:v>12.121176699999999</c:v>
                </c:pt>
                <c:pt idx="6">
                  <c:v>38.861000000000004</c:v>
                </c:pt>
                <c:pt idx="7">
                  <c:v>39.974000000000004</c:v>
                </c:pt>
                <c:pt idx="8">
                  <c:v>22.27516</c:v>
                </c:pt>
                <c:pt idx="9">
                  <c:v>6.782</c:v>
                </c:pt>
                <c:pt idx="10">
                  <c:v>6.782</c:v>
                </c:pt>
                <c:pt idx="11">
                  <c:v>0.92121199999999992</c:v>
                </c:pt>
                <c:pt idx="12">
                  <c:v>56.069000000000003</c:v>
                </c:pt>
                <c:pt idx="13">
                  <c:v>56.069000000000003</c:v>
                </c:pt>
                <c:pt idx="14">
                  <c:v>41.88</c:v>
                </c:pt>
                <c:pt idx="15">
                  <c:v>73.346000000000004</c:v>
                </c:pt>
                <c:pt idx="16">
                  <c:v>73.346000000000004</c:v>
                </c:pt>
                <c:pt idx="17">
                  <c:v>23.1206967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8-4D65-BBA4-BE4AE3C9587C}"/>
            </c:ext>
          </c:extLst>
        </c:ser>
        <c:ser>
          <c:idx val="2"/>
          <c:order val="2"/>
          <c:tx>
            <c:strRef>
              <c:f>exc_RPC_fix!$E$26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exc_RPC_fix!$A$27:$B$47</c15:sqref>
                  </c15:fullRef>
                </c:ext>
              </c:extLst>
              <c:f>(exc_RPC_fix!$A$27:$B$29,exc_RPC_fix!$A$33:$B$47)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exc_RPC_fix!$E$27:$E$47</c15:sqref>
                  </c15:fullRef>
                </c:ext>
              </c:extLst>
              <c:f>(exc_RPC_fix!$E$27:$E$29,exc_RPC_fix!$E$33:$E$47)</c:f>
              <c:numCache>
                <c:formatCode>#,##0.00</c:formatCode>
                <c:ptCount val="18"/>
                <c:pt idx="0" formatCode="General">
                  <c:v>108.041</c:v>
                </c:pt>
                <c:pt idx="1">
                  <c:v>12.141165007112377</c:v>
                </c:pt>
                <c:pt idx="2" formatCode="General">
                  <c:v>35.15</c:v>
                </c:pt>
                <c:pt idx="3" formatCode="General">
                  <c:v>7325.1550000000025</c:v>
                </c:pt>
                <c:pt idx="4">
                  <c:v>495.10964071702801</c:v>
                </c:pt>
                <c:pt idx="5" formatCode="General">
                  <c:v>6239.65</c:v>
                </c:pt>
                <c:pt idx="6" formatCode="General">
                  <c:v>2169.4139999999998</c:v>
                </c:pt>
                <c:pt idx="7">
                  <c:v>149.6185163563614</c:v>
                </c:pt>
                <c:pt idx="8" formatCode="General">
                  <c:v>802.27499999999998</c:v>
                </c:pt>
                <c:pt idx="9" formatCode="General">
                  <c:v>3763.3308999999999</c:v>
                </c:pt>
                <c:pt idx="10">
                  <c:v>431.68473164778788</c:v>
                </c:pt>
                <c:pt idx="11" formatCode="General">
                  <c:v>213.07300000000001</c:v>
                </c:pt>
                <c:pt idx="12" formatCode="General">
                  <c:v>1098.69</c:v>
                </c:pt>
                <c:pt idx="13">
                  <c:v>52.157367614086297</c:v>
                </c:pt>
                <c:pt idx="14" formatCode="General">
                  <c:v>121.224</c:v>
                </c:pt>
                <c:pt idx="15" formatCode="General">
                  <c:v>1285.03</c:v>
                </c:pt>
                <c:pt idx="16">
                  <c:v>58.787479750538935</c:v>
                </c:pt>
                <c:pt idx="17" formatCode="General">
                  <c:v>1159.7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8-4D65-BBA4-BE4AE3C9587C}"/>
            </c:ext>
          </c:extLst>
        </c:ser>
        <c:ser>
          <c:idx val="3"/>
          <c:order val="3"/>
          <c:tx>
            <c:strRef>
              <c:f>exc_RPC_fix!$F$26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exc_RPC_fix!$A$27:$B$47</c15:sqref>
                  </c15:fullRef>
                </c:ext>
              </c:extLst>
              <c:f>(exc_RPC_fix!$A$27:$B$29,exc_RPC_fix!$A$33:$B$47)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exc_RPC_fix!$F$27:$F$47</c15:sqref>
                  </c15:fullRef>
                </c:ext>
              </c:extLst>
              <c:f>(exc_RPC_fix!$F$27:$F$29,exc_RPC_fix!$F$33:$F$47)</c:f>
              <c:numCache>
                <c:formatCode>General</c:formatCode>
                <c:ptCount val="18"/>
                <c:pt idx="0">
                  <c:v>1.2010000000000001</c:v>
                </c:pt>
                <c:pt idx="1">
                  <c:v>1.2010000000000001</c:v>
                </c:pt>
                <c:pt idx="2">
                  <c:v>0.99099999999999999</c:v>
                </c:pt>
                <c:pt idx="3">
                  <c:v>0.16400000000000001</c:v>
                </c:pt>
                <c:pt idx="4">
                  <c:v>0.16400000000000001</c:v>
                </c:pt>
                <c:pt idx="5">
                  <c:v>6.7533300000000004E-2</c:v>
                </c:pt>
                <c:pt idx="6">
                  <c:v>0.115</c:v>
                </c:pt>
                <c:pt idx="7">
                  <c:v>0.108</c:v>
                </c:pt>
                <c:pt idx="8">
                  <c:v>7.85333E-2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1.9066699999999999E-2</c:v>
                </c:pt>
                <c:pt idx="12">
                  <c:v>0.34399999999999997</c:v>
                </c:pt>
                <c:pt idx="13">
                  <c:v>0.34399999999999997</c:v>
                </c:pt>
                <c:pt idx="14">
                  <c:v>0.23486699999999999</c:v>
                </c:pt>
                <c:pt idx="15">
                  <c:v>1.7450000000000001</c:v>
                </c:pt>
                <c:pt idx="16">
                  <c:v>1.7450000000000001</c:v>
                </c:pt>
                <c:pt idx="17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8-4D65-BBA4-BE4AE3C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2296144"/>
        <c:axId val="712294504"/>
      </c:barChart>
      <c:catAx>
        <c:axId val="7122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4504"/>
        <c:crosses val="autoZero"/>
        <c:auto val="1"/>
        <c:lblAlgn val="ctr"/>
        <c:lblOffset val="100"/>
        <c:noMultiLvlLbl val="0"/>
      </c:catAx>
      <c:valAx>
        <c:axId val="712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exc_RPC_fix!$J$33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exc_RPC_fix!$K$33:$P$33</c:f>
              <c:numCache>
                <c:formatCode>0.00</c:formatCode>
                <c:ptCount val="6"/>
                <c:pt idx="0">
                  <c:v>1.1205603745617121</c:v>
                </c:pt>
                <c:pt idx="1">
                  <c:v>1.1878279648763956</c:v>
                </c:pt>
                <c:pt idx="2">
                  <c:v>1.8701528979556279</c:v>
                </c:pt>
                <c:pt idx="3">
                  <c:v>12.617534869166755</c:v>
                </c:pt>
                <c:pt idx="4">
                  <c:v>1.4386201430819519</c:v>
                </c:pt>
                <c:pt idx="5">
                  <c:v>1.1153491776612829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6-408B-A7EF-E6CBCCEFF20E}"/>
            </c:ext>
          </c:extLst>
        </c:ser>
        <c:ser>
          <c:idx val="1"/>
          <c:order val="1"/>
          <c:tx>
            <c:strRef>
              <c:f>exc_RPC_fix!$J$34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exc_RPC_fix!$K$34:$P$34</c:f>
              <c:numCache>
                <c:formatCode>0.00</c:formatCode>
                <c:ptCount val="6"/>
                <c:pt idx="0">
                  <c:v>1.0856096413338332</c:v>
                </c:pt>
                <c:pt idx="1">
                  <c:v>0.11166761828236997</c:v>
                </c:pt>
                <c:pt idx="2">
                  <c:v>0.96677567446335411</c:v>
                </c:pt>
                <c:pt idx="3">
                  <c:v>2.0012184385148726</c:v>
                </c:pt>
                <c:pt idx="4">
                  <c:v>1.1141962756751667</c:v>
                </c:pt>
                <c:pt idx="5">
                  <c:v>0.78425232537752931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6-408B-A7EF-E6CBCCEFF20E}"/>
            </c:ext>
          </c:extLst>
        </c:ser>
        <c:ser>
          <c:idx val="2"/>
          <c:order val="2"/>
          <c:tx>
            <c:strRef>
              <c:f>exc_RPC_fix!$J$35</c:f>
              <c:strCache>
                <c:ptCount val="1"/>
                <c:pt idx="0">
                  <c:v>ocl+mesa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exc_RPC_fix!$K$32:$P$32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exc_RPC_fix!$K$35:$P$35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6-408B-A7EF-E6CBCCEF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608257424"/>
        <c:axId val="608256112"/>
      </c:barChart>
      <c:catAx>
        <c:axId val="60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6112"/>
        <c:crosses val="autoZero"/>
        <c:auto val="1"/>
        <c:lblAlgn val="ctr"/>
        <c:lblOffset val="100"/>
        <c:noMultiLvlLbl val="0"/>
      </c:catAx>
      <c:valAx>
        <c:axId val="60825611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inc_RPC!$J$33</c:f>
              <c:strCache>
                <c:ptCount val="1"/>
                <c:pt idx="0">
                  <c:v>trillium-classic-xen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inc_RPC!$K$33:$P$33</c:f>
              <c:numCache>
                <c:formatCode>0.00</c:formatCode>
                <c:ptCount val="6"/>
                <c:pt idx="0">
                  <c:v>1.1269094649809801</c:v>
                </c:pt>
                <c:pt idx="1">
                  <c:v>2.891547072025773</c:v>
                </c:pt>
                <c:pt idx="2">
                  <c:v>1.8701528979556279</c:v>
                </c:pt>
                <c:pt idx="3">
                  <c:v>29.5689755563616</c:v>
                </c:pt>
                <c:pt idx="4">
                  <c:v>1.8475519691974072</c:v>
                </c:pt>
                <c:pt idx="5">
                  <c:v>1.1224936230436253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DD6-80CE-F49D1B8EAF60}"/>
            </c:ext>
          </c:extLst>
        </c:ser>
        <c:ser>
          <c:idx val="1"/>
          <c:order val="1"/>
          <c:tx>
            <c:strRef>
              <c:f>inc_RPC!$J$34</c:f>
              <c:strCache>
                <c:ptCount val="1"/>
                <c:pt idx="0">
                  <c:v>trillium-direct-xen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inc_RPC!$K$34:$P$34</c:f>
              <c:numCache>
                <c:formatCode>0.00</c:formatCode>
                <c:ptCount val="6"/>
                <c:pt idx="0">
                  <c:v>1.1155386124994242</c:v>
                </c:pt>
                <c:pt idx="1">
                  <c:v>1.9748614992801574</c:v>
                </c:pt>
                <c:pt idx="2">
                  <c:v>1.7095696543686951</c:v>
                </c:pt>
                <c:pt idx="3">
                  <c:v>28.967898890254911</c:v>
                </c:pt>
                <c:pt idx="4">
                  <c:v>1.8117566503153568</c:v>
                </c:pt>
                <c:pt idx="5">
                  <c:v>0.82368891062954219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9-4DD6-80CE-F49D1B8EAF60}"/>
            </c:ext>
          </c:extLst>
        </c:ser>
        <c:ser>
          <c:idx val="2"/>
          <c:order val="2"/>
          <c:tx>
            <c:strRef>
              <c:f>inc_RPC!$J$35</c:f>
              <c:strCache>
                <c:ptCount val="1"/>
                <c:pt idx="0">
                  <c:v>ocl+mesa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inc_RPC!$K$32:$P$32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inc_RPC!$K$35:$P$35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9-4DD6-80CE-F49D1B8E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608257424"/>
        <c:axId val="608256112"/>
      </c:barChart>
      <c:catAx>
        <c:axId val="608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6112"/>
        <c:crosses val="autoZero"/>
        <c:auto val="1"/>
        <c:lblAlgn val="ctr"/>
        <c:lblOffset val="100"/>
        <c:noMultiLvlLbl val="0"/>
      </c:catAx>
      <c:valAx>
        <c:axId val="6082561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inc_RPC!$C$26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inc_RPC!$A$27:$B$47</c15:sqref>
                  </c15:fullRef>
                </c:ext>
              </c:extLst>
              <c:f>(inc_RPC!$A$27:$B$29,inc_RPC!$A$33:$B$47)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inc_RPC!$C$27:$C$47</c15:sqref>
                  </c15:fullRef>
                </c:ext>
              </c:extLst>
              <c:f>(inc_RPC!$C$27:$C$29,inc_RPC!$C$33:$C$47)</c:f>
              <c:numCache>
                <c:formatCode>General</c:formatCode>
                <c:ptCount val="18"/>
                <c:pt idx="0">
                  <c:v>2713.7770999999998</c:v>
                </c:pt>
                <c:pt idx="1">
                  <c:v>2713.7770999999998</c:v>
                </c:pt>
                <c:pt idx="2">
                  <c:v>2581.1410999999998</c:v>
                </c:pt>
                <c:pt idx="3">
                  <c:v>192.393</c:v>
                </c:pt>
                <c:pt idx="4">
                  <c:v>192.393</c:v>
                </c:pt>
                <c:pt idx="5">
                  <c:v>94.841300000000004</c:v>
                </c:pt>
                <c:pt idx="6">
                  <c:v>4139.2749000000003</c:v>
                </c:pt>
                <c:pt idx="7">
                  <c:v>4139.2749000000003</c:v>
                </c:pt>
                <c:pt idx="8">
                  <c:v>3819.93</c:v>
                </c:pt>
                <c:pt idx="9">
                  <c:v>189.529</c:v>
                </c:pt>
                <c:pt idx="10">
                  <c:v>189.529</c:v>
                </c:pt>
                <c:pt idx="11">
                  <c:v>99.809899999999999</c:v>
                </c:pt>
                <c:pt idx="12">
                  <c:v>3485.625</c:v>
                </c:pt>
                <c:pt idx="13">
                  <c:v>3485.625</c:v>
                </c:pt>
                <c:pt idx="14">
                  <c:v>3062.48</c:v>
                </c:pt>
                <c:pt idx="15">
                  <c:v>2770.66</c:v>
                </c:pt>
                <c:pt idx="16">
                  <c:v>2770.66</c:v>
                </c:pt>
                <c:pt idx="17">
                  <c:v>2520.61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6-43A7-B06A-1A931EB7FB36}"/>
            </c:ext>
          </c:extLst>
        </c:ser>
        <c:ser>
          <c:idx val="1"/>
          <c:order val="1"/>
          <c:tx>
            <c:strRef>
              <c:f>inc_RPC!$D$26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inc_RPC!$A$27:$B$47</c15:sqref>
                  </c15:fullRef>
                </c:ext>
              </c:extLst>
              <c:f>(inc_RPC!$A$27:$B$29,inc_RPC!$A$33:$B$47)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inc_RPC!$D$27:$D$47</c15:sqref>
                  </c15:fullRef>
                </c:ext>
              </c:extLst>
              <c:f>(inc_RPC!$D$27:$D$29,inc_RPC!$D$33:$D$47)</c:f>
              <c:numCache>
                <c:formatCode>General</c:formatCode>
                <c:ptCount val="18"/>
                <c:pt idx="0">
                  <c:v>251.63900000000001</c:v>
                </c:pt>
                <c:pt idx="1">
                  <c:v>251.63900000000001</c:v>
                </c:pt>
                <c:pt idx="2">
                  <c:v>126.57550000000001</c:v>
                </c:pt>
                <c:pt idx="3">
                  <c:v>21.052</c:v>
                </c:pt>
                <c:pt idx="4">
                  <c:v>21.052</c:v>
                </c:pt>
                <c:pt idx="5">
                  <c:v>12.121176699999999</c:v>
                </c:pt>
                <c:pt idx="6">
                  <c:v>38.861000000000004</c:v>
                </c:pt>
                <c:pt idx="7">
                  <c:v>39.974000000000004</c:v>
                </c:pt>
                <c:pt idx="8">
                  <c:v>22.27516</c:v>
                </c:pt>
                <c:pt idx="9">
                  <c:v>6.782</c:v>
                </c:pt>
                <c:pt idx="10">
                  <c:v>6.782</c:v>
                </c:pt>
                <c:pt idx="11">
                  <c:v>0.92121199999999992</c:v>
                </c:pt>
                <c:pt idx="12">
                  <c:v>56.069000000000003</c:v>
                </c:pt>
                <c:pt idx="13">
                  <c:v>56.069000000000003</c:v>
                </c:pt>
                <c:pt idx="14">
                  <c:v>41.88</c:v>
                </c:pt>
                <c:pt idx="15">
                  <c:v>73.346000000000004</c:v>
                </c:pt>
                <c:pt idx="16">
                  <c:v>73.346000000000004</c:v>
                </c:pt>
                <c:pt idx="17">
                  <c:v>23.1206967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6-43A7-B06A-1A931EB7FB36}"/>
            </c:ext>
          </c:extLst>
        </c:ser>
        <c:ser>
          <c:idx val="2"/>
          <c:order val="2"/>
          <c:tx>
            <c:strRef>
              <c:f>inc_RPC!$E$26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inc_RPC!$A$27:$B$47</c15:sqref>
                  </c15:fullRef>
                </c:ext>
              </c:extLst>
              <c:f>(inc_RPC!$A$27:$B$29,inc_RPC!$A$33:$B$47)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inc_RPC!$E$27:$E$47</c15:sqref>
                  </c15:fullRef>
                </c:ext>
              </c:extLst>
              <c:f>(inc_RPC!$E$27:$E$29,inc_RPC!$E$33:$E$47)</c:f>
              <c:numCache>
                <c:formatCode>#,##0.00</c:formatCode>
                <c:ptCount val="18"/>
                <c:pt idx="0" formatCode="General">
                  <c:v>125.462</c:v>
                </c:pt>
                <c:pt idx="1">
                  <c:v>94.262</c:v>
                </c:pt>
                <c:pt idx="2" formatCode="General">
                  <c:v>35.15</c:v>
                </c:pt>
                <c:pt idx="3" formatCode="General">
                  <c:v>18138.115000000002</c:v>
                </c:pt>
                <c:pt idx="4">
                  <c:v>12320.205000000002</c:v>
                </c:pt>
                <c:pt idx="5" formatCode="General">
                  <c:v>6239.65</c:v>
                </c:pt>
                <c:pt idx="6" formatCode="General">
                  <c:v>4507.7839999999997</c:v>
                </c:pt>
                <c:pt idx="7">
                  <c:v>3760.8396999999995</c:v>
                </c:pt>
                <c:pt idx="8" formatCode="General">
                  <c:v>802.27499999999998</c:v>
                </c:pt>
                <c:pt idx="9" formatCode="General">
                  <c:v>9083.0859</c:v>
                </c:pt>
                <c:pt idx="10">
                  <c:v>8894.4541100000006</c:v>
                </c:pt>
                <c:pt idx="11" formatCode="General">
                  <c:v>213.07300000000001</c:v>
                </c:pt>
                <c:pt idx="12" formatCode="General">
                  <c:v>2417.83</c:v>
                </c:pt>
                <c:pt idx="13" formatCode="General">
                  <c:v>2302.3607849999999</c:v>
                </c:pt>
                <c:pt idx="14" formatCode="General">
                  <c:v>121.224</c:v>
                </c:pt>
                <c:pt idx="15" formatCode="General">
                  <c:v>1311.49</c:v>
                </c:pt>
                <c:pt idx="16">
                  <c:v>204.84388999999987</c:v>
                </c:pt>
                <c:pt idx="17" formatCode="General">
                  <c:v>1159.7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6-43A7-B06A-1A931EB7FB36}"/>
            </c:ext>
          </c:extLst>
        </c:ser>
        <c:ser>
          <c:idx val="3"/>
          <c:order val="3"/>
          <c:tx>
            <c:strRef>
              <c:f>inc_RPC!$F$26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inc_RPC!$A$27:$B$47</c15:sqref>
                  </c15:fullRef>
                </c:ext>
              </c:extLst>
              <c:f>(inc_RPC!$A$27:$B$29,inc_RPC!$A$33:$B$47)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inc_RPC!$F$27:$F$47</c15:sqref>
                  </c15:fullRef>
                </c:ext>
              </c:extLst>
              <c:f>(inc_RPC!$F$27:$F$29,inc_RPC!$F$33:$F$47)</c:f>
              <c:numCache>
                <c:formatCode>General</c:formatCode>
                <c:ptCount val="18"/>
                <c:pt idx="0">
                  <c:v>1.2010000000000001</c:v>
                </c:pt>
                <c:pt idx="1">
                  <c:v>1.2010000000000001</c:v>
                </c:pt>
                <c:pt idx="2">
                  <c:v>0.99099999999999999</c:v>
                </c:pt>
                <c:pt idx="3">
                  <c:v>0.16400000000000001</c:v>
                </c:pt>
                <c:pt idx="4">
                  <c:v>0.16400000000000001</c:v>
                </c:pt>
                <c:pt idx="5">
                  <c:v>6.7533300000000004E-2</c:v>
                </c:pt>
                <c:pt idx="6">
                  <c:v>0.115</c:v>
                </c:pt>
                <c:pt idx="7">
                  <c:v>0.108</c:v>
                </c:pt>
                <c:pt idx="8">
                  <c:v>7.85333E-2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1.9066699999999999E-2</c:v>
                </c:pt>
                <c:pt idx="12">
                  <c:v>0.34399999999999997</c:v>
                </c:pt>
                <c:pt idx="13">
                  <c:v>0.34399999999999997</c:v>
                </c:pt>
                <c:pt idx="14">
                  <c:v>0.23486699999999999</c:v>
                </c:pt>
                <c:pt idx="15">
                  <c:v>1.7450000000000001</c:v>
                </c:pt>
                <c:pt idx="16">
                  <c:v>1.7450000000000001</c:v>
                </c:pt>
                <c:pt idx="17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6-43A7-B06A-1A931EB7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2296144"/>
        <c:axId val="712294504"/>
      </c:barChart>
      <c:catAx>
        <c:axId val="7122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4504"/>
        <c:crosses val="autoZero"/>
        <c:auto val="1"/>
        <c:lblAlgn val="ctr"/>
        <c:lblOffset val="100"/>
        <c:noMultiLvlLbl val="0"/>
      </c:catAx>
      <c:valAx>
        <c:axId val="712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exc_RPC!$C$26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exc_RPC!$A$27:$B$47</c15:sqref>
                  </c15:fullRef>
                </c:ext>
              </c:extLst>
              <c:f>(exc_RPC!$A$27:$B$29,exc_RPC!$A$33:$B$47)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exc_RPC!$C$27:$C$47</c15:sqref>
                  </c15:fullRef>
                </c:ext>
              </c:extLst>
              <c:f>(exc_RPC!$C$27:$C$29,exc_RPC!$C$33:$C$47)</c:f>
              <c:numCache>
                <c:formatCode>General</c:formatCode>
                <c:ptCount val="18"/>
                <c:pt idx="0">
                  <c:v>2713.7770999999998</c:v>
                </c:pt>
                <c:pt idx="1">
                  <c:v>2713.7770999999998</c:v>
                </c:pt>
                <c:pt idx="2">
                  <c:v>2581.1410999999998</c:v>
                </c:pt>
                <c:pt idx="3">
                  <c:v>192.393</c:v>
                </c:pt>
                <c:pt idx="4">
                  <c:v>192.393</c:v>
                </c:pt>
                <c:pt idx="5">
                  <c:v>94.841300000000004</c:v>
                </c:pt>
                <c:pt idx="6">
                  <c:v>4139.2749000000003</c:v>
                </c:pt>
                <c:pt idx="7">
                  <c:v>4139.2749000000003</c:v>
                </c:pt>
                <c:pt idx="8">
                  <c:v>3819.93</c:v>
                </c:pt>
                <c:pt idx="9">
                  <c:v>189.529</c:v>
                </c:pt>
                <c:pt idx="10">
                  <c:v>189.529</c:v>
                </c:pt>
                <c:pt idx="11">
                  <c:v>99.809899999999999</c:v>
                </c:pt>
                <c:pt idx="12">
                  <c:v>3485.625</c:v>
                </c:pt>
                <c:pt idx="13">
                  <c:v>3485.625</c:v>
                </c:pt>
                <c:pt idx="14">
                  <c:v>3062.48</c:v>
                </c:pt>
                <c:pt idx="15">
                  <c:v>2770.66</c:v>
                </c:pt>
                <c:pt idx="16">
                  <c:v>2770.66</c:v>
                </c:pt>
                <c:pt idx="17">
                  <c:v>2520.61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476E-8BE5-6066CFDC0A08}"/>
            </c:ext>
          </c:extLst>
        </c:ser>
        <c:ser>
          <c:idx val="1"/>
          <c:order val="1"/>
          <c:tx>
            <c:strRef>
              <c:f>exc_RPC!$D$26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exc_RPC!$A$27:$B$47</c15:sqref>
                  </c15:fullRef>
                </c:ext>
              </c:extLst>
              <c:f>(exc_RPC!$A$27:$B$29,exc_RPC!$A$33:$B$47)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exc_RPC!$D$27:$D$47</c15:sqref>
                  </c15:fullRef>
                </c:ext>
              </c:extLst>
              <c:f>(exc_RPC!$D$27:$D$29,exc_RPC!$D$33:$D$47)</c:f>
              <c:numCache>
                <c:formatCode>General</c:formatCode>
                <c:ptCount val="18"/>
                <c:pt idx="0">
                  <c:v>251.63900000000001</c:v>
                </c:pt>
                <c:pt idx="1">
                  <c:v>251.63900000000001</c:v>
                </c:pt>
                <c:pt idx="2">
                  <c:v>126.57550000000001</c:v>
                </c:pt>
                <c:pt idx="3">
                  <c:v>21.052</c:v>
                </c:pt>
                <c:pt idx="4">
                  <c:v>21.052</c:v>
                </c:pt>
                <c:pt idx="5">
                  <c:v>12.121176699999999</c:v>
                </c:pt>
                <c:pt idx="6">
                  <c:v>38.861000000000004</c:v>
                </c:pt>
                <c:pt idx="7">
                  <c:v>39.974000000000004</c:v>
                </c:pt>
                <c:pt idx="8">
                  <c:v>22.27516</c:v>
                </c:pt>
                <c:pt idx="9">
                  <c:v>6.782</c:v>
                </c:pt>
                <c:pt idx="10">
                  <c:v>6.782</c:v>
                </c:pt>
                <c:pt idx="11">
                  <c:v>0.92121199999999992</c:v>
                </c:pt>
                <c:pt idx="12">
                  <c:v>56.069000000000003</c:v>
                </c:pt>
                <c:pt idx="13">
                  <c:v>56.069000000000003</c:v>
                </c:pt>
                <c:pt idx="14">
                  <c:v>41.88</c:v>
                </c:pt>
                <c:pt idx="15">
                  <c:v>73.346000000000004</c:v>
                </c:pt>
                <c:pt idx="16">
                  <c:v>73.346000000000004</c:v>
                </c:pt>
                <c:pt idx="17">
                  <c:v>23.1206967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4-476E-8BE5-6066CFDC0A08}"/>
            </c:ext>
          </c:extLst>
        </c:ser>
        <c:ser>
          <c:idx val="2"/>
          <c:order val="2"/>
          <c:tx>
            <c:strRef>
              <c:f>exc_RPC!$E$26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exc_RPC!$A$27:$B$47</c15:sqref>
                  </c15:fullRef>
                </c:ext>
              </c:extLst>
              <c:f>(exc_RPC!$A$27:$B$29,exc_RPC!$A$33:$B$47)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exc_RPC!$E$27:$E$47</c15:sqref>
                  </c15:fullRef>
                </c:ext>
              </c:extLst>
              <c:f>(exc_RPC!$E$27:$E$29,exc_RPC!$E$33:$E$47)</c:f>
              <c:numCache>
                <c:formatCode>#,##0.00</c:formatCode>
                <c:ptCount val="18"/>
                <c:pt idx="0" formatCode="General">
                  <c:v>108.041</c:v>
                </c:pt>
                <c:pt idx="1">
                  <c:v>76.840999999999994</c:v>
                </c:pt>
                <c:pt idx="2" formatCode="General">
                  <c:v>35.15</c:v>
                </c:pt>
                <c:pt idx="3" formatCode="General">
                  <c:v>7325.1550000000025</c:v>
                </c:pt>
                <c:pt idx="4">
                  <c:v>1507.2450000000026</c:v>
                </c:pt>
                <c:pt idx="5" formatCode="General">
                  <c:v>6239.65</c:v>
                </c:pt>
                <c:pt idx="6" formatCode="General">
                  <c:v>2169.4139999999998</c:v>
                </c:pt>
                <c:pt idx="7">
                  <c:v>1422.4696999999996</c:v>
                </c:pt>
                <c:pt idx="8" formatCode="General">
                  <c:v>802.27499999999998</c:v>
                </c:pt>
                <c:pt idx="9" formatCode="General">
                  <c:v>3763.3308999999999</c:v>
                </c:pt>
                <c:pt idx="10">
                  <c:v>3574.6991100000005</c:v>
                </c:pt>
                <c:pt idx="11" formatCode="General">
                  <c:v>213.07300000000001</c:v>
                </c:pt>
                <c:pt idx="12" formatCode="General">
                  <c:v>1098.69</c:v>
                </c:pt>
                <c:pt idx="13">
                  <c:v>983.22078499999998</c:v>
                </c:pt>
                <c:pt idx="14" formatCode="General">
                  <c:v>121.224</c:v>
                </c:pt>
                <c:pt idx="15" formatCode="General">
                  <c:v>1285.03</c:v>
                </c:pt>
                <c:pt idx="16">
                  <c:v>178.38388999999989</c:v>
                </c:pt>
                <c:pt idx="17" formatCode="General">
                  <c:v>1159.7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4-476E-8BE5-6066CFDC0A08}"/>
            </c:ext>
          </c:extLst>
        </c:ser>
        <c:ser>
          <c:idx val="3"/>
          <c:order val="3"/>
          <c:tx>
            <c:strRef>
              <c:f>exc_RPC!$F$26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exc_RPC!$A$27:$B$47</c15:sqref>
                  </c15:fullRef>
                </c:ext>
              </c:extLst>
              <c:f>(exc_RPC!$A$27:$B$29,exc_RPC!$A$33:$B$47)</c:f>
              <c:multiLvlStrCache>
                <c:ptCount val="18"/>
                <c:lvl>
                  <c:pt idx="0">
                    <c:v>t-classic-xen</c:v>
                  </c:pt>
                  <c:pt idx="1">
                    <c:v>t-direct-xen</c:v>
                  </c:pt>
                  <c:pt idx="2">
                    <c:v>ocl+mesa</c:v>
                  </c:pt>
                  <c:pt idx="3">
                    <c:v>t-classic-xen</c:v>
                  </c:pt>
                  <c:pt idx="4">
                    <c:v>t-direct-xen</c:v>
                  </c:pt>
                  <c:pt idx="5">
                    <c:v>ocl+mesa</c:v>
                  </c:pt>
                  <c:pt idx="6">
                    <c:v>t-classic-xen</c:v>
                  </c:pt>
                  <c:pt idx="7">
                    <c:v>t-direct-xen</c:v>
                  </c:pt>
                  <c:pt idx="8">
                    <c:v>ocl+mesa</c:v>
                  </c:pt>
                  <c:pt idx="9">
                    <c:v>t-classic-xen</c:v>
                  </c:pt>
                  <c:pt idx="10">
                    <c:v>t-direct-xen</c:v>
                  </c:pt>
                  <c:pt idx="11">
                    <c:v>ocl+mesa</c:v>
                  </c:pt>
                  <c:pt idx="12">
                    <c:v>t-classic-xen</c:v>
                  </c:pt>
                  <c:pt idx="13">
                    <c:v>t-direct-xen</c:v>
                  </c:pt>
                  <c:pt idx="14">
                    <c:v>ocl+mesa</c:v>
                  </c:pt>
                  <c:pt idx="15">
                    <c:v>t-classic-xen</c:v>
                  </c:pt>
                  <c:pt idx="16">
                    <c:v>t-direct-xen</c:v>
                  </c:pt>
                  <c:pt idx="17">
                    <c:v>ocl+mesa</c:v>
                  </c:pt>
                </c:lvl>
                <c:lvl>
                  <c:pt idx="0">
                    <c:v>backprop</c:v>
                  </c:pt>
                  <c:pt idx="3">
                    <c:v>gaussian</c:v>
                  </c:pt>
                  <c:pt idx="6">
                    <c:v>lud</c:v>
                  </c:pt>
                  <c:pt idx="9">
                    <c:v>nn</c:v>
                  </c:pt>
                  <c:pt idx="12">
                    <c:v>nw</c:v>
                  </c:pt>
                  <c:pt idx="15">
                    <c:v>pathfinder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exc_RPC!$F$27:$F$47</c15:sqref>
                  </c15:fullRef>
                </c:ext>
              </c:extLst>
              <c:f>(exc_RPC!$F$27:$F$29,exc_RPC!$F$33:$F$47)</c:f>
              <c:numCache>
                <c:formatCode>General</c:formatCode>
                <c:ptCount val="18"/>
                <c:pt idx="0">
                  <c:v>1.2010000000000001</c:v>
                </c:pt>
                <c:pt idx="1">
                  <c:v>1.2010000000000001</c:v>
                </c:pt>
                <c:pt idx="2">
                  <c:v>0.99099999999999999</c:v>
                </c:pt>
                <c:pt idx="3">
                  <c:v>0.16400000000000001</c:v>
                </c:pt>
                <c:pt idx="4">
                  <c:v>0.16400000000000001</c:v>
                </c:pt>
                <c:pt idx="5">
                  <c:v>6.7533300000000004E-2</c:v>
                </c:pt>
                <c:pt idx="6">
                  <c:v>0.115</c:v>
                </c:pt>
                <c:pt idx="7">
                  <c:v>0.108</c:v>
                </c:pt>
                <c:pt idx="8">
                  <c:v>7.85333E-2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1.9066699999999999E-2</c:v>
                </c:pt>
                <c:pt idx="12">
                  <c:v>0.34399999999999997</c:v>
                </c:pt>
                <c:pt idx="13">
                  <c:v>0.34399999999999997</c:v>
                </c:pt>
                <c:pt idx="14">
                  <c:v>0.23486699999999999</c:v>
                </c:pt>
                <c:pt idx="15">
                  <c:v>1.7450000000000001</c:v>
                </c:pt>
                <c:pt idx="16">
                  <c:v>1.7450000000000001</c:v>
                </c:pt>
                <c:pt idx="17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4-476E-8BE5-6066CFDC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12296144"/>
        <c:axId val="712294504"/>
      </c:barChart>
      <c:catAx>
        <c:axId val="7122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4504"/>
        <c:crosses val="autoZero"/>
        <c:auto val="1"/>
        <c:lblAlgn val="ctr"/>
        <c:lblOffset val="100"/>
        <c:noMultiLvlLbl val="0"/>
      </c:catAx>
      <c:valAx>
        <c:axId val="7122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296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47</xdr:row>
      <xdr:rowOff>123824</xdr:rowOff>
    </xdr:from>
    <xdr:to>
      <xdr:col>8</xdr:col>
      <xdr:colOff>190500</xdr:colOff>
      <xdr:row>65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7C6BB-0AF0-4765-BC82-DCDE6154E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40</xdr:row>
      <xdr:rowOff>47625</xdr:rowOff>
    </xdr:from>
    <xdr:to>
      <xdr:col>14</xdr:col>
      <xdr:colOff>933450</xdr:colOff>
      <xdr:row>54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251BC-7A23-4B56-A0C2-3F4B35B5C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45</xdr:row>
      <xdr:rowOff>180975</xdr:rowOff>
    </xdr:from>
    <xdr:to>
      <xdr:col>14</xdr:col>
      <xdr:colOff>209550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884A9-C916-4CF3-BE02-37269B43A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47</xdr:row>
      <xdr:rowOff>123824</xdr:rowOff>
    </xdr:from>
    <xdr:to>
      <xdr:col>8</xdr:col>
      <xdr:colOff>190500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F55D1-A61B-49E0-B016-2259CB670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47</xdr:row>
      <xdr:rowOff>123824</xdr:rowOff>
    </xdr:from>
    <xdr:to>
      <xdr:col>8</xdr:col>
      <xdr:colOff>190500</xdr:colOff>
      <xdr:row>65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32855-7476-4C1E-B75D-9DDDB2DAB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40</xdr:row>
      <xdr:rowOff>47625</xdr:rowOff>
    </xdr:from>
    <xdr:to>
      <xdr:col>14</xdr:col>
      <xdr:colOff>933450</xdr:colOff>
      <xdr:row>54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DF606-4236-4E21-938A-E891A601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45</xdr:row>
      <xdr:rowOff>180975</xdr:rowOff>
    </xdr:from>
    <xdr:to>
      <xdr:col>14</xdr:col>
      <xdr:colOff>209550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826B-5D8E-45B7-BBB3-37751053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47</xdr:row>
      <xdr:rowOff>123824</xdr:rowOff>
    </xdr:from>
    <xdr:to>
      <xdr:col>8</xdr:col>
      <xdr:colOff>190500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024B1-8A04-46FB-A4E4-9BCE0E0F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47</xdr:row>
      <xdr:rowOff>123824</xdr:rowOff>
    </xdr:from>
    <xdr:to>
      <xdr:col>8</xdr:col>
      <xdr:colOff>190500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805E4-1340-47FF-A155-0D1C5056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40</xdr:row>
      <xdr:rowOff>47625</xdr:rowOff>
    </xdr:from>
    <xdr:to>
      <xdr:col>14</xdr:col>
      <xdr:colOff>933450</xdr:colOff>
      <xdr:row>54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1EF52-2E30-4451-A7B9-E7A87C36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EB22-F5A8-400D-A828-7F0B1234F8DB}">
  <dimension ref="A1:Z49"/>
  <sheetViews>
    <sheetView tabSelected="1" workbookViewId="0">
      <selection activeCell="E34" sqref="E34"/>
    </sheetView>
  </sheetViews>
  <sheetFormatPr defaultColWidth="14.42578125" defaultRowHeight="15" x14ac:dyDescent="0.25"/>
  <cols>
    <col min="1" max="16384" width="14.42578125" style="1"/>
  </cols>
  <sheetData>
    <row r="1" spans="1:26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33</v>
      </c>
    </row>
    <row r="2" spans="1:26" x14ac:dyDescent="0.25">
      <c r="A2" s="2" t="s">
        <v>10</v>
      </c>
      <c r="B2" s="2" t="s">
        <v>11</v>
      </c>
      <c r="C2" s="1">
        <v>249.42599999999999</v>
      </c>
      <c r="D2" s="2">
        <v>6.8000000000000005E-2</v>
      </c>
      <c r="E2" s="2">
        <v>164.791</v>
      </c>
      <c r="F2" s="2">
        <v>125.462</v>
      </c>
      <c r="G2" s="2">
        <v>86.78</v>
      </c>
      <c r="H2" s="2">
        <v>1.2010000000000001</v>
      </c>
      <c r="I2" s="1">
        <f t="shared" ref="I2:I22" si="0">SUM(C2:H2)</f>
        <v>627.72799999999995</v>
      </c>
      <c r="J2" s="2">
        <v>96</v>
      </c>
      <c r="K2" s="2">
        <v>78.578999999999994</v>
      </c>
      <c r="L2" s="2">
        <v>33</v>
      </c>
      <c r="M2" s="1">
        <f>(J2-K2)/L2</f>
        <v>0.52790909090909111</v>
      </c>
      <c r="Q2" s="2" t="s">
        <v>3</v>
      </c>
    </row>
    <row r="3" spans="1:26" x14ac:dyDescent="0.25">
      <c r="A3" s="2"/>
      <c r="B3" s="3" t="s">
        <v>12</v>
      </c>
      <c r="C3" s="1">
        <v>249.42599999999999</v>
      </c>
      <c r="D3" s="1">
        <f t="shared" ref="C3:E3" si="1">D2</f>
        <v>6.8000000000000005E-2</v>
      </c>
      <c r="E3" s="1">
        <f t="shared" si="1"/>
        <v>164.791</v>
      </c>
      <c r="F3" s="4">
        <f>(F2-J2+K2)/Q3*Q4+(J2-K2)</f>
        <v>29.562165007112384</v>
      </c>
      <c r="G3" s="1">
        <f t="shared" ref="G3:H3" si="2">G2</f>
        <v>86.78</v>
      </c>
      <c r="H3" s="1">
        <f t="shared" si="2"/>
        <v>1.2010000000000001</v>
      </c>
      <c r="I3" s="1">
        <f t="shared" si="0"/>
        <v>531.82816500711237</v>
      </c>
      <c r="K3" s="2"/>
      <c r="O3" s="2" t="s">
        <v>10</v>
      </c>
      <c r="P3" s="2" t="s">
        <v>13</v>
      </c>
      <c r="Q3" s="2">
        <v>35.15</v>
      </c>
    </row>
    <row r="4" spans="1:26" x14ac:dyDescent="0.25">
      <c r="A4" s="2"/>
      <c r="B4" s="2" t="s">
        <v>14</v>
      </c>
      <c r="C4" s="2">
        <v>2581.1410999999998</v>
      </c>
      <c r="D4" s="2">
        <v>5.7000000000000002E-2</v>
      </c>
      <c r="E4" s="2">
        <v>92.195499999999996</v>
      </c>
      <c r="F4" s="2">
        <v>35.15</v>
      </c>
      <c r="G4" s="2">
        <v>34.323</v>
      </c>
      <c r="H4" s="2">
        <v>0.99099999999999999</v>
      </c>
      <c r="I4" s="1">
        <f t="shared" si="0"/>
        <v>2743.8575999999994</v>
      </c>
      <c r="K4" s="2"/>
      <c r="O4" s="2"/>
      <c r="P4" s="2" t="s">
        <v>15</v>
      </c>
      <c r="Q4" s="5">
        <v>3.95</v>
      </c>
    </row>
    <row r="5" spans="1:26" x14ac:dyDescent="0.25">
      <c r="A5" s="6" t="s">
        <v>16</v>
      </c>
      <c r="B5" s="7" t="s">
        <v>11</v>
      </c>
      <c r="C5" s="6">
        <v>2664.66</v>
      </c>
      <c r="D5" s="6">
        <v>4.7E-2</v>
      </c>
      <c r="E5" s="6">
        <v>27.29</v>
      </c>
      <c r="F5" s="6">
        <v>145.55199999999999</v>
      </c>
      <c r="G5" s="6">
        <v>2.2330000000000001</v>
      </c>
      <c r="H5" s="6">
        <v>9.43</v>
      </c>
      <c r="I5" s="8">
        <f t="shared" si="0"/>
        <v>2849.212</v>
      </c>
      <c r="O5" s="2"/>
      <c r="P5" s="2" t="s">
        <v>17</v>
      </c>
      <c r="Q5" s="2">
        <v>3.89</v>
      </c>
    </row>
    <row r="6" spans="1:26" x14ac:dyDescent="0.25">
      <c r="A6" s="8"/>
      <c r="B6" s="7" t="s">
        <v>12</v>
      </c>
      <c r="C6" s="8">
        <f t="shared" ref="C6:E6" si="3">C5</f>
        <v>2664.66</v>
      </c>
      <c r="D6" s="8">
        <f t="shared" si="3"/>
        <v>4.7E-2</v>
      </c>
      <c r="E6" s="8">
        <f t="shared" si="3"/>
        <v>27.29</v>
      </c>
      <c r="F6" s="9">
        <f>F5-(Q6-Q7)</f>
        <v>141.19970999999998</v>
      </c>
      <c r="G6" s="8">
        <f t="shared" ref="G6:H6" si="4">G5</f>
        <v>2.2330000000000001</v>
      </c>
      <c r="H6" s="8">
        <f t="shared" si="4"/>
        <v>9.43</v>
      </c>
      <c r="I6" s="8">
        <f t="shared" si="0"/>
        <v>2844.8597099999997</v>
      </c>
      <c r="O6" s="2" t="s">
        <v>16</v>
      </c>
      <c r="P6" s="2" t="s">
        <v>13</v>
      </c>
      <c r="Q6" s="2">
        <v>5.14229</v>
      </c>
    </row>
    <row r="7" spans="1:26" x14ac:dyDescent="0.25">
      <c r="A7" s="10"/>
      <c r="B7" s="6" t="s">
        <v>14</v>
      </c>
      <c r="C7" s="6">
        <v>2405.6799999999998</v>
      </c>
      <c r="D7" s="6">
        <v>3.5133299999999999E-2</v>
      </c>
      <c r="E7" s="6">
        <v>5.3526699999999998</v>
      </c>
      <c r="F7" s="6">
        <v>5.14229</v>
      </c>
      <c r="G7" s="6">
        <v>2.8446600000000002</v>
      </c>
      <c r="H7" s="6">
        <v>3.5799999999999998E-2</v>
      </c>
      <c r="I7" s="8">
        <f t="shared" si="0"/>
        <v>2419.0905533</v>
      </c>
      <c r="J7" s="11"/>
      <c r="L7" s="11"/>
      <c r="P7" s="2" t="s">
        <v>15</v>
      </c>
      <c r="Q7" s="5">
        <v>0.79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 t="s">
        <v>18</v>
      </c>
      <c r="B8" s="2" t="s">
        <v>11</v>
      </c>
      <c r="C8" s="2">
        <v>84.617400000000004</v>
      </c>
      <c r="D8" s="2">
        <v>2.5999999999999999E-2</v>
      </c>
      <c r="E8" s="2">
        <v>9.7710000000000008</v>
      </c>
      <c r="F8" s="2">
        <v>18138.115000000002</v>
      </c>
      <c r="G8" s="2">
        <v>11.255000000000001</v>
      </c>
      <c r="H8" s="2">
        <v>0.16400000000000001</v>
      </c>
      <c r="I8" s="1">
        <f t="shared" si="0"/>
        <v>18243.948400000005</v>
      </c>
      <c r="J8" s="2">
        <v>17586</v>
      </c>
      <c r="K8" s="2">
        <v>6773.04</v>
      </c>
      <c r="L8" s="2">
        <v>22514</v>
      </c>
      <c r="M8" s="1">
        <f>(J8-K8)/L8</f>
        <v>0.48027716087767608</v>
      </c>
      <c r="O8" s="11"/>
      <c r="P8" s="2" t="s">
        <v>17</v>
      </c>
      <c r="Q8" s="12">
        <v>0.78200000000000003</v>
      </c>
    </row>
    <row r="9" spans="1:26" x14ac:dyDescent="0.25">
      <c r="B9" s="3" t="s">
        <v>12</v>
      </c>
      <c r="C9" s="2">
        <v>84.617400000000004</v>
      </c>
      <c r="D9" s="1">
        <f t="shared" ref="C9:E9" si="5">D8</f>
        <v>2.5999999999999999E-2</v>
      </c>
      <c r="E9" s="1">
        <f t="shared" si="5"/>
        <v>9.7710000000000008</v>
      </c>
      <c r="F9" s="4">
        <f>(F8-J8+K8)/Q9*Q10+(J8-K8)</f>
        <v>11308.069640717027</v>
      </c>
      <c r="G9" s="1">
        <f t="shared" ref="G9:H9" si="6">G8</f>
        <v>11.255000000000001</v>
      </c>
      <c r="H9" s="1">
        <f t="shared" si="6"/>
        <v>0.16400000000000001</v>
      </c>
      <c r="I9" s="1">
        <f t="shared" si="0"/>
        <v>11413.903040717027</v>
      </c>
      <c r="O9" s="2" t="s">
        <v>18</v>
      </c>
      <c r="P9" s="2" t="s">
        <v>13</v>
      </c>
      <c r="Q9" s="2">
        <v>6239.65</v>
      </c>
    </row>
    <row r="10" spans="1:26" x14ac:dyDescent="0.25">
      <c r="A10" s="11"/>
      <c r="B10" s="2" t="s">
        <v>14</v>
      </c>
      <c r="C10" s="2">
        <v>94.841300000000004</v>
      </c>
      <c r="D10" s="2">
        <v>2.5066700000000001E-2</v>
      </c>
      <c r="E10" s="2">
        <v>4.3331099999999996</v>
      </c>
      <c r="F10" s="2">
        <v>6239.65</v>
      </c>
      <c r="G10" s="2">
        <v>7.7629999999999999</v>
      </c>
      <c r="H10" s="2">
        <v>6.7533300000000004E-2</v>
      </c>
      <c r="I10" s="1">
        <f t="shared" si="0"/>
        <v>6346.6800099999991</v>
      </c>
      <c r="J10" s="11"/>
      <c r="K10" s="11"/>
      <c r="L10" s="11"/>
      <c r="P10" s="2" t="s">
        <v>15</v>
      </c>
      <c r="Q10" s="5">
        <v>421.74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 t="s">
        <v>19</v>
      </c>
      <c r="B11" s="2" t="s">
        <v>11</v>
      </c>
      <c r="C11" s="2">
        <v>516.41999999999996</v>
      </c>
      <c r="D11" s="2">
        <v>2.1000000000000001E-2</v>
      </c>
      <c r="E11" s="2">
        <v>12.619</v>
      </c>
      <c r="F11" s="2">
        <v>4507.7839999999997</v>
      </c>
      <c r="G11" s="2">
        <v>26.221</v>
      </c>
      <c r="H11" s="2">
        <v>0.115</v>
      </c>
      <c r="I11" s="1">
        <f t="shared" si="0"/>
        <v>5063.1799999999985</v>
      </c>
      <c r="J11" s="2">
        <v>3457</v>
      </c>
      <c r="K11" s="2">
        <v>1118.6300000000001</v>
      </c>
      <c r="L11" s="2">
        <v>4208</v>
      </c>
      <c r="M11" s="1">
        <f>(J11-K11)/L11</f>
        <v>0.55569629277566535</v>
      </c>
      <c r="O11" s="11"/>
      <c r="P11" s="2" t="s">
        <v>17</v>
      </c>
      <c r="Q11" s="12">
        <v>417.71</v>
      </c>
    </row>
    <row r="12" spans="1:26" x14ac:dyDescent="0.25">
      <c r="B12" s="3" t="s">
        <v>12</v>
      </c>
      <c r="C12" s="1">
        <f t="shared" ref="C12:E12" si="7">C11</f>
        <v>516.41999999999996</v>
      </c>
      <c r="D12" s="1">
        <f t="shared" si="7"/>
        <v>2.1000000000000001E-2</v>
      </c>
      <c r="E12" s="1">
        <f t="shared" si="7"/>
        <v>12.619</v>
      </c>
      <c r="F12" s="4">
        <f>(F11-J11+K11)/Q12*Q13+(J11-K11)</f>
        <v>2487.9885163563613</v>
      </c>
      <c r="G12" s="2">
        <v>27.334</v>
      </c>
      <c r="H12" s="2">
        <v>0.108</v>
      </c>
      <c r="I12" s="1">
        <f t="shared" si="0"/>
        <v>3044.4905163563612</v>
      </c>
      <c r="O12" s="2" t="s">
        <v>19</v>
      </c>
      <c r="P12" s="2" t="s">
        <v>13</v>
      </c>
      <c r="Q12" s="2">
        <v>802.27499999999998</v>
      </c>
    </row>
    <row r="13" spans="1:26" x14ac:dyDescent="0.25">
      <c r="A13" s="11"/>
      <c r="B13" s="2" t="s">
        <v>14</v>
      </c>
      <c r="C13" s="2">
        <v>3819.93</v>
      </c>
      <c r="D13" s="2">
        <v>2.1399999999999999E-2</v>
      </c>
      <c r="E13" s="2">
        <v>8.5907599999999995</v>
      </c>
      <c r="F13" s="2">
        <v>802.27499999999998</v>
      </c>
      <c r="G13" s="2">
        <v>13.663</v>
      </c>
      <c r="H13" s="2">
        <v>7.85333E-2</v>
      </c>
      <c r="I13" s="1">
        <f t="shared" si="0"/>
        <v>4644.5586932999995</v>
      </c>
      <c r="J13" s="11"/>
      <c r="K13" s="11"/>
      <c r="L13" s="11"/>
      <c r="P13" s="2" t="s">
        <v>15</v>
      </c>
      <c r="Q13" s="5">
        <v>55.3307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 t="s">
        <v>20</v>
      </c>
      <c r="B14" s="2" t="s">
        <v>11</v>
      </c>
      <c r="C14" s="2">
        <v>89.528999999999996</v>
      </c>
      <c r="D14" s="2">
        <v>2.4E-2</v>
      </c>
      <c r="E14" s="2">
        <v>3.048</v>
      </c>
      <c r="F14" s="2">
        <v>9083.0859</v>
      </c>
      <c r="G14" s="2">
        <v>3.71</v>
      </c>
      <c r="H14" s="2">
        <v>3.3000000000000002E-2</v>
      </c>
      <c r="I14" s="1">
        <f t="shared" si="0"/>
        <v>9179.4298999999992</v>
      </c>
      <c r="J14" s="2">
        <v>8726</v>
      </c>
      <c r="K14" s="2">
        <v>3406.2449999999999</v>
      </c>
      <c r="L14" s="2">
        <v>11007</v>
      </c>
      <c r="M14" s="1">
        <f>(J14-K14)/L14</f>
        <v>0.48330653220677749</v>
      </c>
      <c r="O14" s="11"/>
      <c r="P14" s="2" t="s">
        <v>17</v>
      </c>
      <c r="Q14" s="12">
        <v>66.802999999999997</v>
      </c>
    </row>
    <row r="15" spans="1:26" x14ac:dyDescent="0.25">
      <c r="B15" s="3" t="s">
        <v>12</v>
      </c>
      <c r="C15" s="1">
        <f t="shared" ref="C15" si="8">C14</f>
        <v>89.528999999999996</v>
      </c>
      <c r="D15" s="1">
        <f t="shared" ref="C15:E15" si="9">D14</f>
        <v>2.4E-2</v>
      </c>
      <c r="E15" s="1">
        <f t="shared" si="9"/>
        <v>3.048</v>
      </c>
      <c r="F15" s="4">
        <f>(F14-J14+K14)/Q15*Q16+(J14-K14)</f>
        <v>5751.439731647788</v>
      </c>
      <c r="G15" s="1">
        <f t="shared" ref="G15:H15" si="10">G14</f>
        <v>3.71</v>
      </c>
      <c r="H15" s="1">
        <f t="shared" si="10"/>
        <v>3.3000000000000002E-2</v>
      </c>
      <c r="I15" s="1">
        <f t="shared" si="0"/>
        <v>5847.783731647788</v>
      </c>
      <c r="O15" s="2" t="s">
        <v>20</v>
      </c>
      <c r="P15" s="2" t="s">
        <v>13</v>
      </c>
      <c r="Q15" s="2">
        <v>213.07300000000001</v>
      </c>
    </row>
    <row r="16" spans="1:26" x14ac:dyDescent="0.25">
      <c r="A16" s="11"/>
      <c r="B16" s="2" t="s">
        <v>14</v>
      </c>
      <c r="C16" s="2">
        <v>99.809899999999999</v>
      </c>
      <c r="D16" s="2">
        <v>2.4E-2</v>
      </c>
      <c r="E16" s="2">
        <v>0.18181800000000001</v>
      </c>
      <c r="F16" s="2">
        <v>213.07300000000001</v>
      </c>
      <c r="G16" s="2">
        <v>0.71539399999999997</v>
      </c>
      <c r="H16" s="2">
        <v>1.9066699999999999E-2</v>
      </c>
      <c r="I16" s="1">
        <f t="shared" si="0"/>
        <v>313.82317870000003</v>
      </c>
      <c r="J16" s="11"/>
      <c r="K16" s="11"/>
      <c r="L16" s="11"/>
      <c r="P16" s="2" t="s">
        <v>15</v>
      </c>
      <c r="Q16" s="5">
        <v>24.441210000000002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" t="s">
        <v>21</v>
      </c>
      <c r="B17" s="2" t="s">
        <v>11</v>
      </c>
      <c r="C17" s="2">
        <v>274.16000000000003</v>
      </c>
      <c r="D17" s="2">
        <v>2.5999999999999999E-2</v>
      </c>
      <c r="E17" s="2">
        <v>31.908000000000001</v>
      </c>
      <c r="F17" s="2">
        <v>2417.83</v>
      </c>
      <c r="G17" s="2">
        <v>24.135000000000002</v>
      </c>
      <c r="H17" s="2">
        <v>0.34399999999999997</v>
      </c>
      <c r="I17" s="1">
        <f t="shared" si="0"/>
        <v>2748.4030000000002</v>
      </c>
      <c r="J17" s="2">
        <v>2216</v>
      </c>
      <c r="K17" s="2">
        <v>896.86</v>
      </c>
      <c r="L17" s="2">
        <v>2813</v>
      </c>
      <c r="M17" s="1">
        <f>(J17-K17)/L17</f>
        <v>0.46894418769996443</v>
      </c>
      <c r="O17" s="11"/>
      <c r="P17" s="2" t="s">
        <v>17</v>
      </c>
      <c r="Q17" s="12">
        <v>24.045000000000002</v>
      </c>
    </row>
    <row r="18" spans="1:26" x14ac:dyDescent="0.25">
      <c r="B18" s="3" t="s">
        <v>12</v>
      </c>
      <c r="C18" s="1">
        <f t="shared" ref="C18:E18" si="11">C17</f>
        <v>274.16000000000003</v>
      </c>
      <c r="D18" s="1">
        <f t="shared" si="11"/>
        <v>2.5999999999999999E-2</v>
      </c>
      <c r="E18" s="1">
        <f t="shared" si="11"/>
        <v>31.908000000000001</v>
      </c>
      <c r="F18" s="4">
        <f>(F17-J17+K17)/Q18*Q19+(J17-K17)</f>
        <v>1371.2973676140862</v>
      </c>
      <c r="G18" s="1">
        <f t="shared" ref="G18:H18" si="12">G17</f>
        <v>24.135000000000002</v>
      </c>
      <c r="H18" s="1">
        <f t="shared" si="12"/>
        <v>0.34399999999999997</v>
      </c>
      <c r="I18" s="1">
        <f t="shared" si="0"/>
        <v>1701.8703676140863</v>
      </c>
      <c r="O18" s="2" t="s">
        <v>21</v>
      </c>
      <c r="P18" s="2" t="s">
        <v>13</v>
      </c>
      <c r="Q18" s="2">
        <v>121.224</v>
      </c>
    </row>
    <row r="19" spans="1:26" x14ac:dyDescent="0.25">
      <c r="A19" s="11"/>
      <c r="B19" s="2" t="s">
        <v>14</v>
      </c>
      <c r="C19" s="2">
        <v>3062.48</v>
      </c>
      <c r="D19" s="2">
        <v>2.7799999999999998E-2</v>
      </c>
      <c r="E19" s="2">
        <v>17.202000000000002</v>
      </c>
      <c r="F19" s="2">
        <v>121.224</v>
      </c>
      <c r="G19" s="2">
        <v>24.650200000000002</v>
      </c>
      <c r="H19" s="2">
        <v>0.23486699999999999</v>
      </c>
      <c r="I19" s="1">
        <f t="shared" si="0"/>
        <v>3225.8188670000004</v>
      </c>
      <c r="J19" s="11"/>
      <c r="K19" s="11"/>
      <c r="L19" s="11"/>
      <c r="P19" s="2" t="s">
        <v>15</v>
      </c>
      <c r="Q19" s="2">
        <v>5.754785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22</v>
      </c>
      <c r="B20" s="2" t="s">
        <v>11</v>
      </c>
      <c r="C20" s="2">
        <v>290.65199999999999</v>
      </c>
      <c r="D20" s="2">
        <v>2.1000000000000001E-2</v>
      </c>
      <c r="E20" s="2">
        <v>71.147000000000006</v>
      </c>
      <c r="F20" s="2">
        <v>1311.49</v>
      </c>
      <c r="G20" s="2">
        <v>2.1779999999999999</v>
      </c>
      <c r="H20" s="2">
        <v>1.7450000000000001</v>
      </c>
      <c r="I20" s="1">
        <f t="shared" si="0"/>
        <v>1677.2329999999999</v>
      </c>
      <c r="J20" s="2">
        <v>114</v>
      </c>
      <c r="K20" s="2">
        <v>87.54</v>
      </c>
      <c r="L20" s="2">
        <v>66</v>
      </c>
      <c r="M20" s="1">
        <f>(J20-K20)/L20</f>
        <v>0.40090909090909083</v>
      </c>
      <c r="O20" s="11"/>
      <c r="P20" s="2" t="s">
        <v>17</v>
      </c>
      <c r="Q20" s="12">
        <v>6.4580000000000002</v>
      </c>
    </row>
    <row r="21" spans="1:26" x14ac:dyDescent="0.25">
      <c r="B21" s="3" t="s">
        <v>12</v>
      </c>
      <c r="C21" s="1">
        <f t="shared" ref="C21:E21" si="13">C20</f>
        <v>290.65199999999999</v>
      </c>
      <c r="D21" s="1">
        <f t="shared" si="13"/>
        <v>2.1000000000000001E-2</v>
      </c>
      <c r="E21" s="1">
        <f t="shared" si="13"/>
        <v>71.147000000000006</v>
      </c>
      <c r="F21" s="4">
        <f>(F20-J20+K20)/Q21*Q22+(J20-K20)</f>
        <v>85.247479750538929</v>
      </c>
      <c r="G21" s="1">
        <f t="shared" ref="G21:H21" si="14">G20</f>
        <v>2.1779999999999999</v>
      </c>
      <c r="H21" s="1">
        <f t="shared" si="14"/>
        <v>1.7450000000000001</v>
      </c>
      <c r="I21" s="1">
        <f t="shared" si="0"/>
        <v>450.99047975053895</v>
      </c>
      <c r="O21" s="2" t="s">
        <v>22</v>
      </c>
      <c r="P21" s="2" t="s">
        <v>13</v>
      </c>
      <c r="Q21" s="2">
        <v>1159.7</v>
      </c>
    </row>
    <row r="22" spans="1:26" x14ac:dyDescent="0.25">
      <c r="A22" s="11"/>
      <c r="B22" s="2" t="s">
        <v>14</v>
      </c>
      <c r="C22" s="2">
        <v>2520.61</v>
      </c>
      <c r="D22" s="2">
        <v>2.0266699999999999E-2</v>
      </c>
      <c r="E22" s="2">
        <v>21.045400000000001</v>
      </c>
      <c r="F22" s="2">
        <v>1159.7</v>
      </c>
      <c r="G22" s="2">
        <v>2.0550299999999999</v>
      </c>
      <c r="H22" s="2">
        <v>0.14580000000000001</v>
      </c>
      <c r="I22" s="1">
        <f t="shared" si="0"/>
        <v>3703.5764966999996</v>
      </c>
      <c r="J22" s="11"/>
      <c r="K22" s="11"/>
      <c r="L22" s="11"/>
      <c r="P22" s="2" t="s">
        <v>15</v>
      </c>
      <c r="Q22" s="5">
        <v>53.053890000000003</v>
      </c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O23" s="11"/>
      <c r="P23" s="2" t="s">
        <v>17</v>
      </c>
      <c r="Q23" s="12">
        <v>54.59</v>
      </c>
    </row>
    <row r="25" spans="1:26" x14ac:dyDescent="0.25">
      <c r="A25" s="14" t="s">
        <v>24</v>
      </c>
    </row>
    <row r="26" spans="1:26" x14ac:dyDescent="0.25">
      <c r="C26" s="2" t="s">
        <v>0</v>
      </c>
      <c r="D26" s="2" t="s">
        <v>23</v>
      </c>
      <c r="E26" s="2" t="s">
        <v>3</v>
      </c>
      <c r="F26" s="2" t="s">
        <v>5</v>
      </c>
      <c r="G26" s="2" t="s">
        <v>6</v>
      </c>
      <c r="H26" s="14" t="s">
        <v>25</v>
      </c>
      <c r="I26" s="20"/>
      <c r="J26" s="15"/>
      <c r="K26" s="14"/>
    </row>
    <row r="27" spans="1:26" x14ac:dyDescent="0.25">
      <c r="A27" s="2" t="s">
        <v>10</v>
      </c>
      <c r="B27" s="2" t="s">
        <v>31</v>
      </c>
      <c r="C27" s="2">
        <f>C2</f>
        <v>249.42599999999999</v>
      </c>
      <c r="D27" s="2">
        <f t="shared" ref="D27:D47" si="15">D2+E2+G2</f>
        <v>251.63900000000001</v>
      </c>
      <c r="E27" s="2">
        <f>F2-(J2-K2)</f>
        <v>108.041</v>
      </c>
      <c r="F27" s="2">
        <f t="shared" ref="F27:F47" si="16">H2</f>
        <v>1.2010000000000001</v>
      </c>
      <c r="G27" s="1">
        <f t="shared" ref="G27:G47" si="17">SUM(C27:F27)</f>
        <v>610.30700000000002</v>
      </c>
      <c r="H27" s="1">
        <f>G27/G29</f>
        <v>0.22242663030326357</v>
      </c>
      <c r="I27" s="20"/>
    </row>
    <row r="28" spans="1:26" x14ac:dyDescent="0.25">
      <c r="A28" s="2"/>
      <c r="B28" s="3" t="s">
        <v>32</v>
      </c>
      <c r="C28" s="2">
        <f t="shared" ref="C28:C47" si="18">C3</f>
        <v>249.42599999999999</v>
      </c>
      <c r="D28" s="2">
        <f t="shared" si="15"/>
        <v>251.63900000000001</v>
      </c>
      <c r="E28" s="13">
        <f>F3-(J2-K2)</f>
        <v>12.141165007112377</v>
      </c>
      <c r="F28" s="2">
        <f t="shared" si="16"/>
        <v>1.2010000000000001</v>
      </c>
      <c r="G28" s="1">
        <f t="shared" si="17"/>
        <v>514.40716500711244</v>
      </c>
      <c r="H28" s="1">
        <f>G28/G29</f>
        <v>0.18747589707538484</v>
      </c>
      <c r="I28" s="20"/>
      <c r="K28" s="2"/>
      <c r="L28" s="17"/>
      <c r="M28" s="17"/>
      <c r="N28" s="17"/>
      <c r="O28" s="17"/>
      <c r="P28" s="17"/>
      <c r="Q28" s="17"/>
    </row>
    <row r="29" spans="1:26" x14ac:dyDescent="0.25">
      <c r="A29" s="2"/>
      <c r="B29" s="2" t="s">
        <v>14</v>
      </c>
      <c r="C29" s="2">
        <f t="shared" si="18"/>
        <v>2581.1410999999998</v>
      </c>
      <c r="D29" s="2">
        <f t="shared" si="15"/>
        <v>126.57550000000001</v>
      </c>
      <c r="E29" s="2">
        <f t="shared" ref="E29:E49" si="19">F4</f>
        <v>35.15</v>
      </c>
      <c r="F29" s="2">
        <f t="shared" si="16"/>
        <v>0.99099999999999999</v>
      </c>
      <c r="G29" s="1">
        <f t="shared" si="17"/>
        <v>2743.8575999999998</v>
      </c>
      <c r="H29" s="1">
        <f>G29/G29</f>
        <v>1</v>
      </c>
      <c r="I29" s="20"/>
      <c r="K29" s="3"/>
      <c r="L29" s="17"/>
      <c r="M29" s="17"/>
      <c r="N29" s="17"/>
      <c r="O29" s="17"/>
      <c r="P29" s="17"/>
      <c r="Q29" s="17"/>
    </row>
    <row r="30" spans="1:26" x14ac:dyDescent="0.25">
      <c r="A30" s="6" t="s">
        <v>16</v>
      </c>
      <c r="B30" s="7" t="s">
        <v>11</v>
      </c>
      <c r="C30" s="2">
        <f t="shared" si="18"/>
        <v>2664.66</v>
      </c>
      <c r="D30" s="2">
        <f t="shared" si="15"/>
        <v>29.57</v>
      </c>
      <c r="E30" s="2">
        <f>F5</f>
        <v>145.55199999999999</v>
      </c>
      <c r="F30" s="2">
        <f t="shared" si="16"/>
        <v>9.43</v>
      </c>
      <c r="G30" s="8">
        <f t="shared" si="17"/>
        <v>2849.212</v>
      </c>
      <c r="H30" s="1">
        <f>G30/G32</f>
        <v>1.1778029541363182</v>
      </c>
      <c r="I30" s="20"/>
      <c r="K30" s="2"/>
    </row>
    <row r="31" spans="1:26" x14ac:dyDescent="0.25">
      <c r="A31" s="8"/>
      <c r="B31" s="7" t="s">
        <v>12</v>
      </c>
      <c r="C31" s="2">
        <f t="shared" si="18"/>
        <v>2664.66</v>
      </c>
      <c r="D31" s="2">
        <f t="shared" si="15"/>
        <v>29.57</v>
      </c>
      <c r="E31" s="13">
        <f t="shared" si="19"/>
        <v>141.19970999999998</v>
      </c>
      <c r="F31" s="2">
        <f t="shared" si="16"/>
        <v>9.43</v>
      </c>
      <c r="G31" s="8">
        <f t="shared" si="17"/>
        <v>2844.8597099999997</v>
      </c>
      <c r="H31" s="1">
        <f>G31/G32</f>
        <v>1.1760038110682494</v>
      </c>
      <c r="I31" s="20"/>
      <c r="J31" s="14" t="s">
        <v>25</v>
      </c>
    </row>
    <row r="32" spans="1:26" x14ac:dyDescent="0.25">
      <c r="A32" s="10"/>
      <c r="B32" s="6" t="s">
        <v>14</v>
      </c>
      <c r="C32" s="2">
        <f t="shared" si="18"/>
        <v>2405.6799999999998</v>
      </c>
      <c r="D32" s="2">
        <f t="shared" si="15"/>
        <v>8.2324632999999992</v>
      </c>
      <c r="E32" s="2">
        <f t="shared" si="19"/>
        <v>5.14229</v>
      </c>
      <c r="F32" s="2">
        <f t="shared" si="16"/>
        <v>3.5799999999999998E-2</v>
      </c>
      <c r="G32" s="8">
        <f t="shared" si="17"/>
        <v>2419.0905532999996</v>
      </c>
      <c r="H32" s="1">
        <f>G32/G32</f>
        <v>1</v>
      </c>
      <c r="I32" s="20"/>
      <c r="K32" s="1" t="s">
        <v>10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22</v>
      </c>
    </row>
    <row r="33" spans="1:16" x14ac:dyDescent="0.25">
      <c r="A33" s="2" t="s">
        <v>18</v>
      </c>
      <c r="B33" s="2" t="s">
        <v>31</v>
      </c>
      <c r="C33" s="2">
        <f t="shared" si="18"/>
        <v>84.617400000000004</v>
      </c>
      <c r="D33" s="2">
        <f t="shared" si="15"/>
        <v>21.052</v>
      </c>
      <c r="E33" s="2">
        <f>F8-(J8-K8)</f>
        <v>7325.1550000000025</v>
      </c>
      <c r="F33" s="2">
        <f t="shared" si="16"/>
        <v>0.16400000000000001</v>
      </c>
      <c r="G33" s="1">
        <f t="shared" si="17"/>
        <v>7430.988400000002</v>
      </c>
      <c r="H33" s="1">
        <f>G33/G35</f>
        <v>1.1708465509985595</v>
      </c>
      <c r="I33" s="20"/>
      <c r="J33" s="2" t="s">
        <v>11</v>
      </c>
      <c r="K33" s="17">
        <v>0.22242663030326357</v>
      </c>
      <c r="L33" s="17">
        <v>1.1708465509985595</v>
      </c>
      <c r="M33" s="17">
        <v>0.58666714750115423</v>
      </c>
      <c r="N33" s="17">
        <v>12.29888409131712</v>
      </c>
      <c r="O33" s="1">
        <v>0.4430698247261507</v>
      </c>
      <c r="P33" s="17">
        <v>0.44572401878856538</v>
      </c>
    </row>
    <row r="34" spans="1:16" x14ac:dyDescent="0.25">
      <c r="B34" s="3" t="s">
        <v>32</v>
      </c>
      <c r="C34" s="2">
        <f t="shared" si="18"/>
        <v>84.617400000000004</v>
      </c>
      <c r="D34" s="2">
        <f t="shared" si="15"/>
        <v>21.052</v>
      </c>
      <c r="E34" s="13">
        <f>F9-(J8-K8)</f>
        <v>495.10964071702801</v>
      </c>
      <c r="F34" s="2">
        <f t="shared" si="16"/>
        <v>0.16400000000000001</v>
      </c>
      <c r="G34" s="1">
        <f t="shared" si="17"/>
        <v>600.943040717028</v>
      </c>
      <c r="H34" s="1">
        <f>G34/G35</f>
        <v>9.4686204404533708E-2</v>
      </c>
      <c r="I34" s="20"/>
      <c r="J34" s="3" t="s">
        <v>12</v>
      </c>
      <c r="K34" s="17">
        <v>0.18747589707538484</v>
      </c>
      <c r="L34" s="17">
        <v>9.4686204404533708E-2</v>
      </c>
      <c r="M34" s="17">
        <v>0.15203177804060786</v>
      </c>
      <c r="N34" s="17">
        <v>1.6825676606652378</v>
      </c>
      <c r="O34" s="1">
        <v>0.1186459573193656</v>
      </c>
      <c r="P34" s="17">
        <v>0.11462716650481192</v>
      </c>
    </row>
    <row r="35" spans="1:16" x14ac:dyDescent="0.25">
      <c r="A35" s="11"/>
      <c r="B35" s="2" t="s">
        <v>14</v>
      </c>
      <c r="C35" s="2">
        <f t="shared" si="18"/>
        <v>94.841300000000004</v>
      </c>
      <c r="D35" s="2">
        <f t="shared" si="15"/>
        <v>12.121176699999999</v>
      </c>
      <c r="E35" s="2">
        <f>F10</f>
        <v>6239.65</v>
      </c>
      <c r="F35" s="2">
        <f t="shared" si="16"/>
        <v>6.7533300000000004E-2</v>
      </c>
      <c r="G35" s="1">
        <f t="shared" si="17"/>
        <v>6346.6800099999991</v>
      </c>
      <c r="H35" s="1">
        <f>G35/G35</f>
        <v>1</v>
      </c>
      <c r="I35" s="20"/>
      <c r="J35" s="2" t="s">
        <v>14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2" t="s">
        <v>19</v>
      </c>
      <c r="B36" s="2" t="s">
        <v>31</v>
      </c>
      <c r="C36" s="2">
        <f t="shared" si="18"/>
        <v>516.41999999999996</v>
      </c>
      <c r="D36" s="2">
        <f t="shared" si="15"/>
        <v>38.861000000000004</v>
      </c>
      <c r="E36" s="2">
        <f>F11-(J11-K11)</f>
        <v>2169.4139999999998</v>
      </c>
      <c r="F36" s="2">
        <f t="shared" si="16"/>
        <v>0.115</v>
      </c>
      <c r="G36" s="1">
        <f t="shared" si="17"/>
        <v>2724.8099999999995</v>
      </c>
      <c r="H36" s="1">
        <f>G36/G38</f>
        <v>0.58666714750115423</v>
      </c>
      <c r="I36" s="20"/>
    </row>
    <row r="37" spans="1:16" x14ac:dyDescent="0.25">
      <c r="B37" s="3" t="s">
        <v>32</v>
      </c>
      <c r="C37" s="2">
        <f t="shared" si="18"/>
        <v>516.41999999999996</v>
      </c>
      <c r="D37" s="2">
        <f t="shared" si="15"/>
        <v>39.974000000000004</v>
      </c>
      <c r="E37" s="13">
        <f>F12-(J11-K11)</f>
        <v>149.6185163563614</v>
      </c>
      <c r="F37" s="2">
        <f t="shared" si="16"/>
        <v>0.108</v>
      </c>
      <c r="G37" s="1">
        <f t="shared" si="17"/>
        <v>706.12051635636135</v>
      </c>
      <c r="H37" s="1">
        <f>G37/G38</f>
        <v>0.15203177804060786</v>
      </c>
      <c r="I37" s="20"/>
      <c r="J37" s="14"/>
    </row>
    <row r="38" spans="1:16" x14ac:dyDescent="0.25">
      <c r="A38" s="11"/>
      <c r="B38" s="2" t="s">
        <v>14</v>
      </c>
      <c r="C38" s="2">
        <f t="shared" si="18"/>
        <v>3819.93</v>
      </c>
      <c r="D38" s="2">
        <f t="shared" si="15"/>
        <v>22.27516</v>
      </c>
      <c r="E38" s="2">
        <f>F13</f>
        <v>802.27499999999998</v>
      </c>
      <c r="F38" s="2">
        <f t="shared" si="16"/>
        <v>7.85333E-2</v>
      </c>
      <c r="G38" s="1">
        <f t="shared" si="17"/>
        <v>4644.5586933000004</v>
      </c>
      <c r="H38" s="1">
        <f>G38/G38</f>
        <v>1</v>
      </c>
      <c r="I38" s="20"/>
    </row>
    <row r="39" spans="1:16" x14ac:dyDescent="0.25">
      <c r="A39" s="2" t="s">
        <v>20</v>
      </c>
      <c r="B39" s="2" t="s">
        <v>31</v>
      </c>
      <c r="C39" s="2">
        <f t="shared" si="18"/>
        <v>89.528999999999996</v>
      </c>
      <c r="D39" s="2">
        <f t="shared" si="15"/>
        <v>6.782</v>
      </c>
      <c r="E39" s="2">
        <f>F14-(J14-K14)</f>
        <v>3763.3308999999999</v>
      </c>
      <c r="F39" s="2">
        <f t="shared" si="16"/>
        <v>3.3000000000000002E-2</v>
      </c>
      <c r="G39" s="1">
        <f t="shared" si="17"/>
        <v>3859.6749</v>
      </c>
      <c r="H39" s="1">
        <f>G39/G41</f>
        <v>12.29888409131712</v>
      </c>
      <c r="I39" s="20"/>
      <c r="K39" s="19"/>
      <c r="L39" s="19"/>
      <c r="M39" s="19"/>
      <c r="N39" s="20"/>
      <c r="O39" s="19"/>
      <c r="P39" s="19"/>
    </row>
    <row r="40" spans="1:16" x14ac:dyDescent="0.25">
      <c r="B40" s="3" t="s">
        <v>32</v>
      </c>
      <c r="C40" s="2">
        <f t="shared" si="18"/>
        <v>89.528999999999996</v>
      </c>
      <c r="D40" s="2">
        <f t="shared" si="15"/>
        <v>6.782</v>
      </c>
      <c r="E40" s="13">
        <f>F15-(J14-K14)</f>
        <v>431.68473164778788</v>
      </c>
      <c r="F40" s="2">
        <f t="shared" si="16"/>
        <v>3.3000000000000002E-2</v>
      </c>
      <c r="G40" s="1">
        <f t="shared" si="17"/>
        <v>528.02873164778794</v>
      </c>
      <c r="H40" s="1">
        <f>G40/G41</f>
        <v>1.6825676606652378</v>
      </c>
      <c r="I40" s="20"/>
      <c r="K40" s="17"/>
      <c r="L40" s="17"/>
      <c r="M40" s="17"/>
      <c r="N40" s="17"/>
      <c r="O40" s="17"/>
      <c r="P40" s="17"/>
    </row>
    <row r="41" spans="1:16" x14ac:dyDescent="0.25">
      <c r="A41" s="11"/>
      <c r="B41" s="2" t="s">
        <v>14</v>
      </c>
      <c r="C41" s="2">
        <f t="shared" si="18"/>
        <v>99.809899999999999</v>
      </c>
      <c r="D41" s="2">
        <f t="shared" si="15"/>
        <v>0.92121199999999992</v>
      </c>
      <c r="E41" s="2">
        <f t="shared" si="19"/>
        <v>213.07300000000001</v>
      </c>
      <c r="F41" s="2">
        <f t="shared" si="16"/>
        <v>1.9066699999999999E-2</v>
      </c>
      <c r="G41" s="1">
        <f t="shared" si="17"/>
        <v>313.82317870000003</v>
      </c>
      <c r="H41" s="1">
        <f>G41/G41</f>
        <v>1</v>
      </c>
      <c r="I41" s="20"/>
    </row>
    <row r="42" spans="1:16" x14ac:dyDescent="0.25">
      <c r="A42" s="2" t="s">
        <v>21</v>
      </c>
      <c r="B42" s="2" t="s">
        <v>31</v>
      </c>
      <c r="C42" s="2">
        <f t="shared" si="18"/>
        <v>274.16000000000003</v>
      </c>
      <c r="D42" s="2">
        <f t="shared" si="15"/>
        <v>56.069000000000003</v>
      </c>
      <c r="E42" s="2">
        <f>F17-(J17-K17)</f>
        <v>1098.69</v>
      </c>
      <c r="F42" s="2">
        <f t="shared" si="16"/>
        <v>0.34399999999999997</v>
      </c>
      <c r="G42" s="1">
        <f t="shared" si="17"/>
        <v>1429.2630000000001</v>
      </c>
      <c r="H42" s="1">
        <f>G42/G44</f>
        <v>0.4430698247261507</v>
      </c>
      <c r="I42" s="20"/>
      <c r="J42" s="14"/>
    </row>
    <row r="43" spans="1:16" x14ac:dyDescent="0.25">
      <c r="B43" s="3" t="s">
        <v>32</v>
      </c>
      <c r="C43" s="2">
        <f t="shared" si="18"/>
        <v>274.16000000000003</v>
      </c>
      <c r="D43" s="2">
        <f t="shared" si="15"/>
        <v>56.069000000000003</v>
      </c>
      <c r="E43" s="13">
        <f>F18-(J17-K17)</f>
        <v>52.157367614086297</v>
      </c>
      <c r="F43" s="2">
        <f t="shared" si="16"/>
        <v>0.34399999999999997</v>
      </c>
      <c r="G43" s="1">
        <f t="shared" si="17"/>
        <v>382.73036761408633</v>
      </c>
      <c r="H43" s="1">
        <f>G43/G44</f>
        <v>0.1186459573193656</v>
      </c>
      <c r="I43" s="20"/>
    </row>
    <row r="44" spans="1:16" x14ac:dyDescent="0.25">
      <c r="A44" s="11"/>
      <c r="B44" s="2" t="s">
        <v>14</v>
      </c>
      <c r="C44" s="2">
        <f t="shared" si="18"/>
        <v>3062.48</v>
      </c>
      <c r="D44" s="2">
        <f t="shared" si="15"/>
        <v>41.88</v>
      </c>
      <c r="E44" s="2">
        <f t="shared" si="19"/>
        <v>121.224</v>
      </c>
      <c r="F44" s="2">
        <f t="shared" si="16"/>
        <v>0.23486699999999999</v>
      </c>
      <c r="G44" s="1">
        <f t="shared" si="17"/>
        <v>3225.8188670000004</v>
      </c>
      <c r="H44" s="1">
        <f>G44/G44</f>
        <v>1</v>
      </c>
      <c r="I44" s="20"/>
      <c r="K44" s="21"/>
      <c r="L44" s="21"/>
      <c r="M44" s="21"/>
      <c r="N44" s="21"/>
      <c r="O44" s="21"/>
      <c r="P44" s="21"/>
    </row>
    <row r="45" spans="1:16" x14ac:dyDescent="0.25">
      <c r="A45" s="2" t="s">
        <v>22</v>
      </c>
      <c r="B45" s="2" t="s">
        <v>31</v>
      </c>
      <c r="C45" s="2">
        <f t="shared" si="18"/>
        <v>290.65199999999999</v>
      </c>
      <c r="D45" s="2">
        <f t="shared" si="15"/>
        <v>73.346000000000004</v>
      </c>
      <c r="E45" s="2">
        <f>F20-(J20-K20)</f>
        <v>1285.03</v>
      </c>
      <c r="F45" s="2">
        <f t="shared" si="16"/>
        <v>1.7450000000000001</v>
      </c>
      <c r="G45" s="1">
        <f t="shared" si="17"/>
        <v>1650.7729999999999</v>
      </c>
      <c r="H45" s="1">
        <f>G45/G47</f>
        <v>0.44572401878856538</v>
      </c>
      <c r="I45" s="20"/>
      <c r="K45" s="18"/>
      <c r="L45" s="18"/>
      <c r="M45" s="18"/>
      <c r="N45" s="18"/>
      <c r="O45" s="18"/>
      <c r="P45" s="18"/>
    </row>
    <row r="46" spans="1:16" x14ac:dyDescent="0.25">
      <c r="B46" s="3" t="s">
        <v>32</v>
      </c>
      <c r="C46" s="2">
        <f t="shared" si="18"/>
        <v>290.65199999999999</v>
      </c>
      <c r="D46" s="2">
        <f t="shared" si="15"/>
        <v>73.346000000000004</v>
      </c>
      <c r="E46" s="13">
        <f>F21-(J20-K20)</f>
        <v>58.787479750538935</v>
      </c>
      <c r="F46" s="2">
        <f t="shared" si="16"/>
        <v>1.7450000000000001</v>
      </c>
      <c r="G46" s="1">
        <f t="shared" si="17"/>
        <v>424.53047975053892</v>
      </c>
      <c r="H46" s="1">
        <f>G46/G47</f>
        <v>0.11462716650481192</v>
      </c>
      <c r="I46" s="20"/>
    </row>
    <row r="47" spans="1:16" x14ac:dyDescent="0.25">
      <c r="A47" s="11"/>
      <c r="B47" s="2" t="s">
        <v>14</v>
      </c>
      <c r="C47" s="2">
        <f t="shared" si="18"/>
        <v>2520.61</v>
      </c>
      <c r="D47" s="2">
        <f t="shared" si="15"/>
        <v>23.1206967</v>
      </c>
      <c r="E47" s="2">
        <f>F22</f>
        <v>1159.7</v>
      </c>
      <c r="F47" s="2">
        <f t="shared" si="16"/>
        <v>0.14580000000000001</v>
      </c>
      <c r="G47" s="1">
        <f t="shared" si="17"/>
        <v>3703.5764967</v>
      </c>
      <c r="H47" s="1">
        <f>G47/G47</f>
        <v>1</v>
      </c>
      <c r="I47" s="20"/>
    </row>
    <row r="48" spans="1:16" x14ac:dyDescent="0.25">
      <c r="I48" s="20"/>
    </row>
    <row r="49" spans="9:9" x14ac:dyDescent="0.25">
      <c r="I49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6372-F586-46C2-BC7E-4D554D86B1C3}">
  <dimension ref="A1:Z47"/>
  <sheetViews>
    <sheetView workbookViewId="0">
      <selection activeCell="G37" sqref="G37"/>
    </sheetView>
  </sheetViews>
  <sheetFormatPr defaultColWidth="14.42578125" defaultRowHeight="15" x14ac:dyDescent="0.25"/>
  <cols>
    <col min="1" max="16384" width="14.42578125" style="1"/>
  </cols>
  <sheetData>
    <row r="1" spans="1:26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26" x14ac:dyDescent="0.25">
      <c r="A2" s="2" t="s">
        <v>10</v>
      </c>
      <c r="B2" s="2" t="s">
        <v>11</v>
      </c>
      <c r="C2" s="2">
        <v>2713.7770999999998</v>
      </c>
      <c r="D2" s="2">
        <v>6.8000000000000005E-2</v>
      </c>
      <c r="E2" s="2">
        <v>164.791</v>
      </c>
      <c r="F2" s="2">
        <v>125.462</v>
      </c>
      <c r="G2" s="2">
        <v>86.78</v>
      </c>
      <c r="H2" s="2">
        <v>1.2010000000000001</v>
      </c>
      <c r="I2" s="1">
        <f t="shared" ref="I2:I22" si="0">SUM(C2:H2)</f>
        <v>3092.0791000000004</v>
      </c>
      <c r="J2" s="2">
        <v>96</v>
      </c>
      <c r="K2" s="2">
        <v>78.578999999999994</v>
      </c>
      <c r="L2" s="2">
        <v>33</v>
      </c>
      <c r="Q2" s="2" t="s">
        <v>3</v>
      </c>
    </row>
    <row r="3" spans="1:26" x14ac:dyDescent="0.25">
      <c r="A3" s="2"/>
      <c r="B3" s="3" t="s">
        <v>12</v>
      </c>
      <c r="C3" s="1">
        <f t="shared" ref="C3:E3" si="1">C2</f>
        <v>2713.7770999999998</v>
      </c>
      <c r="D3" s="1">
        <f t="shared" si="1"/>
        <v>6.8000000000000005E-2</v>
      </c>
      <c r="E3" s="1">
        <f t="shared" si="1"/>
        <v>164.791</v>
      </c>
      <c r="F3" s="4">
        <f>(F2-J2+K2)/Q3*Q4+(J2-K2)</f>
        <v>29.562165007112384</v>
      </c>
      <c r="G3" s="1">
        <f t="shared" ref="G3:H3" si="2">G2</f>
        <v>86.78</v>
      </c>
      <c r="H3" s="1">
        <f t="shared" si="2"/>
        <v>1.2010000000000001</v>
      </c>
      <c r="I3" s="1">
        <f t="shared" si="0"/>
        <v>2996.1792650071129</v>
      </c>
      <c r="K3" s="2"/>
      <c r="O3" s="2" t="s">
        <v>10</v>
      </c>
      <c r="P3" s="2" t="s">
        <v>13</v>
      </c>
      <c r="Q3" s="2">
        <v>35.15</v>
      </c>
    </row>
    <row r="4" spans="1:26" x14ac:dyDescent="0.25">
      <c r="A4" s="2"/>
      <c r="B4" s="2" t="s">
        <v>14</v>
      </c>
      <c r="C4" s="2">
        <v>2581.1410999999998</v>
      </c>
      <c r="D4" s="2">
        <v>5.7000000000000002E-2</v>
      </c>
      <c r="E4" s="2">
        <v>92.195499999999996</v>
      </c>
      <c r="F4" s="2">
        <v>35.15</v>
      </c>
      <c r="G4" s="2">
        <v>34.323</v>
      </c>
      <c r="H4" s="2">
        <v>0.99099999999999999</v>
      </c>
      <c r="I4" s="1">
        <f t="shared" si="0"/>
        <v>2743.8575999999994</v>
      </c>
      <c r="K4" s="2"/>
      <c r="O4" s="2"/>
      <c r="P4" s="2" t="s">
        <v>15</v>
      </c>
      <c r="Q4" s="5">
        <v>3.95</v>
      </c>
    </row>
    <row r="5" spans="1:26" x14ac:dyDescent="0.25">
      <c r="A5" s="6" t="s">
        <v>16</v>
      </c>
      <c r="B5" s="7" t="s">
        <v>11</v>
      </c>
      <c r="C5" s="6">
        <v>2664.66</v>
      </c>
      <c r="D5" s="6">
        <v>4.7E-2</v>
      </c>
      <c r="E5" s="6">
        <v>27.29</v>
      </c>
      <c r="F5" s="6">
        <v>145.55199999999999</v>
      </c>
      <c r="G5" s="6">
        <v>2.2330000000000001</v>
      </c>
      <c r="H5" s="6">
        <v>9.43</v>
      </c>
      <c r="I5" s="8">
        <f t="shared" si="0"/>
        <v>2849.212</v>
      </c>
      <c r="O5" s="2"/>
      <c r="P5" s="2" t="s">
        <v>17</v>
      </c>
      <c r="Q5" s="2">
        <v>3.89</v>
      </c>
    </row>
    <row r="6" spans="1:26" x14ac:dyDescent="0.25">
      <c r="A6" s="8"/>
      <c r="B6" s="7" t="s">
        <v>12</v>
      </c>
      <c r="C6" s="8">
        <f t="shared" ref="C6:E6" si="3">C5</f>
        <v>2664.66</v>
      </c>
      <c r="D6" s="8">
        <f t="shared" si="3"/>
        <v>4.7E-2</v>
      </c>
      <c r="E6" s="8">
        <f t="shared" si="3"/>
        <v>27.29</v>
      </c>
      <c r="F6" s="9">
        <f>F5-(Q6-Q7)</f>
        <v>141.19970999999998</v>
      </c>
      <c r="G6" s="8">
        <f t="shared" ref="G6:H6" si="4">G5</f>
        <v>2.2330000000000001</v>
      </c>
      <c r="H6" s="8">
        <f t="shared" si="4"/>
        <v>9.43</v>
      </c>
      <c r="I6" s="8">
        <f t="shared" si="0"/>
        <v>2844.8597099999997</v>
      </c>
      <c r="O6" s="2" t="s">
        <v>16</v>
      </c>
      <c r="P6" s="2" t="s">
        <v>13</v>
      </c>
      <c r="Q6" s="2">
        <v>5.14229</v>
      </c>
    </row>
    <row r="7" spans="1:26" x14ac:dyDescent="0.25">
      <c r="A7" s="10"/>
      <c r="B7" s="6" t="s">
        <v>14</v>
      </c>
      <c r="C7" s="6">
        <v>2405.6799999999998</v>
      </c>
      <c r="D7" s="6">
        <v>3.5133299999999999E-2</v>
      </c>
      <c r="E7" s="6">
        <v>5.3526699999999998</v>
      </c>
      <c r="F7" s="6">
        <v>5.14229</v>
      </c>
      <c r="G7" s="6">
        <v>2.8446600000000002</v>
      </c>
      <c r="H7" s="6">
        <v>3.5799999999999998E-2</v>
      </c>
      <c r="I7" s="8">
        <f t="shared" si="0"/>
        <v>2419.0905533</v>
      </c>
      <c r="J7" s="11"/>
      <c r="L7" s="11"/>
      <c r="P7" s="2" t="s">
        <v>15</v>
      </c>
      <c r="Q7" s="5">
        <v>0.79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 t="s">
        <v>18</v>
      </c>
      <c r="B8" s="2" t="s">
        <v>11</v>
      </c>
      <c r="C8" s="2">
        <v>192.393</v>
      </c>
      <c r="D8" s="2">
        <v>2.5999999999999999E-2</v>
      </c>
      <c r="E8" s="2">
        <v>9.7710000000000008</v>
      </c>
      <c r="F8" s="2">
        <v>18138.115000000002</v>
      </c>
      <c r="G8" s="2">
        <v>11.255000000000001</v>
      </c>
      <c r="H8" s="2">
        <v>0.16400000000000001</v>
      </c>
      <c r="I8" s="1">
        <f t="shared" si="0"/>
        <v>18351.724000000002</v>
      </c>
      <c r="J8" s="2">
        <v>17586</v>
      </c>
      <c r="K8" s="2">
        <v>6773.04</v>
      </c>
      <c r="L8" s="2">
        <v>22514</v>
      </c>
      <c r="O8" s="11"/>
      <c r="P8" s="2" t="s">
        <v>17</v>
      </c>
      <c r="Q8" s="12">
        <v>0.78200000000000003</v>
      </c>
    </row>
    <row r="9" spans="1:26" x14ac:dyDescent="0.25">
      <c r="B9" s="3" t="s">
        <v>12</v>
      </c>
      <c r="C9" s="1">
        <f t="shared" ref="C9:E9" si="5">C8</f>
        <v>192.393</v>
      </c>
      <c r="D9" s="1">
        <f t="shared" si="5"/>
        <v>2.5999999999999999E-2</v>
      </c>
      <c r="E9" s="1">
        <f t="shared" si="5"/>
        <v>9.7710000000000008</v>
      </c>
      <c r="F9" s="4">
        <f>(F8-J8+K8)/Q9*Q10+(J8-K8)</f>
        <v>11308.069640717027</v>
      </c>
      <c r="G9" s="1">
        <f t="shared" ref="G9:H9" si="6">G8</f>
        <v>11.255000000000001</v>
      </c>
      <c r="H9" s="1">
        <f t="shared" si="6"/>
        <v>0.16400000000000001</v>
      </c>
      <c r="I9" s="1">
        <f t="shared" si="0"/>
        <v>11521.678640717028</v>
      </c>
      <c r="O9" s="2" t="s">
        <v>18</v>
      </c>
      <c r="P9" s="2" t="s">
        <v>13</v>
      </c>
      <c r="Q9" s="2">
        <v>6239.65</v>
      </c>
    </row>
    <row r="10" spans="1:26" x14ac:dyDescent="0.25">
      <c r="A10" s="11"/>
      <c r="B10" s="2" t="s">
        <v>14</v>
      </c>
      <c r="C10" s="2">
        <v>94.841300000000004</v>
      </c>
      <c r="D10" s="2">
        <v>2.5066700000000001E-2</v>
      </c>
      <c r="E10" s="2">
        <v>4.3331099999999996</v>
      </c>
      <c r="F10" s="2">
        <v>6239.65</v>
      </c>
      <c r="G10" s="2">
        <v>7.7629999999999999</v>
      </c>
      <c r="H10" s="2">
        <v>6.7533300000000004E-2</v>
      </c>
      <c r="I10" s="1">
        <f t="shared" si="0"/>
        <v>6346.6800099999991</v>
      </c>
      <c r="J10" s="11"/>
      <c r="K10" s="11"/>
      <c r="L10" s="11"/>
      <c r="P10" s="2" t="s">
        <v>15</v>
      </c>
      <c r="Q10" s="5">
        <v>421.74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 t="s">
        <v>19</v>
      </c>
      <c r="B11" s="2" t="s">
        <v>11</v>
      </c>
      <c r="C11" s="2">
        <v>4139.2749000000003</v>
      </c>
      <c r="D11" s="2">
        <v>2.1000000000000001E-2</v>
      </c>
      <c r="E11" s="2">
        <v>12.619</v>
      </c>
      <c r="F11" s="2">
        <v>4507.7839999999997</v>
      </c>
      <c r="G11" s="2">
        <v>26.221</v>
      </c>
      <c r="H11" s="2">
        <v>0.115</v>
      </c>
      <c r="I11" s="1">
        <f t="shared" si="0"/>
        <v>8686.0348999999987</v>
      </c>
      <c r="O11" s="11"/>
      <c r="P11" s="2" t="s">
        <v>17</v>
      </c>
      <c r="Q11" s="12">
        <v>417.71</v>
      </c>
    </row>
    <row r="12" spans="1:26" x14ac:dyDescent="0.25">
      <c r="B12" s="3" t="s">
        <v>12</v>
      </c>
      <c r="C12" s="1">
        <f t="shared" ref="C12:E12" si="7">C11</f>
        <v>4139.2749000000003</v>
      </c>
      <c r="D12" s="1">
        <f t="shared" si="7"/>
        <v>2.1000000000000001E-2</v>
      </c>
      <c r="E12" s="1">
        <f t="shared" si="7"/>
        <v>12.619</v>
      </c>
      <c r="F12" s="4">
        <f>(F11-J11+K11)/Q12*Q13+(J11-K11)</f>
        <v>310.88946329974135</v>
      </c>
      <c r="G12" s="2">
        <v>27.334</v>
      </c>
      <c r="H12" s="2">
        <v>0.108</v>
      </c>
      <c r="I12" s="1">
        <f t="shared" si="0"/>
        <v>4490.2463632997415</v>
      </c>
      <c r="J12" s="2">
        <v>3457</v>
      </c>
      <c r="K12" s="2">
        <v>1118.6300000000001</v>
      </c>
      <c r="L12" s="2">
        <v>4208</v>
      </c>
      <c r="O12" s="2" t="s">
        <v>19</v>
      </c>
      <c r="P12" s="2" t="s">
        <v>13</v>
      </c>
      <c r="Q12" s="2">
        <v>802.27499999999998</v>
      </c>
    </row>
    <row r="13" spans="1:26" x14ac:dyDescent="0.25">
      <c r="A13" s="11"/>
      <c r="B13" s="2" t="s">
        <v>14</v>
      </c>
      <c r="C13" s="2">
        <v>3819.93</v>
      </c>
      <c r="D13" s="2">
        <v>2.1399999999999999E-2</v>
      </c>
      <c r="E13" s="2">
        <v>8.5907599999999995</v>
      </c>
      <c r="F13" s="2">
        <v>802.27499999999998</v>
      </c>
      <c r="G13" s="2">
        <v>13.663</v>
      </c>
      <c r="H13" s="2">
        <v>7.85333E-2</v>
      </c>
      <c r="I13" s="1">
        <f t="shared" si="0"/>
        <v>4644.5586932999995</v>
      </c>
      <c r="J13" s="11"/>
      <c r="K13" s="11"/>
      <c r="L13" s="11"/>
      <c r="P13" s="2" t="s">
        <v>15</v>
      </c>
      <c r="Q13" s="5">
        <v>55.3307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 t="s">
        <v>20</v>
      </c>
      <c r="B14" s="2" t="s">
        <v>11</v>
      </c>
      <c r="C14" s="2">
        <v>189.529</v>
      </c>
      <c r="D14" s="2">
        <v>2.4E-2</v>
      </c>
      <c r="E14" s="2">
        <v>3.048</v>
      </c>
      <c r="F14" s="2">
        <v>9083.0859</v>
      </c>
      <c r="G14" s="2">
        <v>3.71</v>
      </c>
      <c r="H14" s="2">
        <v>3.3000000000000002E-2</v>
      </c>
      <c r="I14" s="1">
        <f t="shared" si="0"/>
        <v>9279.4298999999992</v>
      </c>
      <c r="J14" s="2">
        <v>8726</v>
      </c>
      <c r="K14" s="2">
        <v>3406.2449999999999</v>
      </c>
      <c r="L14" s="2">
        <v>11007</v>
      </c>
      <c r="O14" s="11"/>
      <c r="P14" s="2" t="s">
        <v>17</v>
      </c>
      <c r="Q14" s="12">
        <v>66.802999999999997</v>
      </c>
    </row>
    <row r="15" spans="1:26" x14ac:dyDescent="0.25">
      <c r="B15" s="3" t="s">
        <v>12</v>
      </c>
      <c r="C15" s="1">
        <f t="shared" ref="C15:E15" si="8">C14</f>
        <v>189.529</v>
      </c>
      <c r="D15" s="1">
        <f t="shared" si="8"/>
        <v>2.4E-2</v>
      </c>
      <c r="E15" s="1">
        <f t="shared" si="8"/>
        <v>3.048</v>
      </c>
      <c r="F15" s="4">
        <f>(F14-J14+K14)/Q15*Q16+(J14-K14)</f>
        <v>5751.439731647788</v>
      </c>
      <c r="G15" s="1">
        <f t="shared" ref="G15:H15" si="9">G14</f>
        <v>3.71</v>
      </c>
      <c r="H15" s="1">
        <f t="shared" si="9"/>
        <v>3.3000000000000002E-2</v>
      </c>
      <c r="I15" s="1">
        <f t="shared" si="0"/>
        <v>5947.783731647788</v>
      </c>
      <c r="O15" s="2" t="s">
        <v>20</v>
      </c>
      <c r="P15" s="2" t="s">
        <v>13</v>
      </c>
      <c r="Q15" s="2">
        <v>213.07300000000001</v>
      </c>
    </row>
    <row r="16" spans="1:26" x14ac:dyDescent="0.25">
      <c r="A16" s="11"/>
      <c r="B16" s="2" t="s">
        <v>14</v>
      </c>
      <c r="C16" s="2">
        <v>99.809899999999999</v>
      </c>
      <c r="D16" s="2">
        <v>2.4E-2</v>
      </c>
      <c r="E16" s="2">
        <v>0.18181800000000001</v>
      </c>
      <c r="F16" s="2">
        <v>213.07300000000001</v>
      </c>
      <c r="G16" s="2">
        <v>0.71539399999999997</v>
      </c>
      <c r="H16" s="2">
        <v>1.9066699999999999E-2</v>
      </c>
      <c r="I16" s="1">
        <f t="shared" si="0"/>
        <v>313.82317870000003</v>
      </c>
      <c r="J16" s="11"/>
      <c r="K16" s="11"/>
      <c r="L16" s="11"/>
      <c r="P16" s="2" t="s">
        <v>15</v>
      </c>
      <c r="Q16" s="5">
        <v>24.441210000000002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" t="s">
        <v>21</v>
      </c>
      <c r="B17" s="2" t="s">
        <v>11</v>
      </c>
      <c r="C17" s="2">
        <v>3485.625</v>
      </c>
      <c r="D17" s="2">
        <v>2.5999999999999999E-2</v>
      </c>
      <c r="E17" s="2">
        <v>31.908000000000001</v>
      </c>
      <c r="F17" s="2">
        <v>2417.83</v>
      </c>
      <c r="G17" s="2">
        <v>24.135000000000002</v>
      </c>
      <c r="H17" s="2">
        <v>0.34399999999999997</v>
      </c>
      <c r="I17" s="1">
        <f t="shared" si="0"/>
        <v>5959.8679999999995</v>
      </c>
      <c r="J17" s="2">
        <v>2216</v>
      </c>
      <c r="K17" s="2">
        <v>896.86</v>
      </c>
      <c r="L17" s="2">
        <v>2813</v>
      </c>
      <c r="O17" s="11"/>
      <c r="P17" s="2" t="s">
        <v>17</v>
      </c>
      <c r="Q17" s="12">
        <v>24.045000000000002</v>
      </c>
    </row>
    <row r="18" spans="1:26" x14ac:dyDescent="0.25">
      <c r="B18" s="3" t="s">
        <v>12</v>
      </c>
      <c r="C18" s="1">
        <f t="shared" ref="C18:E18" si="10">C17</f>
        <v>3485.625</v>
      </c>
      <c r="D18" s="1">
        <f t="shared" si="10"/>
        <v>2.5999999999999999E-2</v>
      </c>
      <c r="E18" s="1">
        <f t="shared" si="10"/>
        <v>31.908000000000001</v>
      </c>
      <c r="F18" s="4">
        <f>(F17-J17+K17)/Q18*Q19+(J17-K17)</f>
        <v>1371.2973676140862</v>
      </c>
      <c r="G18" s="1">
        <f t="shared" ref="G18:H18" si="11">G17</f>
        <v>24.135000000000002</v>
      </c>
      <c r="H18" s="1">
        <f t="shared" si="11"/>
        <v>0.34399999999999997</v>
      </c>
      <c r="I18" s="1">
        <f t="shared" si="0"/>
        <v>4913.335367614086</v>
      </c>
      <c r="O18" s="2" t="s">
        <v>21</v>
      </c>
      <c r="P18" s="2" t="s">
        <v>13</v>
      </c>
      <c r="Q18" s="2">
        <v>121.224</v>
      </c>
    </row>
    <row r="19" spans="1:26" x14ac:dyDescent="0.25">
      <c r="A19" s="11"/>
      <c r="B19" s="2" t="s">
        <v>14</v>
      </c>
      <c r="C19" s="2">
        <v>3062.48</v>
      </c>
      <c r="D19" s="2">
        <v>2.7799999999999998E-2</v>
      </c>
      <c r="E19" s="2">
        <v>17.202000000000002</v>
      </c>
      <c r="F19" s="2">
        <v>121.224</v>
      </c>
      <c r="G19" s="2">
        <v>24.650200000000002</v>
      </c>
      <c r="H19" s="2">
        <v>0.23486699999999999</v>
      </c>
      <c r="I19" s="1">
        <f t="shared" si="0"/>
        <v>3225.8188670000004</v>
      </c>
      <c r="J19" s="11"/>
      <c r="K19" s="11"/>
      <c r="L19" s="11"/>
      <c r="P19" s="2" t="s">
        <v>15</v>
      </c>
      <c r="Q19" s="2">
        <v>5.754785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22</v>
      </c>
      <c r="B20" s="2" t="s">
        <v>11</v>
      </c>
      <c r="C20" s="2">
        <v>2770.66</v>
      </c>
      <c r="D20" s="2">
        <v>2.1000000000000001E-2</v>
      </c>
      <c r="E20" s="2">
        <v>71.147000000000006</v>
      </c>
      <c r="F20" s="2">
        <v>1311.49</v>
      </c>
      <c r="G20" s="2">
        <v>2.1779999999999999</v>
      </c>
      <c r="H20" s="2">
        <v>1.7450000000000001</v>
      </c>
      <c r="I20" s="1">
        <f t="shared" si="0"/>
        <v>4157.241</v>
      </c>
      <c r="J20" s="2">
        <v>114</v>
      </c>
      <c r="K20" s="2">
        <v>87.54</v>
      </c>
      <c r="L20" s="2">
        <v>66</v>
      </c>
      <c r="O20" s="11"/>
      <c r="P20" s="2" t="s">
        <v>17</v>
      </c>
      <c r="Q20" s="12">
        <v>6.4580000000000002</v>
      </c>
    </row>
    <row r="21" spans="1:26" x14ac:dyDescent="0.25">
      <c r="B21" s="3" t="s">
        <v>12</v>
      </c>
      <c r="C21" s="1">
        <f t="shared" ref="C21:E21" si="12">C20</f>
        <v>2770.66</v>
      </c>
      <c r="D21" s="1">
        <f t="shared" si="12"/>
        <v>2.1000000000000001E-2</v>
      </c>
      <c r="E21" s="1">
        <f t="shared" si="12"/>
        <v>71.147000000000006</v>
      </c>
      <c r="F21" s="4">
        <f>(F20-J20+K20)/Q21*Q22+(J20-K20)</f>
        <v>85.247479750538929</v>
      </c>
      <c r="G21" s="1">
        <f t="shared" ref="G21:H21" si="13">G20</f>
        <v>2.1779999999999999</v>
      </c>
      <c r="H21" s="1">
        <f t="shared" si="13"/>
        <v>1.7450000000000001</v>
      </c>
      <c r="I21" s="1">
        <f t="shared" si="0"/>
        <v>2930.9984797505385</v>
      </c>
      <c r="O21" s="2" t="s">
        <v>22</v>
      </c>
      <c r="P21" s="2" t="s">
        <v>13</v>
      </c>
      <c r="Q21" s="2">
        <v>1159.7</v>
      </c>
    </row>
    <row r="22" spans="1:26" x14ac:dyDescent="0.25">
      <c r="A22" s="11"/>
      <c r="B22" s="2" t="s">
        <v>14</v>
      </c>
      <c r="C22" s="2">
        <v>2520.61</v>
      </c>
      <c r="D22" s="2">
        <v>2.0266699999999999E-2</v>
      </c>
      <c r="E22" s="2">
        <v>21.045400000000001</v>
      </c>
      <c r="F22" s="2">
        <v>1159.7</v>
      </c>
      <c r="G22" s="2">
        <v>2.0550299999999999</v>
      </c>
      <c r="H22" s="2">
        <v>0.14580000000000001</v>
      </c>
      <c r="I22" s="1">
        <f t="shared" si="0"/>
        <v>3703.5764966999996</v>
      </c>
      <c r="J22" s="11"/>
      <c r="K22" s="11"/>
      <c r="L22" s="11"/>
      <c r="P22" s="2" t="s">
        <v>15</v>
      </c>
      <c r="Q22" s="5">
        <v>53.053890000000003</v>
      </c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O23" s="11"/>
      <c r="P23" s="2" t="s">
        <v>17</v>
      </c>
      <c r="Q23" s="12">
        <v>54.59</v>
      </c>
    </row>
    <row r="25" spans="1:26" x14ac:dyDescent="0.25">
      <c r="A25" s="14" t="s">
        <v>24</v>
      </c>
    </row>
    <row r="26" spans="1:26" x14ac:dyDescent="0.25">
      <c r="C26" s="2" t="s">
        <v>0</v>
      </c>
      <c r="D26" s="2" t="s">
        <v>23</v>
      </c>
      <c r="E26" s="2" t="s">
        <v>3</v>
      </c>
      <c r="F26" s="2" t="s">
        <v>5</v>
      </c>
      <c r="G26" s="2" t="s">
        <v>6</v>
      </c>
      <c r="H26" s="14" t="s">
        <v>25</v>
      </c>
      <c r="J26" s="15" t="s">
        <v>26</v>
      </c>
    </row>
    <row r="27" spans="1:26" x14ac:dyDescent="0.25">
      <c r="A27" s="2" t="s">
        <v>10</v>
      </c>
      <c r="B27" s="2" t="s">
        <v>31</v>
      </c>
      <c r="C27" s="2">
        <f t="shared" ref="C27:C47" si="14">C2</f>
        <v>2713.7770999999998</v>
      </c>
      <c r="D27" s="2">
        <f t="shared" ref="D27:D47" si="15">D2+E2+G2</f>
        <v>251.63900000000001</v>
      </c>
      <c r="E27" s="2">
        <f t="shared" ref="E27:E47" si="16">F2</f>
        <v>125.462</v>
      </c>
      <c r="F27" s="2">
        <f t="shared" ref="F27:F47" si="17">H2</f>
        <v>1.2010000000000001</v>
      </c>
      <c r="G27" s="1">
        <f t="shared" ref="G27:G47" si="18">SUM(C27:F27)</f>
        <v>3092.0790999999999</v>
      </c>
      <c r="H27" s="1">
        <f>G27/G29</f>
        <v>1.1269094649809817</v>
      </c>
      <c r="K27" s="1" t="s">
        <v>10</v>
      </c>
      <c r="L27" s="1" t="s">
        <v>18</v>
      </c>
      <c r="M27" s="1" t="s">
        <v>19</v>
      </c>
      <c r="N27" s="1" t="s">
        <v>20</v>
      </c>
      <c r="O27" s="1" t="s">
        <v>21</v>
      </c>
      <c r="P27" s="1" t="s">
        <v>22</v>
      </c>
    </row>
    <row r="28" spans="1:26" x14ac:dyDescent="0.25">
      <c r="A28" s="2"/>
      <c r="B28" s="3" t="s">
        <v>32</v>
      </c>
      <c r="C28" s="2">
        <f t="shared" si="14"/>
        <v>2713.7770999999998</v>
      </c>
      <c r="D28" s="2">
        <f t="shared" si="15"/>
        <v>251.63900000000001</v>
      </c>
      <c r="E28" s="13">
        <f t="shared" si="16"/>
        <v>29.562165007112384</v>
      </c>
      <c r="F28" s="2">
        <f t="shared" si="17"/>
        <v>1.2010000000000001</v>
      </c>
      <c r="G28" s="1">
        <f t="shared" si="18"/>
        <v>2996.1792650071125</v>
      </c>
      <c r="H28" s="1">
        <f>G28/G29</f>
        <v>1.091958731753103</v>
      </c>
      <c r="J28" s="1" t="s">
        <v>27</v>
      </c>
      <c r="K28" s="1">
        <v>46</v>
      </c>
      <c r="L28" s="16">
        <v>12298</v>
      </c>
      <c r="M28" s="16">
        <v>2688</v>
      </c>
      <c r="N28" s="16">
        <v>2018</v>
      </c>
      <c r="O28" s="1">
        <v>552</v>
      </c>
      <c r="P28" s="1">
        <v>91</v>
      </c>
    </row>
    <row r="29" spans="1:26" x14ac:dyDescent="0.25">
      <c r="A29" s="2"/>
      <c r="B29" s="2" t="s">
        <v>14</v>
      </c>
      <c r="C29" s="2">
        <f t="shared" si="14"/>
        <v>2581.1410999999998</v>
      </c>
      <c r="D29" s="2">
        <f t="shared" si="15"/>
        <v>126.57550000000001</v>
      </c>
      <c r="E29" s="2">
        <f t="shared" si="16"/>
        <v>35.15</v>
      </c>
      <c r="F29" s="2">
        <f t="shared" si="17"/>
        <v>0.99099999999999999</v>
      </c>
      <c r="G29" s="1">
        <f t="shared" si="18"/>
        <v>2743.8575999999998</v>
      </c>
      <c r="H29" s="1">
        <f>G29/G29</f>
        <v>1</v>
      </c>
      <c r="J29" s="1" t="s">
        <v>28</v>
      </c>
      <c r="K29" s="1">
        <v>33</v>
      </c>
      <c r="L29" s="16">
        <v>22514</v>
      </c>
      <c r="M29" s="16">
        <v>4208</v>
      </c>
      <c r="N29" s="16">
        <v>11007</v>
      </c>
      <c r="O29" s="16">
        <v>2813</v>
      </c>
      <c r="P29" s="1">
        <v>66</v>
      </c>
    </row>
    <row r="30" spans="1:26" x14ac:dyDescent="0.25">
      <c r="A30" s="6" t="s">
        <v>16</v>
      </c>
      <c r="B30" s="7" t="s">
        <v>11</v>
      </c>
      <c r="C30" s="2">
        <f t="shared" si="14"/>
        <v>2664.66</v>
      </c>
      <c r="D30" s="2">
        <f t="shared" si="15"/>
        <v>29.57</v>
      </c>
      <c r="E30" s="2">
        <f t="shared" si="16"/>
        <v>145.55199999999999</v>
      </c>
      <c r="F30" s="2">
        <f t="shared" si="17"/>
        <v>9.43</v>
      </c>
      <c r="G30" s="8">
        <f t="shared" si="18"/>
        <v>2849.212</v>
      </c>
      <c r="H30" s="1">
        <f>G30/G32</f>
        <v>1.1778029541363182</v>
      </c>
    </row>
    <row r="31" spans="1:26" x14ac:dyDescent="0.25">
      <c r="A31" s="8"/>
      <c r="B31" s="7" t="s">
        <v>12</v>
      </c>
      <c r="C31" s="2">
        <f t="shared" si="14"/>
        <v>2664.66</v>
      </c>
      <c r="D31" s="2">
        <f t="shared" si="15"/>
        <v>29.57</v>
      </c>
      <c r="E31" s="13">
        <f t="shared" si="16"/>
        <v>141.19970999999998</v>
      </c>
      <c r="F31" s="2">
        <f t="shared" si="17"/>
        <v>9.43</v>
      </c>
      <c r="G31" s="8">
        <f t="shared" si="18"/>
        <v>2844.8597099999997</v>
      </c>
      <c r="H31" s="1">
        <f>G31/G32</f>
        <v>1.1760038110682494</v>
      </c>
      <c r="J31" s="14" t="s">
        <v>25</v>
      </c>
    </row>
    <row r="32" spans="1:26" x14ac:dyDescent="0.25">
      <c r="A32" s="10"/>
      <c r="B32" s="6" t="s">
        <v>14</v>
      </c>
      <c r="C32" s="2">
        <f t="shared" si="14"/>
        <v>2405.6799999999998</v>
      </c>
      <c r="D32" s="2">
        <f t="shared" si="15"/>
        <v>8.2324632999999992</v>
      </c>
      <c r="E32" s="2">
        <f t="shared" si="16"/>
        <v>5.14229</v>
      </c>
      <c r="F32" s="2">
        <f t="shared" si="17"/>
        <v>3.5799999999999998E-2</v>
      </c>
      <c r="G32" s="8">
        <f t="shared" si="18"/>
        <v>2419.0905532999996</v>
      </c>
      <c r="H32" s="1">
        <f>G32/G32</f>
        <v>1</v>
      </c>
      <c r="K32" s="1" t="s">
        <v>10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22</v>
      </c>
    </row>
    <row r="33" spans="1:16" x14ac:dyDescent="0.25">
      <c r="A33" s="2" t="s">
        <v>18</v>
      </c>
      <c r="B33" s="2" t="s">
        <v>31</v>
      </c>
      <c r="C33" s="2">
        <f t="shared" si="14"/>
        <v>192.393</v>
      </c>
      <c r="D33" s="2">
        <f t="shared" si="15"/>
        <v>21.052</v>
      </c>
      <c r="E33" s="2">
        <f t="shared" si="16"/>
        <v>18138.115000000002</v>
      </c>
      <c r="F33" s="2">
        <f t="shared" si="17"/>
        <v>0.16400000000000001</v>
      </c>
      <c r="G33" s="1">
        <f t="shared" si="18"/>
        <v>18351.724000000002</v>
      </c>
      <c r="H33" s="1">
        <f>G33/G35</f>
        <v>2.891547072025773</v>
      </c>
      <c r="J33" s="2" t="s">
        <v>11</v>
      </c>
      <c r="K33" s="17">
        <v>1.1269094649809817</v>
      </c>
      <c r="L33" s="17">
        <v>2.891547072025773</v>
      </c>
      <c r="M33" s="17">
        <v>1.8701528979556279</v>
      </c>
      <c r="N33" s="17">
        <v>29.5689755563616</v>
      </c>
      <c r="O33" s="1">
        <v>1.8475519691974072</v>
      </c>
      <c r="P33" s="17">
        <v>1.1224936230436253</v>
      </c>
    </row>
    <row r="34" spans="1:16" x14ac:dyDescent="0.25">
      <c r="B34" s="3" t="s">
        <v>32</v>
      </c>
      <c r="C34" s="2">
        <f t="shared" si="14"/>
        <v>192.393</v>
      </c>
      <c r="D34" s="2">
        <f t="shared" si="15"/>
        <v>21.052</v>
      </c>
      <c r="E34" s="13">
        <f t="shared" si="16"/>
        <v>11308.069640717027</v>
      </c>
      <c r="F34" s="2">
        <f t="shared" si="17"/>
        <v>0.16400000000000001</v>
      </c>
      <c r="G34" s="1">
        <f t="shared" si="18"/>
        <v>11521.678640717028</v>
      </c>
      <c r="H34" s="1">
        <f>G34/G35</f>
        <v>1.8153867254317473</v>
      </c>
      <c r="J34" s="3" t="s">
        <v>12</v>
      </c>
      <c r="K34" s="17">
        <v>1.091958731753103</v>
      </c>
      <c r="L34" s="17">
        <v>1.8153867254317473</v>
      </c>
      <c r="M34" s="17">
        <v>0.96677567446335411</v>
      </c>
      <c r="N34" s="17">
        <v>18.952659125709722</v>
      </c>
      <c r="O34" s="1">
        <v>1.5231281017906222</v>
      </c>
      <c r="P34" s="17">
        <v>0.79139677075987169</v>
      </c>
    </row>
    <row r="35" spans="1:16" x14ac:dyDescent="0.25">
      <c r="A35" s="11"/>
      <c r="B35" s="2" t="s">
        <v>14</v>
      </c>
      <c r="C35" s="2">
        <f t="shared" si="14"/>
        <v>94.841300000000004</v>
      </c>
      <c r="D35" s="2">
        <f t="shared" si="15"/>
        <v>12.121176699999999</v>
      </c>
      <c r="E35" s="2">
        <f t="shared" si="16"/>
        <v>6239.65</v>
      </c>
      <c r="F35" s="2">
        <f t="shared" si="17"/>
        <v>6.7533300000000004E-2</v>
      </c>
      <c r="G35" s="1">
        <f t="shared" si="18"/>
        <v>6346.6800099999991</v>
      </c>
      <c r="H35" s="1">
        <f>G35/G35</f>
        <v>1</v>
      </c>
      <c r="J35" s="2" t="s">
        <v>14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2" t="s">
        <v>19</v>
      </c>
      <c r="B36" s="2" t="s">
        <v>31</v>
      </c>
      <c r="C36" s="2">
        <f t="shared" si="14"/>
        <v>4139.2749000000003</v>
      </c>
      <c r="D36" s="2">
        <f t="shared" si="15"/>
        <v>38.861000000000004</v>
      </c>
      <c r="E36" s="2">
        <f t="shared" si="16"/>
        <v>4507.7839999999997</v>
      </c>
      <c r="F36" s="2">
        <f t="shared" si="17"/>
        <v>0.115</v>
      </c>
      <c r="G36" s="1">
        <f t="shared" si="18"/>
        <v>8686.0349000000006</v>
      </c>
      <c r="H36" s="1">
        <f>G36/G38</f>
        <v>1.8701528979556279</v>
      </c>
    </row>
    <row r="37" spans="1:16" x14ac:dyDescent="0.25">
      <c r="B37" s="3" t="s">
        <v>32</v>
      </c>
      <c r="C37" s="2">
        <f t="shared" si="14"/>
        <v>4139.2749000000003</v>
      </c>
      <c r="D37" s="2">
        <f t="shared" si="15"/>
        <v>39.974000000000004</v>
      </c>
      <c r="E37" s="13">
        <f t="shared" si="16"/>
        <v>310.88946329974135</v>
      </c>
      <c r="F37" s="2">
        <f t="shared" si="17"/>
        <v>0.108</v>
      </c>
      <c r="G37" s="1">
        <f t="shared" si="18"/>
        <v>4490.2463632997424</v>
      </c>
      <c r="H37" s="1">
        <f>G37/G38</f>
        <v>0.96677567446335411</v>
      </c>
      <c r="J37" s="14" t="s">
        <v>29</v>
      </c>
    </row>
    <row r="38" spans="1:16" x14ac:dyDescent="0.25">
      <c r="A38" s="11"/>
      <c r="B38" s="2" t="s">
        <v>14</v>
      </c>
      <c r="C38" s="2">
        <f t="shared" si="14"/>
        <v>3819.93</v>
      </c>
      <c r="D38" s="2">
        <f t="shared" si="15"/>
        <v>22.27516</v>
      </c>
      <c r="E38" s="2">
        <f t="shared" si="16"/>
        <v>802.27499999999998</v>
      </c>
      <c r="F38" s="2">
        <f t="shared" si="17"/>
        <v>7.85333E-2</v>
      </c>
      <c r="G38" s="1">
        <f t="shared" si="18"/>
        <v>4644.5586933000004</v>
      </c>
      <c r="H38" s="1">
        <f>G38/G38</f>
        <v>1</v>
      </c>
      <c r="K38" s="1" t="s">
        <v>10</v>
      </c>
      <c r="L38" s="1" t="s">
        <v>18</v>
      </c>
      <c r="M38" s="1" t="s">
        <v>19</v>
      </c>
      <c r="N38" s="1" t="s">
        <v>20</v>
      </c>
      <c r="O38" s="1" t="s">
        <v>21</v>
      </c>
      <c r="P38" s="1" t="s">
        <v>22</v>
      </c>
    </row>
    <row r="39" spans="1:16" x14ac:dyDescent="0.25">
      <c r="A39" s="2" t="s">
        <v>20</v>
      </c>
      <c r="B39" s="2" t="s">
        <v>31</v>
      </c>
      <c r="C39" s="2">
        <f t="shared" si="14"/>
        <v>189.529</v>
      </c>
      <c r="D39" s="2">
        <f t="shared" si="15"/>
        <v>6.782</v>
      </c>
      <c r="E39" s="2">
        <f t="shared" si="16"/>
        <v>9083.0859</v>
      </c>
      <c r="F39" s="2">
        <f t="shared" si="17"/>
        <v>3.3000000000000002E-2</v>
      </c>
      <c r="G39" s="1">
        <f t="shared" si="18"/>
        <v>9279.4298999999992</v>
      </c>
      <c r="H39" s="1">
        <f>G39/G41</f>
        <v>29.5689755563616</v>
      </c>
      <c r="J39" s="1" t="s">
        <v>27</v>
      </c>
      <c r="K39" s="19">
        <v>24.676283300000001</v>
      </c>
      <c r="L39" s="19">
        <v>3908.87</v>
      </c>
      <c r="M39" s="19">
        <v>232.12</v>
      </c>
      <c r="N39" s="20">
        <v>715.03</v>
      </c>
      <c r="O39" s="19">
        <v>278.55</v>
      </c>
      <c r="P39" s="19">
        <v>30.18</v>
      </c>
    </row>
    <row r="40" spans="1:16" x14ac:dyDescent="0.25">
      <c r="B40" s="3" t="s">
        <v>32</v>
      </c>
      <c r="C40" s="2">
        <f t="shared" si="14"/>
        <v>189.529</v>
      </c>
      <c r="D40" s="2">
        <f t="shared" si="15"/>
        <v>6.782</v>
      </c>
      <c r="E40" s="13">
        <f t="shared" si="16"/>
        <v>5751.439731647788</v>
      </c>
      <c r="F40" s="2">
        <f t="shared" si="17"/>
        <v>3.3000000000000002E-2</v>
      </c>
      <c r="G40" s="1">
        <f t="shared" si="18"/>
        <v>5947.783731647788</v>
      </c>
      <c r="H40" s="1">
        <f>G40/G41</f>
        <v>18.952659125709722</v>
      </c>
      <c r="J40" s="1" t="s">
        <v>28</v>
      </c>
      <c r="K40" s="17">
        <v>17.421000000000006</v>
      </c>
      <c r="L40" s="17">
        <v>10812.96</v>
      </c>
      <c r="M40" s="17">
        <v>2338.37</v>
      </c>
      <c r="N40" s="17">
        <v>5319.7550000000001</v>
      </c>
      <c r="O40" s="17">
        <v>1319.1399999999999</v>
      </c>
      <c r="P40" s="17">
        <v>26.459999999999994</v>
      </c>
    </row>
    <row r="41" spans="1:16" x14ac:dyDescent="0.25">
      <c r="A41" s="11"/>
      <c r="B41" s="2" t="s">
        <v>14</v>
      </c>
      <c r="C41" s="2">
        <f t="shared" si="14"/>
        <v>99.809899999999999</v>
      </c>
      <c r="D41" s="2">
        <f t="shared" si="15"/>
        <v>0.92121199999999992</v>
      </c>
      <c r="E41" s="2">
        <f t="shared" si="16"/>
        <v>213.07300000000001</v>
      </c>
      <c r="F41" s="2">
        <f t="shared" si="17"/>
        <v>1.9066699999999999E-2</v>
      </c>
      <c r="G41" s="1">
        <f t="shared" si="18"/>
        <v>313.82317870000003</v>
      </c>
      <c r="H41" s="1">
        <f>G41/G41</f>
        <v>1</v>
      </c>
    </row>
    <row r="42" spans="1:16" x14ac:dyDescent="0.25">
      <c r="A42" s="2" t="s">
        <v>21</v>
      </c>
      <c r="B42" s="2" t="s">
        <v>31</v>
      </c>
      <c r="C42" s="2">
        <f t="shared" si="14"/>
        <v>3485.625</v>
      </c>
      <c r="D42" s="2">
        <f t="shared" si="15"/>
        <v>56.069000000000003</v>
      </c>
      <c r="E42" s="2">
        <f t="shared" si="16"/>
        <v>2417.83</v>
      </c>
      <c r="F42" s="2">
        <f t="shared" si="17"/>
        <v>0.34399999999999997</v>
      </c>
      <c r="G42" s="1">
        <f t="shared" si="18"/>
        <v>5959.8679999999995</v>
      </c>
      <c r="H42" s="1">
        <f>G42/G44</f>
        <v>1.8475519691974072</v>
      </c>
      <c r="J42" s="14" t="s">
        <v>30</v>
      </c>
    </row>
    <row r="43" spans="1:16" x14ac:dyDescent="0.25">
      <c r="B43" s="3" t="s">
        <v>32</v>
      </c>
      <c r="C43" s="2">
        <f t="shared" si="14"/>
        <v>3485.625</v>
      </c>
      <c r="D43" s="2">
        <f t="shared" si="15"/>
        <v>56.069000000000003</v>
      </c>
      <c r="E43" s="2">
        <f t="shared" si="16"/>
        <v>1371.2973676140862</v>
      </c>
      <c r="F43" s="2">
        <f t="shared" si="17"/>
        <v>0.34399999999999997</v>
      </c>
      <c r="G43" s="1">
        <f t="shared" si="18"/>
        <v>4913.335367614086</v>
      </c>
      <c r="H43" s="1">
        <f>G43/G44</f>
        <v>1.5231281017906222</v>
      </c>
      <c r="K43" s="1" t="s">
        <v>10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</row>
    <row r="44" spans="1:16" x14ac:dyDescent="0.25">
      <c r="A44" s="11"/>
      <c r="B44" s="2" t="s">
        <v>14</v>
      </c>
      <c r="C44" s="2">
        <f t="shared" si="14"/>
        <v>3062.48</v>
      </c>
      <c r="D44" s="2">
        <f t="shared" si="15"/>
        <v>41.88</v>
      </c>
      <c r="E44" s="2">
        <f t="shared" si="16"/>
        <v>121.224</v>
      </c>
      <c r="F44" s="2">
        <f t="shared" si="17"/>
        <v>0.23486699999999999</v>
      </c>
      <c r="G44" s="1">
        <f t="shared" si="18"/>
        <v>3225.8188670000004</v>
      </c>
      <c r="H44" s="1">
        <f>G44/G44</f>
        <v>1</v>
      </c>
      <c r="J44" s="1" t="s">
        <v>27</v>
      </c>
      <c r="K44" s="21">
        <v>2.7898311144994099E-2</v>
      </c>
      <c r="L44" s="21">
        <v>0.81198189159837153</v>
      </c>
      <c r="M44" s="21">
        <v>0.30138187445651338</v>
      </c>
      <c r="N44" s="21">
        <v>0.77973953953502906</v>
      </c>
      <c r="O44" s="21">
        <v>0.37175844106234762</v>
      </c>
      <c r="P44" s="21">
        <v>5.2540571662310562E-2</v>
      </c>
    </row>
    <row r="45" spans="1:16" x14ac:dyDescent="0.25">
      <c r="A45" s="2" t="s">
        <v>22</v>
      </c>
      <c r="B45" s="2" t="s">
        <v>31</v>
      </c>
      <c r="C45" s="2">
        <f t="shared" si="14"/>
        <v>2770.66</v>
      </c>
      <c r="D45" s="2">
        <f t="shared" si="15"/>
        <v>73.346000000000004</v>
      </c>
      <c r="E45" s="2">
        <f t="shared" si="16"/>
        <v>1311.49</v>
      </c>
      <c r="F45" s="2">
        <f t="shared" si="17"/>
        <v>1.7450000000000001</v>
      </c>
      <c r="G45" s="1">
        <f t="shared" si="18"/>
        <v>4157.241</v>
      </c>
      <c r="H45" s="1">
        <f>G45/G47</f>
        <v>1.1224936230436253</v>
      </c>
      <c r="J45" s="1" t="s">
        <v>28</v>
      </c>
      <c r="K45" s="18">
        <f>K40/I2</f>
        <v>5.634073203366629E-3</v>
      </c>
      <c r="L45" s="18">
        <f>L40/I8</f>
        <v>0.58920676880275646</v>
      </c>
      <c r="M45" s="18">
        <f>M40/I11</f>
        <v>0.26921029294966342</v>
      </c>
      <c r="N45" s="18">
        <f>N40/I14</f>
        <v>0.57328467991336418</v>
      </c>
      <c r="O45" s="18">
        <f>O40/I17</f>
        <v>0.22133711686231977</v>
      </c>
      <c r="P45" s="18">
        <f>P40/I20</f>
        <v>6.3647981918777364E-3</v>
      </c>
    </row>
    <row r="46" spans="1:16" x14ac:dyDescent="0.25">
      <c r="B46" s="3" t="s">
        <v>32</v>
      </c>
      <c r="C46" s="2">
        <f t="shared" si="14"/>
        <v>2770.66</v>
      </c>
      <c r="D46" s="2">
        <f t="shared" si="15"/>
        <v>73.346000000000004</v>
      </c>
      <c r="E46" s="13">
        <f t="shared" si="16"/>
        <v>85.247479750538929</v>
      </c>
      <c r="F46" s="2">
        <f t="shared" si="17"/>
        <v>1.7450000000000001</v>
      </c>
      <c r="G46" s="1">
        <f t="shared" si="18"/>
        <v>2930.9984797505385</v>
      </c>
      <c r="H46" s="1">
        <f>G46/G47</f>
        <v>0.79139677075987169</v>
      </c>
    </row>
    <row r="47" spans="1:16" x14ac:dyDescent="0.25">
      <c r="A47" s="11"/>
      <c r="B47" s="2" t="s">
        <v>14</v>
      </c>
      <c r="C47" s="2">
        <f t="shared" si="14"/>
        <v>2520.61</v>
      </c>
      <c r="D47" s="2">
        <f t="shared" si="15"/>
        <v>23.1206967</v>
      </c>
      <c r="E47" s="2">
        <f t="shared" si="16"/>
        <v>1159.7</v>
      </c>
      <c r="F47" s="2">
        <f t="shared" si="17"/>
        <v>0.14580000000000001</v>
      </c>
      <c r="G47" s="1">
        <f t="shared" si="18"/>
        <v>3703.5764967</v>
      </c>
      <c r="H47" s="1">
        <f>G47/G47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2027-6470-4948-AE44-8DB970E69168}">
  <dimension ref="A1:Z47"/>
  <sheetViews>
    <sheetView topLeftCell="A8" workbookViewId="0">
      <selection activeCell="C14" sqref="C14:C15"/>
    </sheetView>
  </sheetViews>
  <sheetFormatPr defaultColWidth="14.42578125" defaultRowHeight="15" x14ac:dyDescent="0.25"/>
  <cols>
    <col min="1" max="16384" width="14.42578125" style="1"/>
  </cols>
  <sheetData>
    <row r="1" spans="1:26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26" x14ac:dyDescent="0.25">
      <c r="A2" s="2" t="s">
        <v>10</v>
      </c>
      <c r="B2" s="2" t="s">
        <v>11</v>
      </c>
      <c r="C2" s="2">
        <v>2713.7770999999998</v>
      </c>
      <c r="D2" s="2">
        <v>6.8000000000000005E-2</v>
      </c>
      <c r="E2" s="2">
        <v>164.791</v>
      </c>
      <c r="F2" s="2">
        <v>125.462</v>
      </c>
      <c r="G2" s="2">
        <v>86.78</v>
      </c>
      <c r="H2" s="2">
        <v>1.2010000000000001</v>
      </c>
      <c r="I2" s="1">
        <f t="shared" ref="I2:I22" si="0">SUM(C2:H2)</f>
        <v>3092.0791000000004</v>
      </c>
      <c r="J2" s="2">
        <v>96</v>
      </c>
      <c r="K2" s="2">
        <v>78.578999999999994</v>
      </c>
      <c r="L2" s="2">
        <v>33</v>
      </c>
      <c r="Q2" s="2" t="s">
        <v>3</v>
      </c>
    </row>
    <row r="3" spans="1:26" x14ac:dyDescent="0.25">
      <c r="A3" s="2"/>
      <c r="B3" s="3" t="s">
        <v>12</v>
      </c>
      <c r="C3" s="1">
        <f t="shared" ref="C3:E3" si="1">C2</f>
        <v>2713.7770999999998</v>
      </c>
      <c r="D3" s="1">
        <f t="shared" si="1"/>
        <v>6.8000000000000005E-2</v>
      </c>
      <c r="E3" s="1">
        <f t="shared" si="1"/>
        <v>164.791</v>
      </c>
      <c r="F3" s="4">
        <f>(F2-J2+K2)/Q3*Q4+(J2-K2)</f>
        <v>29.562165007112384</v>
      </c>
      <c r="G3" s="1">
        <f t="shared" ref="G3:H3" si="2">G2</f>
        <v>86.78</v>
      </c>
      <c r="H3" s="1">
        <f t="shared" si="2"/>
        <v>1.2010000000000001</v>
      </c>
      <c r="I3" s="1">
        <f t="shared" si="0"/>
        <v>2996.1792650071129</v>
      </c>
      <c r="K3" s="2"/>
      <c r="O3" s="2" t="s">
        <v>10</v>
      </c>
      <c r="P3" s="2" t="s">
        <v>13</v>
      </c>
      <c r="Q3" s="2">
        <v>35.15</v>
      </c>
    </row>
    <row r="4" spans="1:26" x14ac:dyDescent="0.25">
      <c r="A4" s="2"/>
      <c r="B4" s="2" t="s">
        <v>14</v>
      </c>
      <c r="C4" s="2">
        <v>2581.1410999999998</v>
      </c>
      <c r="D4" s="2">
        <v>5.7000000000000002E-2</v>
      </c>
      <c r="E4" s="2">
        <v>92.195499999999996</v>
      </c>
      <c r="F4" s="2">
        <v>35.15</v>
      </c>
      <c r="G4" s="2">
        <v>34.323</v>
      </c>
      <c r="H4" s="2">
        <v>0.99099999999999999</v>
      </c>
      <c r="I4" s="1">
        <f t="shared" si="0"/>
        <v>2743.8575999999994</v>
      </c>
      <c r="K4" s="2"/>
      <c r="O4" s="2"/>
      <c r="P4" s="2" t="s">
        <v>15</v>
      </c>
      <c r="Q4" s="5">
        <v>3.95</v>
      </c>
    </row>
    <row r="5" spans="1:26" x14ac:dyDescent="0.25">
      <c r="A5" s="6" t="s">
        <v>16</v>
      </c>
      <c r="B5" s="7" t="s">
        <v>11</v>
      </c>
      <c r="C5" s="6">
        <v>2664.66</v>
      </c>
      <c r="D5" s="6">
        <v>4.7E-2</v>
      </c>
      <c r="E5" s="6">
        <v>27.29</v>
      </c>
      <c r="F5" s="6">
        <v>145.55199999999999</v>
      </c>
      <c r="G5" s="6">
        <v>2.2330000000000001</v>
      </c>
      <c r="H5" s="6">
        <v>9.43</v>
      </c>
      <c r="I5" s="8">
        <f t="shared" si="0"/>
        <v>2849.212</v>
      </c>
      <c r="O5" s="2"/>
      <c r="P5" s="2" t="s">
        <v>17</v>
      </c>
      <c r="Q5" s="2">
        <v>3.89</v>
      </c>
    </row>
    <row r="6" spans="1:26" x14ac:dyDescent="0.25">
      <c r="A6" s="8"/>
      <c r="B6" s="7" t="s">
        <v>12</v>
      </c>
      <c r="C6" s="8">
        <f t="shared" ref="C6:E6" si="3">C5</f>
        <v>2664.66</v>
      </c>
      <c r="D6" s="8">
        <f t="shared" si="3"/>
        <v>4.7E-2</v>
      </c>
      <c r="E6" s="8">
        <f t="shared" si="3"/>
        <v>27.29</v>
      </c>
      <c r="F6" s="9">
        <f>F5-(Q6-Q7)</f>
        <v>141.19970999999998</v>
      </c>
      <c r="G6" s="8">
        <f t="shared" ref="G6:H6" si="4">G5</f>
        <v>2.2330000000000001</v>
      </c>
      <c r="H6" s="8">
        <f t="shared" si="4"/>
        <v>9.43</v>
      </c>
      <c r="I6" s="8">
        <f t="shared" si="0"/>
        <v>2844.8597099999997</v>
      </c>
      <c r="O6" s="2" t="s">
        <v>16</v>
      </c>
      <c r="P6" s="2" t="s">
        <v>13</v>
      </c>
      <c r="Q6" s="2">
        <v>5.14229</v>
      </c>
    </row>
    <row r="7" spans="1:26" x14ac:dyDescent="0.25">
      <c r="A7" s="10"/>
      <c r="B7" s="6" t="s">
        <v>14</v>
      </c>
      <c r="C7" s="6">
        <v>2405.6799999999998</v>
      </c>
      <c r="D7" s="6">
        <v>3.5133299999999999E-2</v>
      </c>
      <c r="E7" s="6">
        <v>5.3526699999999998</v>
      </c>
      <c r="F7" s="6">
        <v>5.14229</v>
      </c>
      <c r="G7" s="6">
        <v>2.8446600000000002</v>
      </c>
      <c r="H7" s="6">
        <v>3.5799999999999998E-2</v>
      </c>
      <c r="I7" s="8">
        <f t="shared" si="0"/>
        <v>2419.0905533</v>
      </c>
      <c r="J7" s="11"/>
      <c r="L7" s="11"/>
      <c r="P7" s="2" t="s">
        <v>15</v>
      </c>
      <c r="Q7" s="5">
        <v>0.79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 t="s">
        <v>18</v>
      </c>
      <c r="B8" s="2" t="s">
        <v>11</v>
      </c>
      <c r="C8" s="2">
        <v>192.393</v>
      </c>
      <c r="D8" s="2">
        <v>2.5999999999999999E-2</v>
      </c>
      <c r="E8" s="2">
        <v>9.7710000000000008</v>
      </c>
      <c r="F8" s="2">
        <v>18138.115000000002</v>
      </c>
      <c r="G8" s="2">
        <v>11.255000000000001</v>
      </c>
      <c r="H8" s="2">
        <v>0.16400000000000001</v>
      </c>
      <c r="I8" s="1">
        <f t="shared" si="0"/>
        <v>18351.724000000002</v>
      </c>
      <c r="J8" s="2">
        <v>17586</v>
      </c>
      <c r="K8" s="2">
        <v>6773.04</v>
      </c>
      <c r="L8" s="2">
        <v>22514</v>
      </c>
      <c r="O8" s="11"/>
      <c r="P8" s="2" t="s">
        <v>17</v>
      </c>
      <c r="Q8" s="12">
        <v>0.78200000000000003</v>
      </c>
    </row>
    <row r="9" spans="1:26" x14ac:dyDescent="0.25">
      <c r="B9" s="3" t="s">
        <v>12</v>
      </c>
      <c r="C9" s="1">
        <f t="shared" ref="C9:E9" si="5">C8</f>
        <v>192.393</v>
      </c>
      <c r="D9" s="1">
        <f t="shared" si="5"/>
        <v>2.5999999999999999E-2</v>
      </c>
      <c r="E9" s="1">
        <f t="shared" si="5"/>
        <v>9.7710000000000008</v>
      </c>
      <c r="F9" s="4">
        <f>(F8-J8+K8)/Q9*Q10+(J8-K8)</f>
        <v>11308.069640717027</v>
      </c>
      <c r="G9" s="1">
        <f t="shared" ref="G9:H9" si="6">G8</f>
        <v>11.255000000000001</v>
      </c>
      <c r="H9" s="1">
        <f t="shared" si="6"/>
        <v>0.16400000000000001</v>
      </c>
      <c r="I9" s="1">
        <f t="shared" si="0"/>
        <v>11521.678640717028</v>
      </c>
      <c r="O9" s="2" t="s">
        <v>18</v>
      </c>
      <c r="P9" s="2" t="s">
        <v>13</v>
      </c>
      <c r="Q9" s="2">
        <v>6239.65</v>
      </c>
    </row>
    <row r="10" spans="1:26" x14ac:dyDescent="0.25">
      <c r="A10" s="11"/>
      <c r="B10" s="2" t="s">
        <v>14</v>
      </c>
      <c r="C10" s="2">
        <v>94.841300000000004</v>
      </c>
      <c r="D10" s="2">
        <v>2.5066700000000001E-2</v>
      </c>
      <c r="E10" s="2">
        <v>4.3331099999999996</v>
      </c>
      <c r="F10" s="2">
        <v>6239.65</v>
      </c>
      <c r="G10" s="2">
        <v>7.7629999999999999</v>
      </c>
      <c r="H10" s="2">
        <v>6.7533300000000004E-2</v>
      </c>
      <c r="I10" s="1">
        <f t="shared" si="0"/>
        <v>6346.6800099999991</v>
      </c>
      <c r="J10" s="11"/>
      <c r="K10" s="11"/>
      <c r="L10" s="11"/>
      <c r="P10" s="2" t="s">
        <v>15</v>
      </c>
      <c r="Q10" s="5">
        <v>421.74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 t="s">
        <v>19</v>
      </c>
      <c r="B11" s="2" t="s">
        <v>11</v>
      </c>
      <c r="C11" s="2">
        <v>4139.2749000000003</v>
      </c>
      <c r="D11" s="2">
        <v>2.1000000000000001E-2</v>
      </c>
      <c r="E11" s="2">
        <v>12.619</v>
      </c>
      <c r="F11" s="2">
        <v>4507.7839999999997</v>
      </c>
      <c r="G11" s="2">
        <v>26.221</v>
      </c>
      <c r="H11" s="2">
        <v>0.115</v>
      </c>
      <c r="I11" s="1">
        <f t="shared" si="0"/>
        <v>8686.0348999999987</v>
      </c>
      <c r="J11" s="2">
        <v>3457</v>
      </c>
      <c r="K11" s="2">
        <v>1118.6300000000001</v>
      </c>
      <c r="L11" s="2">
        <v>4208</v>
      </c>
      <c r="O11" s="11"/>
      <c r="P11" s="2" t="s">
        <v>17</v>
      </c>
      <c r="Q11" s="12">
        <v>417.71</v>
      </c>
    </row>
    <row r="12" spans="1:26" x14ac:dyDescent="0.25">
      <c r="B12" s="3" t="s">
        <v>12</v>
      </c>
      <c r="C12" s="1">
        <f t="shared" ref="C12:E12" si="7">C11</f>
        <v>4139.2749000000003</v>
      </c>
      <c r="D12" s="1">
        <f t="shared" si="7"/>
        <v>2.1000000000000001E-2</v>
      </c>
      <c r="E12" s="1">
        <f t="shared" si="7"/>
        <v>12.619</v>
      </c>
      <c r="F12" s="4">
        <f>(F11-J11+K11)/Q12*Q13+(J11-K11)</f>
        <v>2487.9885163563613</v>
      </c>
      <c r="G12" s="2">
        <v>27.334</v>
      </c>
      <c r="H12" s="2">
        <v>0.108</v>
      </c>
      <c r="I12" s="1">
        <f t="shared" si="0"/>
        <v>6667.3454163563611</v>
      </c>
      <c r="O12" s="2" t="s">
        <v>19</v>
      </c>
      <c r="P12" s="2" t="s">
        <v>13</v>
      </c>
      <c r="Q12" s="2">
        <v>802.27499999999998</v>
      </c>
    </row>
    <row r="13" spans="1:26" x14ac:dyDescent="0.25">
      <c r="A13" s="11"/>
      <c r="B13" s="2" t="s">
        <v>14</v>
      </c>
      <c r="C13" s="2">
        <v>3819.93</v>
      </c>
      <c r="D13" s="2">
        <v>2.1399999999999999E-2</v>
      </c>
      <c r="E13" s="2">
        <v>8.5907599999999995</v>
      </c>
      <c r="F13" s="2">
        <v>802.27499999999998</v>
      </c>
      <c r="G13" s="2">
        <v>13.663</v>
      </c>
      <c r="H13" s="2">
        <v>7.85333E-2</v>
      </c>
      <c r="I13" s="1">
        <f t="shared" si="0"/>
        <v>4644.5586932999995</v>
      </c>
      <c r="J13" s="11"/>
      <c r="K13" s="11"/>
      <c r="L13" s="11"/>
      <c r="P13" s="2" t="s">
        <v>15</v>
      </c>
      <c r="Q13" s="5">
        <v>55.3307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 t="s">
        <v>20</v>
      </c>
      <c r="B14" s="2" t="s">
        <v>11</v>
      </c>
      <c r="C14" s="2">
        <v>189.529</v>
      </c>
      <c r="D14" s="2">
        <v>2.4E-2</v>
      </c>
      <c r="E14" s="2">
        <v>3.048</v>
      </c>
      <c r="F14" s="2">
        <v>9083.0859</v>
      </c>
      <c r="G14" s="2">
        <v>3.71</v>
      </c>
      <c r="H14" s="2">
        <v>3.3000000000000002E-2</v>
      </c>
      <c r="I14" s="1">
        <f t="shared" si="0"/>
        <v>9279.4298999999992</v>
      </c>
      <c r="J14" s="2">
        <v>8726</v>
      </c>
      <c r="K14" s="2">
        <v>3406.2449999999999</v>
      </c>
      <c r="L14" s="2">
        <v>11007</v>
      </c>
      <c r="O14" s="11"/>
      <c r="P14" s="2" t="s">
        <v>17</v>
      </c>
      <c r="Q14" s="12">
        <v>66.802999999999997</v>
      </c>
    </row>
    <row r="15" spans="1:26" x14ac:dyDescent="0.25">
      <c r="B15" s="3" t="s">
        <v>12</v>
      </c>
      <c r="C15" s="1">
        <f t="shared" ref="C15:E15" si="8">C14</f>
        <v>189.529</v>
      </c>
      <c r="D15" s="1">
        <f t="shared" si="8"/>
        <v>2.4E-2</v>
      </c>
      <c r="E15" s="1">
        <f t="shared" si="8"/>
        <v>3.048</v>
      </c>
      <c r="F15" s="4">
        <f>(F14-J14+K14)/Q15*Q16+(J14-K14)</f>
        <v>5751.439731647788</v>
      </c>
      <c r="G15" s="1">
        <f t="shared" ref="G15:H15" si="9">G14</f>
        <v>3.71</v>
      </c>
      <c r="H15" s="1">
        <f t="shared" si="9"/>
        <v>3.3000000000000002E-2</v>
      </c>
      <c r="I15" s="1">
        <f t="shared" si="0"/>
        <v>5947.783731647788</v>
      </c>
      <c r="O15" s="2" t="s">
        <v>20</v>
      </c>
      <c r="P15" s="2" t="s">
        <v>13</v>
      </c>
      <c r="Q15" s="2">
        <v>213.07300000000001</v>
      </c>
    </row>
    <row r="16" spans="1:26" x14ac:dyDescent="0.25">
      <c r="A16" s="11"/>
      <c r="B16" s="2" t="s">
        <v>14</v>
      </c>
      <c r="C16" s="2">
        <v>99.809899999999999</v>
      </c>
      <c r="D16" s="2">
        <v>2.4E-2</v>
      </c>
      <c r="E16" s="2">
        <v>0.18181800000000001</v>
      </c>
      <c r="F16" s="2">
        <v>213.07300000000001</v>
      </c>
      <c r="G16" s="2">
        <v>0.71539399999999997</v>
      </c>
      <c r="H16" s="2">
        <v>1.9066699999999999E-2</v>
      </c>
      <c r="I16" s="1">
        <f t="shared" si="0"/>
        <v>313.82317870000003</v>
      </c>
      <c r="J16" s="11"/>
      <c r="K16" s="11"/>
      <c r="L16" s="11"/>
      <c r="P16" s="2" t="s">
        <v>15</v>
      </c>
      <c r="Q16" s="5">
        <v>24.441210000000002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" t="s">
        <v>21</v>
      </c>
      <c r="B17" s="2" t="s">
        <v>11</v>
      </c>
      <c r="C17" s="2">
        <v>3485.625</v>
      </c>
      <c r="D17" s="2">
        <v>2.5999999999999999E-2</v>
      </c>
      <c r="E17" s="2">
        <v>31.908000000000001</v>
      </c>
      <c r="F17" s="2">
        <v>2417.83</v>
      </c>
      <c r="G17" s="2">
        <v>24.135000000000002</v>
      </c>
      <c r="H17" s="2">
        <v>0.34399999999999997</v>
      </c>
      <c r="I17" s="1">
        <f t="shared" si="0"/>
        <v>5959.8679999999995</v>
      </c>
      <c r="J17" s="2">
        <v>2216</v>
      </c>
      <c r="K17" s="2">
        <v>896.86</v>
      </c>
      <c r="L17" s="2">
        <v>2813</v>
      </c>
      <c r="O17" s="11"/>
      <c r="P17" s="2" t="s">
        <v>17</v>
      </c>
      <c r="Q17" s="12">
        <v>24.045000000000002</v>
      </c>
    </row>
    <row r="18" spans="1:26" x14ac:dyDescent="0.25">
      <c r="B18" s="3" t="s">
        <v>12</v>
      </c>
      <c r="C18" s="1">
        <f t="shared" ref="C18:E18" si="10">C17</f>
        <v>3485.625</v>
      </c>
      <c r="D18" s="1">
        <f t="shared" si="10"/>
        <v>2.5999999999999999E-2</v>
      </c>
      <c r="E18" s="1">
        <f t="shared" si="10"/>
        <v>31.908000000000001</v>
      </c>
      <c r="F18" s="4">
        <f>(F17-J17+K17)/Q18*Q19+(J17-K17)</f>
        <v>1371.2973676140862</v>
      </c>
      <c r="G18" s="1">
        <f t="shared" ref="G18:H18" si="11">G17</f>
        <v>24.135000000000002</v>
      </c>
      <c r="H18" s="1">
        <f t="shared" si="11"/>
        <v>0.34399999999999997</v>
      </c>
      <c r="I18" s="1">
        <f t="shared" si="0"/>
        <v>4913.335367614086</v>
      </c>
      <c r="O18" s="2" t="s">
        <v>21</v>
      </c>
      <c r="P18" s="2" t="s">
        <v>13</v>
      </c>
      <c r="Q18" s="2">
        <v>121.224</v>
      </c>
    </row>
    <row r="19" spans="1:26" x14ac:dyDescent="0.25">
      <c r="A19" s="11"/>
      <c r="B19" s="2" t="s">
        <v>14</v>
      </c>
      <c r="C19" s="2">
        <v>3062.48</v>
      </c>
      <c r="D19" s="2">
        <v>2.7799999999999998E-2</v>
      </c>
      <c r="E19" s="2">
        <v>17.202000000000002</v>
      </c>
      <c r="F19" s="2">
        <v>121.224</v>
      </c>
      <c r="G19" s="2">
        <v>24.650200000000002</v>
      </c>
      <c r="H19" s="2">
        <v>0.23486699999999999</v>
      </c>
      <c r="I19" s="1">
        <f t="shared" si="0"/>
        <v>3225.8188670000004</v>
      </c>
      <c r="J19" s="11"/>
      <c r="K19" s="11"/>
      <c r="L19" s="11"/>
      <c r="P19" s="2" t="s">
        <v>15</v>
      </c>
      <c r="Q19" s="2">
        <v>5.754785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22</v>
      </c>
      <c r="B20" s="2" t="s">
        <v>11</v>
      </c>
      <c r="C20" s="2">
        <v>2770.66</v>
      </c>
      <c r="D20" s="2">
        <v>2.1000000000000001E-2</v>
      </c>
      <c r="E20" s="2">
        <v>71.147000000000006</v>
      </c>
      <c r="F20" s="2">
        <v>1311.49</v>
      </c>
      <c r="G20" s="2">
        <v>2.1779999999999999</v>
      </c>
      <c r="H20" s="2">
        <v>1.7450000000000001</v>
      </c>
      <c r="I20" s="1">
        <f t="shared" si="0"/>
        <v>4157.241</v>
      </c>
      <c r="J20" s="2">
        <v>114</v>
      </c>
      <c r="K20" s="2">
        <v>87.54</v>
      </c>
      <c r="L20" s="2">
        <v>66</v>
      </c>
      <c r="O20" s="11"/>
      <c r="P20" s="2" t="s">
        <v>17</v>
      </c>
      <c r="Q20" s="12">
        <v>6.4580000000000002</v>
      </c>
    </row>
    <row r="21" spans="1:26" x14ac:dyDescent="0.25">
      <c r="B21" s="3" t="s">
        <v>12</v>
      </c>
      <c r="C21" s="1">
        <f t="shared" ref="C21:E21" si="12">C20</f>
        <v>2770.66</v>
      </c>
      <c r="D21" s="1">
        <f t="shared" si="12"/>
        <v>2.1000000000000001E-2</v>
      </c>
      <c r="E21" s="1">
        <f t="shared" si="12"/>
        <v>71.147000000000006</v>
      </c>
      <c r="F21" s="4">
        <f>(F20-J20+K20)/Q21*Q22+(J20-K20)</f>
        <v>85.247479750538929</v>
      </c>
      <c r="G21" s="1">
        <f t="shared" ref="G21:H21" si="13">G20</f>
        <v>2.1779999999999999</v>
      </c>
      <c r="H21" s="1">
        <f t="shared" si="13"/>
        <v>1.7450000000000001</v>
      </c>
      <c r="I21" s="1">
        <f t="shared" si="0"/>
        <v>2930.9984797505385</v>
      </c>
      <c r="O21" s="2" t="s">
        <v>22</v>
      </c>
      <c r="P21" s="2" t="s">
        <v>13</v>
      </c>
      <c r="Q21" s="2">
        <v>1159.7</v>
      </c>
    </row>
    <row r="22" spans="1:26" x14ac:dyDescent="0.25">
      <c r="A22" s="11"/>
      <c r="B22" s="2" t="s">
        <v>14</v>
      </c>
      <c r="C22" s="2">
        <v>2520.61</v>
      </c>
      <c r="D22" s="2">
        <v>2.0266699999999999E-2</v>
      </c>
      <c r="E22" s="2">
        <v>21.045400000000001</v>
      </c>
      <c r="F22" s="2">
        <v>1159.7</v>
      </c>
      <c r="G22" s="2">
        <v>2.0550299999999999</v>
      </c>
      <c r="H22" s="2">
        <v>0.14580000000000001</v>
      </c>
      <c r="I22" s="1">
        <f t="shared" si="0"/>
        <v>3703.5764966999996</v>
      </c>
      <c r="J22" s="11"/>
      <c r="K22" s="11"/>
      <c r="L22" s="11"/>
      <c r="P22" s="2" t="s">
        <v>15</v>
      </c>
      <c r="Q22" s="5">
        <v>53.053890000000003</v>
      </c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O23" s="11"/>
      <c r="P23" s="2" t="s">
        <v>17</v>
      </c>
      <c r="Q23" s="12">
        <v>54.59</v>
      </c>
    </row>
    <row r="25" spans="1:26" x14ac:dyDescent="0.25">
      <c r="A25" s="14" t="s">
        <v>24</v>
      </c>
    </row>
    <row r="26" spans="1:26" x14ac:dyDescent="0.25">
      <c r="C26" s="2" t="s">
        <v>0</v>
      </c>
      <c r="D26" s="2" t="s">
        <v>23</v>
      </c>
      <c r="E26" s="2" t="s">
        <v>3</v>
      </c>
      <c r="F26" s="2" t="s">
        <v>5</v>
      </c>
      <c r="G26" s="2" t="s">
        <v>6</v>
      </c>
      <c r="H26" s="14" t="s">
        <v>25</v>
      </c>
      <c r="J26" s="15"/>
      <c r="K26" s="14"/>
    </row>
    <row r="27" spans="1:26" x14ac:dyDescent="0.25">
      <c r="A27" s="2" t="s">
        <v>10</v>
      </c>
      <c r="B27" s="2" t="s">
        <v>31</v>
      </c>
      <c r="C27" s="2">
        <f t="shared" ref="C27:C47" si="14">C2</f>
        <v>2713.7770999999998</v>
      </c>
      <c r="D27" s="2">
        <f t="shared" ref="D27:D47" si="15">D2+E2+G2</f>
        <v>251.63900000000001</v>
      </c>
      <c r="E27" s="2">
        <f>F2-(J2-K2)</f>
        <v>108.041</v>
      </c>
      <c r="F27" s="2">
        <f t="shared" ref="F27:F47" si="16">H2</f>
        <v>1.2010000000000001</v>
      </c>
      <c r="G27" s="1">
        <f t="shared" ref="G27:G47" si="17">SUM(C27:F27)</f>
        <v>3074.6581000000001</v>
      </c>
      <c r="H27" s="1">
        <f>G27/G29</f>
        <v>1.1205603745617121</v>
      </c>
    </row>
    <row r="28" spans="1:26" x14ac:dyDescent="0.25">
      <c r="A28" s="2"/>
      <c r="B28" s="3" t="s">
        <v>32</v>
      </c>
      <c r="C28" s="2">
        <f t="shared" si="14"/>
        <v>2713.7770999999998</v>
      </c>
      <c r="D28" s="2">
        <f t="shared" si="15"/>
        <v>251.63900000000001</v>
      </c>
      <c r="E28" s="13">
        <f>F3-(J2-K2)</f>
        <v>12.141165007112377</v>
      </c>
      <c r="F28" s="2">
        <f t="shared" si="16"/>
        <v>1.2010000000000001</v>
      </c>
      <c r="G28" s="1">
        <f t="shared" si="17"/>
        <v>2978.7582650071122</v>
      </c>
      <c r="H28" s="1">
        <f>G28/G29</f>
        <v>1.0856096413338332</v>
      </c>
      <c r="K28" s="2"/>
      <c r="L28" s="17"/>
      <c r="M28" s="17"/>
      <c r="N28" s="17"/>
      <c r="O28" s="17"/>
      <c r="P28" s="17"/>
      <c r="Q28" s="17"/>
    </row>
    <row r="29" spans="1:26" x14ac:dyDescent="0.25">
      <c r="A29" s="2"/>
      <c r="B29" s="2" t="s">
        <v>14</v>
      </c>
      <c r="C29" s="2">
        <f t="shared" si="14"/>
        <v>2581.1410999999998</v>
      </c>
      <c r="D29" s="2">
        <f t="shared" si="15"/>
        <v>126.57550000000001</v>
      </c>
      <c r="E29" s="2">
        <f t="shared" ref="E29:E49" si="18">F4</f>
        <v>35.15</v>
      </c>
      <c r="F29" s="2">
        <f t="shared" si="16"/>
        <v>0.99099999999999999</v>
      </c>
      <c r="G29" s="1">
        <f t="shared" si="17"/>
        <v>2743.8575999999998</v>
      </c>
      <c r="H29" s="1">
        <f>G29/G29</f>
        <v>1</v>
      </c>
      <c r="K29" s="3"/>
      <c r="L29" s="17"/>
      <c r="M29" s="17"/>
      <c r="N29" s="17"/>
      <c r="O29" s="17"/>
      <c r="P29" s="17"/>
      <c r="Q29" s="17"/>
    </row>
    <row r="30" spans="1:26" x14ac:dyDescent="0.25">
      <c r="A30" s="6" t="s">
        <v>16</v>
      </c>
      <c r="B30" s="7" t="s">
        <v>11</v>
      </c>
      <c r="C30" s="2">
        <f t="shared" si="14"/>
        <v>2664.66</v>
      </c>
      <c r="D30" s="2">
        <f t="shared" si="15"/>
        <v>29.57</v>
      </c>
      <c r="E30" s="2">
        <f>F5</f>
        <v>145.55199999999999</v>
      </c>
      <c r="F30" s="2">
        <f t="shared" si="16"/>
        <v>9.43</v>
      </c>
      <c r="G30" s="8">
        <f t="shared" si="17"/>
        <v>2849.212</v>
      </c>
      <c r="H30" s="1">
        <f>G30/G32</f>
        <v>1.1778029541363182</v>
      </c>
      <c r="K30" s="2"/>
    </row>
    <row r="31" spans="1:26" x14ac:dyDescent="0.25">
      <c r="A31" s="8"/>
      <c r="B31" s="7" t="s">
        <v>12</v>
      </c>
      <c r="C31" s="2">
        <f t="shared" si="14"/>
        <v>2664.66</v>
      </c>
      <c r="D31" s="2">
        <f t="shared" si="15"/>
        <v>29.57</v>
      </c>
      <c r="E31" s="13">
        <f t="shared" si="18"/>
        <v>141.19970999999998</v>
      </c>
      <c r="F31" s="2">
        <f t="shared" si="16"/>
        <v>9.43</v>
      </c>
      <c r="G31" s="8">
        <f t="shared" si="17"/>
        <v>2844.8597099999997</v>
      </c>
      <c r="H31" s="1">
        <f>G31/G32</f>
        <v>1.1760038110682494</v>
      </c>
      <c r="J31" s="14" t="s">
        <v>25</v>
      </c>
    </row>
    <row r="32" spans="1:26" x14ac:dyDescent="0.25">
      <c r="A32" s="10"/>
      <c r="B32" s="6" t="s">
        <v>14</v>
      </c>
      <c r="C32" s="2">
        <f t="shared" si="14"/>
        <v>2405.6799999999998</v>
      </c>
      <c r="D32" s="2">
        <f t="shared" si="15"/>
        <v>8.2324632999999992</v>
      </c>
      <c r="E32" s="2">
        <f t="shared" si="18"/>
        <v>5.14229</v>
      </c>
      <c r="F32" s="2">
        <f t="shared" si="16"/>
        <v>3.5799999999999998E-2</v>
      </c>
      <c r="G32" s="8">
        <f t="shared" si="17"/>
        <v>2419.0905532999996</v>
      </c>
      <c r="H32" s="1">
        <f>G32/G32</f>
        <v>1</v>
      </c>
      <c r="K32" s="1" t="s">
        <v>10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22</v>
      </c>
    </row>
    <row r="33" spans="1:16" x14ac:dyDescent="0.25">
      <c r="A33" s="2" t="s">
        <v>18</v>
      </c>
      <c r="B33" s="2" t="s">
        <v>31</v>
      </c>
      <c r="C33" s="2">
        <f t="shared" si="14"/>
        <v>192.393</v>
      </c>
      <c r="D33" s="2">
        <f t="shared" si="15"/>
        <v>21.052</v>
      </c>
      <c r="E33" s="2">
        <f>F8-(J8-K8)</f>
        <v>7325.1550000000025</v>
      </c>
      <c r="F33" s="2">
        <f t="shared" si="16"/>
        <v>0.16400000000000001</v>
      </c>
      <c r="G33" s="1">
        <f t="shared" si="17"/>
        <v>7538.7640000000019</v>
      </c>
      <c r="H33" s="1">
        <f>G33/G35</f>
        <v>1.1878279648763956</v>
      </c>
      <c r="J33" s="2" t="s">
        <v>11</v>
      </c>
      <c r="K33" s="17">
        <v>1.1205603745617121</v>
      </c>
      <c r="L33" s="17">
        <v>1.1878279648763956</v>
      </c>
      <c r="M33" s="17">
        <v>1.8701528979556279</v>
      </c>
      <c r="N33" s="17">
        <v>12.617534869166755</v>
      </c>
      <c r="O33" s="17">
        <v>1.4386201430819519</v>
      </c>
      <c r="P33" s="17">
        <v>1.1153491776612829</v>
      </c>
    </row>
    <row r="34" spans="1:16" x14ac:dyDescent="0.25">
      <c r="B34" s="3" t="s">
        <v>32</v>
      </c>
      <c r="C34" s="2">
        <f t="shared" si="14"/>
        <v>192.393</v>
      </c>
      <c r="D34" s="2">
        <f t="shared" si="15"/>
        <v>21.052</v>
      </c>
      <c r="E34" s="13">
        <f>F9-(J8-K8)</f>
        <v>495.10964071702801</v>
      </c>
      <c r="F34" s="2">
        <f t="shared" si="16"/>
        <v>0.16400000000000001</v>
      </c>
      <c r="G34" s="1">
        <f t="shared" si="17"/>
        <v>708.71864071702794</v>
      </c>
      <c r="H34" s="1">
        <f>G34/G35</f>
        <v>0.11166761828236997</v>
      </c>
      <c r="J34" s="3" t="s">
        <v>12</v>
      </c>
      <c r="K34" s="17">
        <v>1.0856096413338332</v>
      </c>
      <c r="L34" s="17">
        <v>0.11166761828236997</v>
      </c>
      <c r="M34" s="17">
        <v>0.96677567446335411</v>
      </c>
      <c r="N34" s="17">
        <v>2.0012184385148726</v>
      </c>
      <c r="O34" s="17">
        <v>1.1141962756751667</v>
      </c>
      <c r="P34" s="17">
        <v>0.78425232537752931</v>
      </c>
    </row>
    <row r="35" spans="1:16" x14ac:dyDescent="0.25">
      <c r="A35" s="11"/>
      <c r="B35" s="2" t="s">
        <v>14</v>
      </c>
      <c r="C35" s="2">
        <f t="shared" si="14"/>
        <v>94.841300000000004</v>
      </c>
      <c r="D35" s="2">
        <f t="shared" si="15"/>
        <v>12.121176699999999</v>
      </c>
      <c r="E35" s="2">
        <f>F10</f>
        <v>6239.65</v>
      </c>
      <c r="F35" s="2">
        <f t="shared" si="16"/>
        <v>6.7533300000000004E-2</v>
      </c>
      <c r="G35" s="1">
        <f t="shared" si="17"/>
        <v>6346.6800099999991</v>
      </c>
      <c r="H35" s="1">
        <f>G35/G35</f>
        <v>1</v>
      </c>
      <c r="J35" s="2" t="s">
        <v>14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2" t="s">
        <v>19</v>
      </c>
      <c r="B36" s="2" t="s">
        <v>31</v>
      </c>
      <c r="C36" s="2">
        <f t="shared" si="14"/>
        <v>4139.2749000000003</v>
      </c>
      <c r="D36" s="2">
        <f t="shared" si="15"/>
        <v>38.861000000000004</v>
      </c>
      <c r="E36" s="2">
        <f>F11-(J11-K11)</f>
        <v>2169.4139999999998</v>
      </c>
      <c r="F36" s="2">
        <f t="shared" si="16"/>
        <v>0.115</v>
      </c>
      <c r="G36" s="1">
        <f t="shared" si="17"/>
        <v>6347.6648999999998</v>
      </c>
      <c r="H36" s="1">
        <f>G36/G38</f>
        <v>1.3666884884363313</v>
      </c>
    </row>
    <row r="37" spans="1:16" x14ac:dyDescent="0.25">
      <c r="B37" s="3" t="s">
        <v>32</v>
      </c>
      <c r="C37" s="2">
        <f t="shared" si="14"/>
        <v>4139.2749000000003</v>
      </c>
      <c r="D37" s="2">
        <f t="shared" si="15"/>
        <v>39.974000000000004</v>
      </c>
      <c r="E37" s="13">
        <f>F12-(J11-K11)</f>
        <v>149.6185163563614</v>
      </c>
      <c r="F37" s="2">
        <f t="shared" si="16"/>
        <v>0.108</v>
      </c>
      <c r="G37" s="1">
        <f t="shared" si="17"/>
        <v>4328.9754163563621</v>
      </c>
      <c r="H37" s="1">
        <f>G37/G38</f>
        <v>0.93205311897578502</v>
      </c>
      <c r="J37" s="14"/>
    </row>
    <row r="38" spans="1:16" x14ac:dyDescent="0.25">
      <c r="A38" s="11"/>
      <c r="B38" s="2" t="s">
        <v>14</v>
      </c>
      <c r="C38" s="2">
        <f t="shared" si="14"/>
        <v>3819.93</v>
      </c>
      <c r="D38" s="2">
        <f t="shared" si="15"/>
        <v>22.27516</v>
      </c>
      <c r="E38" s="2">
        <f>F13</f>
        <v>802.27499999999998</v>
      </c>
      <c r="F38" s="2">
        <f t="shared" si="16"/>
        <v>7.85333E-2</v>
      </c>
      <c r="G38" s="1">
        <f t="shared" si="17"/>
        <v>4644.5586933000004</v>
      </c>
      <c r="H38" s="1">
        <f>G38/G38</f>
        <v>1</v>
      </c>
    </row>
    <row r="39" spans="1:16" x14ac:dyDescent="0.25">
      <c r="A39" s="2" t="s">
        <v>20</v>
      </c>
      <c r="B39" s="2" t="s">
        <v>31</v>
      </c>
      <c r="C39" s="2">
        <f t="shared" si="14"/>
        <v>189.529</v>
      </c>
      <c r="D39" s="2">
        <f t="shared" si="15"/>
        <v>6.782</v>
      </c>
      <c r="E39" s="2">
        <f>F14-(J14-K14)</f>
        <v>3763.3308999999999</v>
      </c>
      <c r="F39" s="2">
        <f t="shared" si="16"/>
        <v>3.3000000000000002E-2</v>
      </c>
      <c r="G39" s="1">
        <f t="shared" si="17"/>
        <v>3959.6749</v>
      </c>
      <c r="H39" s="1">
        <f>G39/G41</f>
        <v>12.617534869166755</v>
      </c>
      <c r="K39" s="19"/>
      <c r="L39" s="19"/>
      <c r="M39" s="19"/>
      <c r="N39" s="20"/>
      <c r="O39" s="19"/>
      <c r="P39" s="19"/>
    </row>
    <row r="40" spans="1:16" x14ac:dyDescent="0.25">
      <c r="B40" s="3" t="s">
        <v>32</v>
      </c>
      <c r="C40" s="2">
        <f t="shared" si="14"/>
        <v>189.529</v>
      </c>
      <c r="D40" s="2">
        <f t="shared" si="15"/>
        <v>6.782</v>
      </c>
      <c r="E40" s="13">
        <f>F15-(J14-K14)</f>
        <v>431.68473164778788</v>
      </c>
      <c r="F40" s="2">
        <f t="shared" si="16"/>
        <v>3.3000000000000002E-2</v>
      </c>
      <c r="G40" s="1">
        <f t="shared" si="17"/>
        <v>628.02873164778794</v>
      </c>
      <c r="H40" s="1">
        <f>G40/G41</f>
        <v>2.0012184385148726</v>
      </c>
      <c r="K40" s="17"/>
      <c r="L40" s="17"/>
      <c r="M40" s="17"/>
      <c r="N40" s="17"/>
      <c r="O40" s="17"/>
      <c r="P40" s="17"/>
    </row>
    <row r="41" spans="1:16" x14ac:dyDescent="0.25">
      <c r="A41" s="11"/>
      <c r="B41" s="2" t="s">
        <v>14</v>
      </c>
      <c r="C41" s="2">
        <f t="shared" si="14"/>
        <v>99.809899999999999</v>
      </c>
      <c r="D41" s="2">
        <f t="shared" si="15"/>
        <v>0.92121199999999992</v>
      </c>
      <c r="E41" s="2">
        <f t="shared" si="18"/>
        <v>213.07300000000001</v>
      </c>
      <c r="F41" s="2">
        <f t="shared" si="16"/>
        <v>1.9066699999999999E-2</v>
      </c>
      <c r="G41" s="1">
        <f t="shared" si="17"/>
        <v>313.82317870000003</v>
      </c>
      <c r="H41" s="1">
        <f>G41/G41</f>
        <v>1</v>
      </c>
    </row>
    <row r="42" spans="1:16" x14ac:dyDescent="0.25">
      <c r="A42" s="2" t="s">
        <v>21</v>
      </c>
      <c r="B42" s="2" t="s">
        <v>31</v>
      </c>
      <c r="C42" s="2">
        <f t="shared" si="14"/>
        <v>3485.625</v>
      </c>
      <c r="D42" s="2">
        <f t="shared" si="15"/>
        <v>56.069000000000003</v>
      </c>
      <c r="E42" s="2">
        <f>F17-(J17-K17)</f>
        <v>1098.69</v>
      </c>
      <c r="F42" s="2">
        <f t="shared" si="16"/>
        <v>0.34399999999999997</v>
      </c>
      <c r="G42" s="1">
        <f t="shared" si="17"/>
        <v>4640.7280000000001</v>
      </c>
      <c r="H42" s="1">
        <f>G42/G44</f>
        <v>1.4386201430819519</v>
      </c>
      <c r="J42" s="14"/>
    </row>
    <row r="43" spans="1:16" x14ac:dyDescent="0.25">
      <c r="B43" s="3" t="s">
        <v>32</v>
      </c>
      <c r="C43" s="2">
        <f t="shared" si="14"/>
        <v>3485.625</v>
      </c>
      <c r="D43" s="2">
        <f t="shared" si="15"/>
        <v>56.069000000000003</v>
      </c>
      <c r="E43" s="13">
        <f>F18-(J17-K17)</f>
        <v>52.157367614086297</v>
      </c>
      <c r="F43" s="2">
        <f t="shared" si="16"/>
        <v>0.34399999999999997</v>
      </c>
      <c r="G43" s="1">
        <f t="shared" si="17"/>
        <v>3594.1953676140865</v>
      </c>
      <c r="H43" s="1">
        <f>G43/G44</f>
        <v>1.1141962756751667</v>
      </c>
    </row>
    <row r="44" spans="1:16" x14ac:dyDescent="0.25">
      <c r="A44" s="11"/>
      <c r="B44" s="2" t="s">
        <v>14</v>
      </c>
      <c r="C44" s="2">
        <f t="shared" si="14"/>
        <v>3062.48</v>
      </c>
      <c r="D44" s="2">
        <f t="shared" si="15"/>
        <v>41.88</v>
      </c>
      <c r="E44" s="2">
        <f t="shared" si="18"/>
        <v>121.224</v>
      </c>
      <c r="F44" s="2">
        <f t="shared" si="16"/>
        <v>0.23486699999999999</v>
      </c>
      <c r="G44" s="1">
        <f t="shared" si="17"/>
        <v>3225.8188670000004</v>
      </c>
      <c r="H44" s="1">
        <f>G44/G44</f>
        <v>1</v>
      </c>
      <c r="K44" s="21"/>
      <c r="L44" s="21"/>
      <c r="M44" s="21"/>
      <c r="N44" s="21"/>
      <c r="O44" s="21"/>
      <c r="P44" s="21"/>
    </row>
    <row r="45" spans="1:16" x14ac:dyDescent="0.25">
      <c r="A45" s="2" t="s">
        <v>22</v>
      </c>
      <c r="B45" s="2" t="s">
        <v>31</v>
      </c>
      <c r="C45" s="2">
        <f t="shared" si="14"/>
        <v>2770.66</v>
      </c>
      <c r="D45" s="2">
        <f t="shared" si="15"/>
        <v>73.346000000000004</v>
      </c>
      <c r="E45" s="2">
        <f>F20-(J20-K20)</f>
        <v>1285.03</v>
      </c>
      <c r="F45" s="2">
        <f t="shared" si="16"/>
        <v>1.7450000000000001</v>
      </c>
      <c r="G45" s="1">
        <f t="shared" si="17"/>
        <v>4130.7809999999999</v>
      </c>
      <c r="H45" s="1">
        <f>G45/G47</f>
        <v>1.1153491776612829</v>
      </c>
      <c r="K45" s="18"/>
      <c r="L45" s="18"/>
      <c r="M45" s="18"/>
      <c r="N45" s="18"/>
      <c r="O45" s="18"/>
      <c r="P45" s="18"/>
    </row>
    <row r="46" spans="1:16" x14ac:dyDescent="0.25">
      <c r="B46" s="3" t="s">
        <v>32</v>
      </c>
      <c r="C46" s="2">
        <f t="shared" si="14"/>
        <v>2770.66</v>
      </c>
      <c r="D46" s="2">
        <f t="shared" si="15"/>
        <v>73.346000000000004</v>
      </c>
      <c r="E46" s="13">
        <f>F21-(J20-K20)</f>
        <v>58.787479750538935</v>
      </c>
      <c r="F46" s="2">
        <f t="shared" si="16"/>
        <v>1.7450000000000001</v>
      </c>
      <c r="G46" s="1">
        <f t="shared" si="17"/>
        <v>2904.5384797505385</v>
      </c>
      <c r="H46" s="1">
        <f>G46/G47</f>
        <v>0.78425232537752931</v>
      </c>
    </row>
    <row r="47" spans="1:16" x14ac:dyDescent="0.25">
      <c r="A47" s="11"/>
      <c r="B47" s="2" t="s">
        <v>14</v>
      </c>
      <c r="C47" s="2">
        <f t="shared" si="14"/>
        <v>2520.61</v>
      </c>
      <c r="D47" s="2">
        <f t="shared" si="15"/>
        <v>23.1206967</v>
      </c>
      <c r="E47" s="2">
        <f>F22</f>
        <v>1159.7</v>
      </c>
      <c r="F47" s="2">
        <f t="shared" si="16"/>
        <v>0.14580000000000001</v>
      </c>
      <c r="G47" s="1">
        <f t="shared" si="17"/>
        <v>3703.5764967</v>
      </c>
      <c r="H47" s="1">
        <f>G47/G47</f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opLeftCell="C8" workbookViewId="0">
      <selection activeCell="E33" sqref="E33"/>
    </sheetView>
  </sheetViews>
  <sheetFormatPr defaultColWidth="14.42578125" defaultRowHeight="15" x14ac:dyDescent="0.25"/>
  <cols>
    <col min="1" max="16384" width="14.42578125" style="1"/>
  </cols>
  <sheetData>
    <row r="1" spans="1:26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26" x14ac:dyDescent="0.25">
      <c r="A2" s="2" t="s">
        <v>10</v>
      </c>
      <c r="B2" s="2" t="s">
        <v>11</v>
      </c>
      <c r="C2" s="2">
        <v>2713.7770999999998</v>
      </c>
      <c r="D2" s="2">
        <v>6.8000000000000005E-2</v>
      </c>
      <c r="E2" s="2">
        <v>164.791</v>
      </c>
      <c r="F2" s="2">
        <v>125.462</v>
      </c>
      <c r="G2" s="2">
        <v>86.78</v>
      </c>
      <c r="H2" s="2">
        <v>1.2010000000000001</v>
      </c>
      <c r="I2" s="1">
        <f t="shared" ref="I2:I22" si="0">SUM(C2:H2)</f>
        <v>3092.0791000000004</v>
      </c>
      <c r="J2" s="2">
        <v>96</v>
      </c>
      <c r="K2" s="2">
        <v>78.578999999999994</v>
      </c>
      <c r="L2" s="2">
        <v>33</v>
      </c>
      <c r="Q2" s="2" t="s">
        <v>3</v>
      </c>
    </row>
    <row r="3" spans="1:26" x14ac:dyDescent="0.25">
      <c r="A3" s="2"/>
      <c r="B3" s="3" t="s">
        <v>12</v>
      </c>
      <c r="C3" s="1">
        <f t="shared" ref="C3:E3" si="1">C2</f>
        <v>2713.7770999999998</v>
      </c>
      <c r="D3" s="1">
        <f t="shared" si="1"/>
        <v>6.8000000000000005E-2</v>
      </c>
      <c r="E3" s="1">
        <f t="shared" si="1"/>
        <v>164.791</v>
      </c>
      <c r="F3" s="4">
        <f>F2-(Q3-Q4)</f>
        <v>94.262</v>
      </c>
      <c r="G3" s="1">
        <f t="shared" ref="G3:H3" si="2">G2</f>
        <v>86.78</v>
      </c>
      <c r="H3" s="1">
        <f t="shared" si="2"/>
        <v>1.2010000000000001</v>
      </c>
      <c r="I3" s="1">
        <f t="shared" si="0"/>
        <v>3060.8791000000006</v>
      </c>
      <c r="K3" s="2"/>
      <c r="O3" s="2" t="s">
        <v>10</v>
      </c>
      <c r="P3" s="2" t="s">
        <v>13</v>
      </c>
      <c r="Q3" s="2">
        <v>35.15</v>
      </c>
    </row>
    <row r="4" spans="1:26" x14ac:dyDescent="0.25">
      <c r="A4" s="2"/>
      <c r="B4" s="2" t="s">
        <v>14</v>
      </c>
      <c r="C4" s="2">
        <v>2581.1410999999998</v>
      </c>
      <c r="D4" s="2">
        <v>5.7000000000000002E-2</v>
      </c>
      <c r="E4" s="2">
        <v>92.195499999999996</v>
      </c>
      <c r="F4" s="2">
        <v>35.15</v>
      </c>
      <c r="G4" s="2">
        <v>34.323</v>
      </c>
      <c r="H4" s="2">
        <v>0.99099999999999999</v>
      </c>
      <c r="I4" s="1">
        <f t="shared" si="0"/>
        <v>2743.8575999999994</v>
      </c>
      <c r="K4" s="2"/>
      <c r="O4" s="2"/>
      <c r="P4" s="2" t="s">
        <v>15</v>
      </c>
      <c r="Q4" s="5">
        <v>3.95</v>
      </c>
    </row>
    <row r="5" spans="1:26" x14ac:dyDescent="0.25">
      <c r="A5" s="6" t="s">
        <v>16</v>
      </c>
      <c r="B5" s="7" t="s">
        <v>11</v>
      </c>
      <c r="C5" s="6">
        <v>2664.66</v>
      </c>
      <c r="D5" s="6">
        <v>4.7E-2</v>
      </c>
      <c r="E5" s="6">
        <v>27.29</v>
      </c>
      <c r="F5" s="6">
        <v>145.55199999999999</v>
      </c>
      <c r="G5" s="6">
        <v>2.2330000000000001</v>
      </c>
      <c r="H5" s="6">
        <v>9.43</v>
      </c>
      <c r="I5" s="8">
        <f t="shared" si="0"/>
        <v>2849.212</v>
      </c>
      <c r="O5" s="2"/>
      <c r="P5" s="2" t="s">
        <v>17</v>
      </c>
      <c r="Q5" s="2">
        <v>3.89</v>
      </c>
    </row>
    <row r="6" spans="1:26" x14ac:dyDescent="0.25">
      <c r="A6" s="8"/>
      <c r="B6" s="7" t="s">
        <v>12</v>
      </c>
      <c r="C6" s="8">
        <f t="shared" ref="C6:E6" si="3">C5</f>
        <v>2664.66</v>
      </c>
      <c r="D6" s="8">
        <f t="shared" si="3"/>
        <v>4.7E-2</v>
      </c>
      <c r="E6" s="8">
        <f t="shared" si="3"/>
        <v>27.29</v>
      </c>
      <c r="F6" s="9">
        <f>F5-(Q6-Q7)</f>
        <v>141.19970999999998</v>
      </c>
      <c r="G6" s="8">
        <f t="shared" ref="G6:H6" si="4">G5</f>
        <v>2.2330000000000001</v>
      </c>
      <c r="H6" s="8">
        <f t="shared" si="4"/>
        <v>9.43</v>
      </c>
      <c r="I6" s="8">
        <f t="shared" si="0"/>
        <v>2844.8597099999997</v>
      </c>
      <c r="O6" s="2" t="s">
        <v>16</v>
      </c>
      <c r="P6" s="2" t="s">
        <v>13</v>
      </c>
      <c r="Q6" s="2">
        <v>5.14229</v>
      </c>
    </row>
    <row r="7" spans="1:26" x14ac:dyDescent="0.25">
      <c r="A7" s="10"/>
      <c r="B7" s="6" t="s">
        <v>14</v>
      </c>
      <c r="C7" s="6">
        <v>2405.6799999999998</v>
      </c>
      <c r="D7" s="6">
        <v>3.5133299999999999E-2</v>
      </c>
      <c r="E7" s="6">
        <v>5.3526699999999998</v>
      </c>
      <c r="F7" s="6">
        <v>5.14229</v>
      </c>
      <c r="G7" s="6">
        <v>2.8446600000000002</v>
      </c>
      <c r="H7" s="6">
        <v>3.5799999999999998E-2</v>
      </c>
      <c r="I7" s="8">
        <f t="shared" si="0"/>
        <v>2419.0905533</v>
      </c>
      <c r="J7" s="11"/>
      <c r="L7" s="11"/>
      <c r="P7" s="2" t="s">
        <v>15</v>
      </c>
      <c r="Q7" s="5">
        <v>0.79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 t="s">
        <v>18</v>
      </c>
      <c r="B8" s="2" t="s">
        <v>11</v>
      </c>
      <c r="C8" s="2">
        <v>192.393</v>
      </c>
      <c r="D8" s="2">
        <v>2.5999999999999999E-2</v>
      </c>
      <c r="E8" s="2">
        <v>9.7710000000000008</v>
      </c>
      <c r="F8" s="2">
        <v>18138.115000000002</v>
      </c>
      <c r="G8" s="2">
        <v>11.255000000000001</v>
      </c>
      <c r="H8" s="2">
        <v>0.16400000000000001</v>
      </c>
      <c r="I8" s="1">
        <f t="shared" si="0"/>
        <v>18351.724000000002</v>
      </c>
      <c r="J8" s="2">
        <v>17586</v>
      </c>
      <c r="K8" s="2">
        <v>6773.04</v>
      </c>
      <c r="L8" s="2">
        <v>22514</v>
      </c>
      <c r="O8" s="11"/>
      <c r="P8" s="2" t="s">
        <v>17</v>
      </c>
      <c r="Q8" s="12">
        <v>0.78200000000000003</v>
      </c>
    </row>
    <row r="9" spans="1:26" x14ac:dyDescent="0.25">
      <c r="B9" s="3" t="s">
        <v>12</v>
      </c>
      <c r="C9" s="1">
        <f t="shared" ref="C9:E9" si="5">C8</f>
        <v>192.393</v>
      </c>
      <c r="D9" s="1">
        <f t="shared" si="5"/>
        <v>2.5999999999999999E-2</v>
      </c>
      <c r="E9" s="1">
        <f t="shared" si="5"/>
        <v>9.7710000000000008</v>
      </c>
      <c r="F9" s="4">
        <f>F8-(Q9-Q10)</f>
        <v>12320.205000000002</v>
      </c>
      <c r="G9" s="1">
        <f t="shared" ref="G9:H9" si="6">G8</f>
        <v>11.255000000000001</v>
      </c>
      <c r="H9" s="1">
        <f t="shared" si="6"/>
        <v>0.16400000000000001</v>
      </c>
      <c r="I9" s="1">
        <f t="shared" si="0"/>
        <v>12533.814000000002</v>
      </c>
      <c r="O9" s="2" t="s">
        <v>18</v>
      </c>
      <c r="P9" s="2" t="s">
        <v>13</v>
      </c>
      <c r="Q9" s="2">
        <v>6239.65</v>
      </c>
    </row>
    <row r="10" spans="1:26" x14ac:dyDescent="0.25">
      <c r="A10" s="11"/>
      <c r="B10" s="2" t="s">
        <v>14</v>
      </c>
      <c r="C10" s="2">
        <v>94.841300000000004</v>
      </c>
      <c r="D10" s="2">
        <v>2.5066700000000001E-2</v>
      </c>
      <c r="E10" s="2">
        <v>4.3331099999999996</v>
      </c>
      <c r="F10" s="2">
        <v>6239.65</v>
      </c>
      <c r="G10" s="2">
        <v>7.7629999999999999</v>
      </c>
      <c r="H10" s="2">
        <v>6.7533300000000004E-2</v>
      </c>
      <c r="I10" s="1">
        <f t="shared" si="0"/>
        <v>6346.6800099999991</v>
      </c>
      <c r="J10" s="11"/>
      <c r="K10" s="11"/>
      <c r="L10" s="11"/>
      <c r="P10" s="2" t="s">
        <v>15</v>
      </c>
      <c r="Q10" s="5">
        <v>421.74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 t="s">
        <v>19</v>
      </c>
      <c r="B11" s="2" t="s">
        <v>11</v>
      </c>
      <c r="C11" s="2">
        <v>4139.2749000000003</v>
      </c>
      <c r="D11" s="2">
        <v>2.1000000000000001E-2</v>
      </c>
      <c r="E11" s="2">
        <v>12.619</v>
      </c>
      <c r="F11" s="2">
        <v>4507.7839999999997</v>
      </c>
      <c r="G11" s="2">
        <v>26.221</v>
      </c>
      <c r="H11" s="2">
        <v>0.115</v>
      </c>
      <c r="I11" s="1">
        <f t="shared" si="0"/>
        <v>8686.0348999999987</v>
      </c>
      <c r="O11" s="11"/>
      <c r="P11" s="2" t="s">
        <v>17</v>
      </c>
      <c r="Q11" s="12">
        <v>417.71</v>
      </c>
    </row>
    <row r="12" spans="1:26" x14ac:dyDescent="0.25">
      <c r="B12" s="3" t="s">
        <v>12</v>
      </c>
      <c r="C12" s="1">
        <f t="shared" ref="C12:E12" si="7">C11</f>
        <v>4139.2749000000003</v>
      </c>
      <c r="D12" s="1">
        <f t="shared" si="7"/>
        <v>2.1000000000000001E-2</v>
      </c>
      <c r="E12" s="1">
        <f t="shared" si="7"/>
        <v>12.619</v>
      </c>
      <c r="F12" s="4">
        <f>F11-(Q12-Q13)</f>
        <v>3760.8396999999995</v>
      </c>
      <c r="G12" s="2">
        <v>27.334</v>
      </c>
      <c r="H12" s="2">
        <v>0.108</v>
      </c>
      <c r="I12" s="1">
        <f t="shared" si="0"/>
        <v>7940.1965999999993</v>
      </c>
      <c r="J12" s="2">
        <v>3457</v>
      </c>
      <c r="K12" s="2">
        <v>1118.6300000000001</v>
      </c>
      <c r="L12" s="2">
        <v>4208</v>
      </c>
      <c r="O12" s="2" t="s">
        <v>19</v>
      </c>
      <c r="P12" s="2" t="s">
        <v>13</v>
      </c>
      <c r="Q12" s="2">
        <v>802.27499999999998</v>
      </c>
    </row>
    <row r="13" spans="1:26" x14ac:dyDescent="0.25">
      <c r="A13" s="11"/>
      <c r="B13" s="2" t="s">
        <v>14</v>
      </c>
      <c r="C13" s="2">
        <v>3819.93</v>
      </c>
      <c r="D13" s="2">
        <v>2.1399999999999999E-2</v>
      </c>
      <c r="E13" s="2">
        <v>8.5907599999999995</v>
      </c>
      <c r="F13" s="2">
        <v>802.27499999999998</v>
      </c>
      <c r="G13" s="2">
        <v>13.663</v>
      </c>
      <c r="H13" s="2">
        <v>7.85333E-2</v>
      </c>
      <c r="I13" s="1">
        <f t="shared" si="0"/>
        <v>4644.5586932999995</v>
      </c>
      <c r="J13" s="11"/>
      <c r="K13" s="11"/>
      <c r="L13" s="11"/>
      <c r="P13" s="2" t="s">
        <v>15</v>
      </c>
      <c r="Q13" s="5">
        <v>55.3307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 t="s">
        <v>20</v>
      </c>
      <c r="B14" s="2" t="s">
        <v>11</v>
      </c>
      <c r="C14" s="2">
        <v>189.529</v>
      </c>
      <c r="D14" s="2">
        <v>2.4E-2</v>
      </c>
      <c r="E14" s="2">
        <v>3.048</v>
      </c>
      <c r="F14" s="2">
        <v>9083.0859</v>
      </c>
      <c r="G14" s="2">
        <v>3.71</v>
      </c>
      <c r="H14" s="2">
        <v>3.3000000000000002E-2</v>
      </c>
      <c r="I14" s="1">
        <f t="shared" si="0"/>
        <v>9279.4298999999992</v>
      </c>
      <c r="J14" s="2">
        <v>8726</v>
      </c>
      <c r="K14" s="2">
        <v>3406.2449999999999</v>
      </c>
      <c r="L14" s="2">
        <v>11007</v>
      </c>
      <c r="O14" s="11"/>
      <c r="P14" s="2" t="s">
        <v>17</v>
      </c>
      <c r="Q14" s="12">
        <v>66.802999999999997</v>
      </c>
    </row>
    <row r="15" spans="1:26" x14ac:dyDescent="0.25">
      <c r="B15" s="3" t="s">
        <v>12</v>
      </c>
      <c r="C15" s="1">
        <f t="shared" ref="C15:E15" si="8">C14</f>
        <v>189.529</v>
      </c>
      <c r="D15" s="1">
        <f t="shared" si="8"/>
        <v>2.4E-2</v>
      </c>
      <c r="E15" s="1">
        <f t="shared" si="8"/>
        <v>3.048</v>
      </c>
      <c r="F15" s="4">
        <f>F14-(Q15-Q16)</f>
        <v>8894.4541100000006</v>
      </c>
      <c r="G15" s="1">
        <f t="shared" ref="G15:H15" si="9">G14</f>
        <v>3.71</v>
      </c>
      <c r="H15" s="1">
        <f t="shared" si="9"/>
        <v>3.3000000000000002E-2</v>
      </c>
      <c r="I15" s="1">
        <f t="shared" si="0"/>
        <v>9090.7981099999997</v>
      </c>
      <c r="O15" s="2" t="s">
        <v>20</v>
      </c>
      <c r="P15" s="2" t="s">
        <v>13</v>
      </c>
      <c r="Q15" s="2">
        <v>213.07300000000001</v>
      </c>
    </row>
    <row r="16" spans="1:26" x14ac:dyDescent="0.25">
      <c r="A16" s="11"/>
      <c r="B16" s="2" t="s">
        <v>14</v>
      </c>
      <c r="C16" s="2">
        <v>99.809899999999999</v>
      </c>
      <c r="D16" s="2">
        <v>2.4E-2</v>
      </c>
      <c r="E16" s="2">
        <v>0.18181800000000001</v>
      </c>
      <c r="F16" s="2">
        <v>213.07300000000001</v>
      </c>
      <c r="G16" s="2">
        <v>0.71539399999999997</v>
      </c>
      <c r="H16" s="2">
        <v>1.9066699999999999E-2</v>
      </c>
      <c r="I16" s="1">
        <f t="shared" si="0"/>
        <v>313.82317870000003</v>
      </c>
      <c r="J16" s="11"/>
      <c r="K16" s="11"/>
      <c r="L16" s="11"/>
      <c r="P16" s="2" t="s">
        <v>15</v>
      </c>
      <c r="Q16" s="5">
        <v>24.441210000000002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" t="s">
        <v>21</v>
      </c>
      <c r="B17" s="2" t="s">
        <v>11</v>
      </c>
      <c r="C17" s="2">
        <v>3485.625</v>
      </c>
      <c r="D17" s="2">
        <v>2.5999999999999999E-2</v>
      </c>
      <c r="E17" s="2">
        <v>31.908000000000001</v>
      </c>
      <c r="F17" s="2">
        <v>2417.83</v>
      </c>
      <c r="G17" s="2">
        <v>24.135000000000002</v>
      </c>
      <c r="H17" s="2">
        <v>0.34399999999999997</v>
      </c>
      <c r="I17" s="1">
        <f t="shared" si="0"/>
        <v>5959.8679999999995</v>
      </c>
      <c r="J17" s="2">
        <v>2216</v>
      </c>
      <c r="K17" s="2">
        <v>896.86</v>
      </c>
      <c r="L17" s="2">
        <v>2813</v>
      </c>
      <c r="O17" s="11"/>
      <c r="P17" s="2" t="s">
        <v>17</v>
      </c>
      <c r="Q17" s="12">
        <v>24.045000000000002</v>
      </c>
    </row>
    <row r="18" spans="1:26" x14ac:dyDescent="0.25">
      <c r="B18" s="3" t="s">
        <v>12</v>
      </c>
      <c r="C18" s="1">
        <f t="shared" ref="C18:E18" si="10">C17</f>
        <v>3485.625</v>
      </c>
      <c r="D18" s="1">
        <f t="shared" si="10"/>
        <v>2.5999999999999999E-2</v>
      </c>
      <c r="E18" s="1">
        <f t="shared" si="10"/>
        <v>31.908000000000001</v>
      </c>
      <c r="F18" s="1">
        <f>F17-(Q18-Q19)</f>
        <v>2302.3607849999999</v>
      </c>
      <c r="G18" s="1">
        <f t="shared" ref="G18:H18" si="11">G17</f>
        <v>24.135000000000002</v>
      </c>
      <c r="H18" s="1">
        <f t="shared" si="11"/>
        <v>0.34399999999999997</v>
      </c>
      <c r="I18" s="1">
        <f t="shared" si="0"/>
        <v>5844.3987850000003</v>
      </c>
      <c r="O18" s="2" t="s">
        <v>21</v>
      </c>
      <c r="P18" s="2" t="s">
        <v>13</v>
      </c>
      <c r="Q18" s="2">
        <v>121.224</v>
      </c>
    </row>
    <row r="19" spans="1:26" x14ac:dyDescent="0.25">
      <c r="A19" s="11"/>
      <c r="B19" s="2" t="s">
        <v>14</v>
      </c>
      <c r="C19" s="2">
        <v>3062.48</v>
      </c>
      <c r="D19" s="2">
        <v>2.7799999999999998E-2</v>
      </c>
      <c r="E19" s="2">
        <v>17.202000000000002</v>
      </c>
      <c r="F19" s="2">
        <v>121.224</v>
      </c>
      <c r="G19" s="2">
        <v>24.650200000000002</v>
      </c>
      <c r="H19" s="2">
        <v>0.23486699999999999</v>
      </c>
      <c r="I19" s="1">
        <f t="shared" si="0"/>
        <v>3225.8188670000004</v>
      </c>
      <c r="J19" s="11"/>
      <c r="K19" s="11"/>
      <c r="L19" s="11"/>
      <c r="P19" s="2" t="s">
        <v>15</v>
      </c>
      <c r="Q19" s="2">
        <v>5.754785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22</v>
      </c>
      <c r="B20" s="2" t="s">
        <v>11</v>
      </c>
      <c r="C20" s="2">
        <v>2770.66</v>
      </c>
      <c r="D20" s="2">
        <v>2.1000000000000001E-2</v>
      </c>
      <c r="E20" s="2">
        <v>71.147000000000006</v>
      </c>
      <c r="F20" s="2">
        <v>1311.49</v>
      </c>
      <c r="G20" s="2">
        <v>2.1779999999999999</v>
      </c>
      <c r="H20" s="2">
        <v>1.7450000000000001</v>
      </c>
      <c r="I20" s="1">
        <f t="shared" si="0"/>
        <v>4157.241</v>
      </c>
      <c r="J20" s="2">
        <v>114</v>
      </c>
      <c r="K20" s="2">
        <v>87.54</v>
      </c>
      <c r="L20" s="2">
        <v>66</v>
      </c>
      <c r="O20" s="11"/>
      <c r="P20" s="2" t="s">
        <v>17</v>
      </c>
      <c r="Q20" s="12">
        <v>6.4580000000000002</v>
      </c>
    </row>
    <row r="21" spans="1:26" x14ac:dyDescent="0.25">
      <c r="B21" s="3" t="s">
        <v>12</v>
      </c>
      <c r="C21" s="1">
        <f t="shared" ref="C21:E21" si="12">C20</f>
        <v>2770.66</v>
      </c>
      <c r="D21" s="1">
        <f t="shared" si="12"/>
        <v>2.1000000000000001E-2</v>
      </c>
      <c r="E21" s="1">
        <f t="shared" si="12"/>
        <v>71.147000000000006</v>
      </c>
      <c r="F21" s="4">
        <f>F20-(Q21-Q22)</f>
        <v>204.84388999999987</v>
      </c>
      <c r="G21" s="1">
        <f t="shared" ref="G21:H21" si="13">G20</f>
        <v>2.1779999999999999</v>
      </c>
      <c r="H21" s="1">
        <f t="shared" si="13"/>
        <v>1.7450000000000001</v>
      </c>
      <c r="I21" s="1">
        <f t="shared" si="0"/>
        <v>3050.5948899999994</v>
      </c>
      <c r="O21" s="2" t="s">
        <v>22</v>
      </c>
      <c r="P21" s="2" t="s">
        <v>13</v>
      </c>
      <c r="Q21" s="2">
        <v>1159.7</v>
      </c>
    </row>
    <row r="22" spans="1:26" x14ac:dyDescent="0.25">
      <c r="A22" s="11"/>
      <c r="B22" s="2" t="s">
        <v>14</v>
      </c>
      <c r="C22" s="2">
        <v>2520.61</v>
      </c>
      <c r="D22" s="2">
        <v>2.0266699999999999E-2</v>
      </c>
      <c r="E22" s="2">
        <v>21.045400000000001</v>
      </c>
      <c r="F22" s="2">
        <v>1159.7</v>
      </c>
      <c r="G22" s="2">
        <v>2.0550299999999999</v>
      </c>
      <c r="H22" s="2">
        <v>0.14580000000000001</v>
      </c>
      <c r="I22" s="1">
        <f t="shared" si="0"/>
        <v>3703.5764966999996</v>
      </c>
      <c r="J22" s="11"/>
      <c r="K22" s="11"/>
      <c r="L22" s="11"/>
      <c r="P22" s="2" t="s">
        <v>15</v>
      </c>
      <c r="Q22" s="5">
        <v>53.053890000000003</v>
      </c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5">
      <c r="O23" s="11"/>
      <c r="P23" s="2" t="s">
        <v>17</v>
      </c>
      <c r="Q23" s="12">
        <v>54.59</v>
      </c>
    </row>
    <row r="25" spans="1:26" x14ac:dyDescent="0.25">
      <c r="A25" s="14" t="s">
        <v>24</v>
      </c>
    </row>
    <row r="26" spans="1:26" x14ac:dyDescent="0.25">
      <c r="C26" s="2" t="s">
        <v>0</v>
      </c>
      <c r="D26" s="2" t="s">
        <v>23</v>
      </c>
      <c r="E26" s="2" t="s">
        <v>3</v>
      </c>
      <c r="F26" s="2" t="s">
        <v>5</v>
      </c>
      <c r="G26" s="2" t="s">
        <v>6</v>
      </c>
      <c r="H26" s="14" t="s">
        <v>25</v>
      </c>
      <c r="J26" s="15" t="s">
        <v>26</v>
      </c>
    </row>
    <row r="27" spans="1:26" x14ac:dyDescent="0.25">
      <c r="A27" s="2" t="s">
        <v>10</v>
      </c>
      <c r="B27" s="2" t="s">
        <v>31</v>
      </c>
      <c r="C27" s="2">
        <f t="shared" ref="C27:C47" si="14">C2</f>
        <v>2713.7770999999998</v>
      </c>
      <c r="D27" s="2">
        <f t="shared" ref="D27:D47" si="15">D2+E2+G2</f>
        <v>251.63900000000001</v>
      </c>
      <c r="E27" s="2">
        <f t="shared" ref="E27:E47" si="16">F2</f>
        <v>125.462</v>
      </c>
      <c r="F27" s="2">
        <f t="shared" ref="F27:F47" si="17">H2</f>
        <v>1.2010000000000001</v>
      </c>
      <c r="G27" s="1">
        <f t="shared" ref="G27:G47" si="18">SUM(C27:F27)</f>
        <v>3092.0790999999999</v>
      </c>
      <c r="H27" s="1">
        <f>G27/G29</f>
        <v>1.1269094649809817</v>
      </c>
      <c r="K27" s="1" t="s">
        <v>10</v>
      </c>
      <c r="L27" s="1" t="s">
        <v>18</v>
      </c>
      <c r="M27" s="1" t="s">
        <v>19</v>
      </c>
      <c r="N27" s="1" t="s">
        <v>20</v>
      </c>
      <c r="O27" s="1" t="s">
        <v>21</v>
      </c>
      <c r="P27" s="1" t="s">
        <v>22</v>
      </c>
    </row>
    <row r="28" spans="1:26" x14ac:dyDescent="0.25">
      <c r="A28" s="2"/>
      <c r="B28" s="3" t="s">
        <v>32</v>
      </c>
      <c r="C28" s="2">
        <f t="shared" si="14"/>
        <v>2713.7770999999998</v>
      </c>
      <c r="D28" s="2">
        <f t="shared" si="15"/>
        <v>251.63900000000001</v>
      </c>
      <c r="E28" s="13">
        <f t="shared" si="16"/>
        <v>94.262</v>
      </c>
      <c r="F28" s="2">
        <f t="shared" si="17"/>
        <v>1.2010000000000001</v>
      </c>
      <c r="G28" s="1">
        <f t="shared" si="18"/>
        <v>3060.8791000000001</v>
      </c>
      <c r="H28" s="1">
        <f>G28/G29</f>
        <v>1.1155386124994242</v>
      </c>
      <c r="J28" s="1" t="s">
        <v>27</v>
      </c>
      <c r="K28" s="1">
        <v>46</v>
      </c>
      <c r="L28" s="16">
        <v>12298</v>
      </c>
      <c r="M28" s="16">
        <v>2688</v>
      </c>
      <c r="N28" s="16">
        <v>2018</v>
      </c>
      <c r="O28" s="1">
        <v>552</v>
      </c>
      <c r="P28" s="1">
        <v>91</v>
      </c>
    </row>
    <row r="29" spans="1:26" x14ac:dyDescent="0.25">
      <c r="A29" s="2"/>
      <c r="B29" s="2" t="s">
        <v>14</v>
      </c>
      <c r="C29" s="2">
        <f t="shared" si="14"/>
        <v>2581.1410999999998</v>
      </c>
      <c r="D29" s="2">
        <f t="shared" si="15"/>
        <v>126.57550000000001</v>
      </c>
      <c r="E29" s="2">
        <f t="shared" si="16"/>
        <v>35.15</v>
      </c>
      <c r="F29" s="2">
        <f t="shared" si="17"/>
        <v>0.99099999999999999</v>
      </c>
      <c r="G29" s="1">
        <f t="shared" si="18"/>
        <v>2743.8575999999998</v>
      </c>
      <c r="H29" s="1">
        <f>G29/G29</f>
        <v>1</v>
      </c>
      <c r="J29" s="1" t="s">
        <v>28</v>
      </c>
      <c r="K29" s="1">
        <v>33</v>
      </c>
      <c r="L29" s="16">
        <v>22514</v>
      </c>
      <c r="M29" s="16">
        <v>4208</v>
      </c>
      <c r="N29" s="16">
        <v>11007</v>
      </c>
      <c r="O29" s="16">
        <v>2813</v>
      </c>
      <c r="P29" s="1">
        <v>66</v>
      </c>
    </row>
    <row r="30" spans="1:26" x14ac:dyDescent="0.25">
      <c r="A30" s="6" t="s">
        <v>16</v>
      </c>
      <c r="B30" s="7" t="s">
        <v>11</v>
      </c>
      <c r="C30" s="2">
        <f t="shared" si="14"/>
        <v>2664.66</v>
      </c>
      <c r="D30" s="2">
        <f t="shared" si="15"/>
        <v>29.57</v>
      </c>
      <c r="E30" s="2">
        <f t="shared" si="16"/>
        <v>145.55199999999999</v>
      </c>
      <c r="F30" s="2">
        <f t="shared" si="17"/>
        <v>9.43</v>
      </c>
      <c r="G30" s="8">
        <f t="shared" si="18"/>
        <v>2849.212</v>
      </c>
      <c r="H30" s="1">
        <f>G30/G32</f>
        <v>1.1778029541363182</v>
      </c>
    </row>
    <row r="31" spans="1:26" x14ac:dyDescent="0.25">
      <c r="A31" s="8"/>
      <c r="B31" s="7" t="s">
        <v>12</v>
      </c>
      <c r="C31" s="2">
        <f t="shared" si="14"/>
        <v>2664.66</v>
      </c>
      <c r="D31" s="2">
        <f t="shared" si="15"/>
        <v>29.57</v>
      </c>
      <c r="E31" s="13">
        <f t="shared" si="16"/>
        <v>141.19970999999998</v>
      </c>
      <c r="F31" s="2">
        <f t="shared" si="17"/>
        <v>9.43</v>
      </c>
      <c r="G31" s="8">
        <f t="shared" si="18"/>
        <v>2844.8597099999997</v>
      </c>
      <c r="H31" s="1">
        <f>G31/G32</f>
        <v>1.1760038110682494</v>
      </c>
      <c r="J31" s="14" t="s">
        <v>25</v>
      </c>
    </row>
    <row r="32" spans="1:26" x14ac:dyDescent="0.25">
      <c r="A32" s="10"/>
      <c r="B32" s="6" t="s">
        <v>14</v>
      </c>
      <c r="C32" s="2">
        <f t="shared" si="14"/>
        <v>2405.6799999999998</v>
      </c>
      <c r="D32" s="2">
        <f t="shared" si="15"/>
        <v>8.2324632999999992</v>
      </c>
      <c r="E32" s="2">
        <f t="shared" si="16"/>
        <v>5.14229</v>
      </c>
      <c r="F32" s="2">
        <f t="shared" si="17"/>
        <v>3.5799999999999998E-2</v>
      </c>
      <c r="G32" s="8">
        <f t="shared" si="18"/>
        <v>2419.0905532999996</v>
      </c>
      <c r="H32" s="1">
        <f>G32/G32</f>
        <v>1</v>
      </c>
      <c r="K32" s="1" t="s">
        <v>10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22</v>
      </c>
    </row>
    <row r="33" spans="1:16" x14ac:dyDescent="0.25">
      <c r="A33" s="2" t="s">
        <v>18</v>
      </c>
      <c r="B33" s="2" t="s">
        <v>31</v>
      </c>
      <c r="C33" s="2">
        <f t="shared" si="14"/>
        <v>192.393</v>
      </c>
      <c r="D33" s="2">
        <f t="shared" si="15"/>
        <v>21.052</v>
      </c>
      <c r="E33" s="2">
        <f t="shared" si="16"/>
        <v>18138.115000000002</v>
      </c>
      <c r="F33" s="2">
        <f t="shared" si="17"/>
        <v>0.16400000000000001</v>
      </c>
      <c r="G33" s="1">
        <f t="shared" si="18"/>
        <v>18351.724000000002</v>
      </c>
      <c r="H33" s="1">
        <f>G33/G35</f>
        <v>2.891547072025773</v>
      </c>
      <c r="J33" s="2" t="s">
        <v>11</v>
      </c>
      <c r="K33" s="17">
        <v>1.1269094649809801</v>
      </c>
      <c r="L33" s="17">
        <v>2.891547072025773</v>
      </c>
      <c r="M33" s="17">
        <v>1.8701528979556279</v>
      </c>
      <c r="N33" s="17">
        <v>29.5689755563616</v>
      </c>
      <c r="O33" s="17">
        <v>1.8475519691974072</v>
      </c>
      <c r="P33" s="17">
        <v>1.1224936230436253</v>
      </c>
    </row>
    <row r="34" spans="1:16" x14ac:dyDescent="0.25">
      <c r="B34" s="3" t="s">
        <v>32</v>
      </c>
      <c r="C34" s="2">
        <f t="shared" si="14"/>
        <v>192.393</v>
      </c>
      <c r="D34" s="2">
        <f t="shared" si="15"/>
        <v>21.052</v>
      </c>
      <c r="E34" s="13">
        <f t="shared" si="16"/>
        <v>12320.205000000002</v>
      </c>
      <c r="F34" s="2">
        <f t="shared" si="17"/>
        <v>0.16400000000000001</v>
      </c>
      <c r="G34" s="1">
        <f t="shared" si="18"/>
        <v>12533.814000000002</v>
      </c>
      <c r="H34" s="1">
        <f>G34/G35</f>
        <v>1.9748614992801574</v>
      </c>
      <c r="J34" s="3" t="s">
        <v>12</v>
      </c>
      <c r="K34" s="17">
        <v>1.1155386124994242</v>
      </c>
      <c r="L34" s="17">
        <v>1.9748614992801574</v>
      </c>
      <c r="M34" s="17">
        <v>1.7095696543686951</v>
      </c>
      <c r="N34" s="17">
        <v>28.967898890254911</v>
      </c>
      <c r="O34" s="17">
        <v>1.8117566503153568</v>
      </c>
      <c r="P34" s="17">
        <v>0.82368891062954219</v>
      </c>
    </row>
    <row r="35" spans="1:16" x14ac:dyDescent="0.25">
      <c r="A35" s="11"/>
      <c r="B35" s="2" t="s">
        <v>14</v>
      </c>
      <c r="C35" s="2">
        <f t="shared" si="14"/>
        <v>94.841300000000004</v>
      </c>
      <c r="D35" s="2">
        <f t="shared" si="15"/>
        <v>12.121176699999999</v>
      </c>
      <c r="E35" s="2">
        <f t="shared" si="16"/>
        <v>6239.65</v>
      </c>
      <c r="F35" s="2">
        <f t="shared" si="17"/>
        <v>6.7533300000000004E-2</v>
      </c>
      <c r="G35" s="1">
        <f t="shared" si="18"/>
        <v>6346.6800099999991</v>
      </c>
      <c r="H35" s="1">
        <f>G35/G35</f>
        <v>1</v>
      </c>
      <c r="J35" s="2" t="s">
        <v>14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2" t="s">
        <v>19</v>
      </c>
      <c r="B36" s="2" t="s">
        <v>31</v>
      </c>
      <c r="C36" s="2">
        <f t="shared" si="14"/>
        <v>4139.2749000000003</v>
      </c>
      <c r="D36" s="2">
        <f t="shared" si="15"/>
        <v>38.861000000000004</v>
      </c>
      <c r="E36" s="2">
        <f t="shared" si="16"/>
        <v>4507.7839999999997</v>
      </c>
      <c r="F36" s="2">
        <f t="shared" si="17"/>
        <v>0.115</v>
      </c>
      <c r="G36" s="1">
        <f t="shared" si="18"/>
        <v>8686.0349000000006</v>
      </c>
      <c r="H36" s="1">
        <f>G36/G38</f>
        <v>1.8701528979556279</v>
      </c>
    </row>
    <row r="37" spans="1:16" x14ac:dyDescent="0.25">
      <c r="B37" s="3" t="s">
        <v>32</v>
      </c>
      <c r="C37" s="2">
        <f t="shared" si="14"/>
        <v>4139.2749000000003</v>
      </c>
      <c r="D37" s="2">
        <f t="shared" si="15"/>
        <v>39.974000000000004</v>
      </c>
      <c r="E37" s="13">
        <f t="shared" si="16"/>
        <v>3760.8396999999995</v>
      </c>
      <c r="F37" s="2">
        <f t="shared" si="17"/>
        <v>0.108</v>
      </c>
      <c r="G37" s="1">
        <f t="shared" si="18"/>
        <v>7940.1966000000002</v>
      </c>
      <c r="H37" s="1">
        <f>G37/G38</f>
        <v>1.7095696543686951</v>
      </c>
      <c r="J37" s="14" t="s">
        <v>29</v>
      </c>
    </row>
    <row r="38" spans="1:16" x14ac:dyDescent="0.25">
      <c r="A38" s="11"/>
      <c r="B38" s="2" t="s">
        <v>14</v>
      </c>
      <c r="C38" s="2">
        <f t="shared" si="14"/>
        <v>3819.93</v>
      </c>
      <c r="D38" s="2">
        <f t="shared" si="15"/>
        <v>22.27516</v>
      </c>
      <c r="E38" s="2">
        <f t="shared" si="16"/>
        <v>802.27499999999998</v>
      </c>
      <c r="F38" s="2">
        <f t="shared" si="17"/>
        <v>7.85333E-2</v>
      </c>
      <c r="G38" s="1">
        <f t="shared" si="18"/>
        <v>4644.5586933000004</v>
      </c>
      <c r="H38" s="1">
        <f>G38/G38</f>
        <v>1</v>
      </c>
      <c r="K38" s="1" t="s">
        <v>10</v>
      </c>
      <c r="L38" s="1" t="s">
        <v>18</v>
      </c>
      <c r="M38" s="1" t="s">
        <v>19</v>
      </c>
      <c r="N38" s="1" t="s">
        <v>20</v>
      </c>
      <c r="O38" s="1" t="s">
        <v>21</v>
      </c>
      <c r="P38" s="1" t="s">
        <v>22</v>
      </c>
    </row>
    <row r="39" spans="1:16" x14ac:dyDescent="0.25">
      <c r="A39" s="2" t="s">
        <v>20</v>
      </c>
      <c r="B39" s="2" t="s">
        <v>31</v>
      </c>
      <c r="C39" s="2">
        <f t="shared" si="14"/>
        <v>189.529</v>
      </c>
      <c r="D39" s="2">
        <f t="shared" si="15"/>
        <v>6.782</v>
      </c>
      <c r="E39" s="2">
        <f t="shared" si="16"/>
        <v>9083.0859</v>
      </c>
      <c r="F39" s="2">
        <f t="shared" si="17"/>
        <v>3.3000000000000002E-2</v>
      </c>
      <c r="G39" s="1">
        <f t="shared" si="18"/>
        <v>9279.4298999999992</v>
      </c>
      <c r="H39" s="1">
        <f>G39/G41</f>
        <v>29.5689755563616</v>
      </c>
      <c r="J39" s="1" t="s">
        <v>27</v>
      </c>
      <c r="K39" s="19">
        <v>24.676283300000001</v>
      </c>
      <c r="L39" s="19">
        <v>3908.87</v>
      </c>
      <c r="M39" s="19">
        <v>232.12</v>
      </c>
      <c r="N39" s="20">
        <v>715.03</v>
      </c>
      <c r="O39" s="19">
        <v>278.55</v>
      </c>
      <c r="P39" s="19">
        <v>30.18</v>
      </c>
    </row>
    <row r="40" spans="1:16" x14ac:dyDescent="0.25">
      <c r="B40" s="3" t="s">
        <v>32</v>
      </c>
      <c r="C40" s="2">
        <f t="shared" si="14"/>
        <v>189.529</v>
      </c>
      <c r="D40" s="2">
        <f t="shared" si="15"/>
        <v>6.782</v>
      </c>
      <c r="E40" s="13">
        <f t="shared" si="16"/>
        <v>8894.4541100000006</v>
      </c>
      <c r="F40" s="2">
        <f t="shared" si="17"/>
        <v>3.3000000000000002E-2</v>
      </c>
      <c r="G40" s="1">
        <f t="shared" si="18"/>
        <v>9090.7981099999997</v>
      </c>
      <c r="H40" s="1">
        <f>G40/G41</f>
        <v>28.967898890254911</v>
      </c>
      <c r="J40" s="1" t="s">
        <v>28</v>
      </c>
      <c r="K40" s="17">
        <v>17.421000000000006</v>
      </c>
      <c r="L40" s="17">
        <v>10812.96</v>
      </c>
      <c r="M40" s="17">
        <v>2338.37</v>
      </c>
      <c r="N40" s="17">
        <v>5319.7550000000001</v>
      </c>
      <c r="O40" s="17">
        <v>1319.1399999999999</v>
      </c>
      <c r="P40" s="17">
        <v>26.459999999999994</v>
      </c>
    </row>
    <row r="41" spans="1:16" x14ac:dyDescent="0.25">
      <c r="A41" s="11"/>
      <c r="B41" s="2" t="s">
        <v>14</v>
      </c>
      <c r="C41" s="2">
        <f t="shared" si="14"/>
        <v>99.809899999999999</v>
      </c>
      <c r="D41" s="2">
        <f t="shared" si="15"/>
        <v>0.92121199999999992</v>
      </c>
      <c r="E41" s="2">
        <f t="shared" si="16"/>
        <v>213.07300000000001</v>
      </c>
      <c r="F41" s="2">
        <f t="shared" si="17"/>
        <v>1.9066699999999999E-2</v>
      </c>
      <c r="G41" s="1">
        <f t="shared" si="18"/>
        <v>313.82317870000003</v>
      </c>
      <c r="H41" s="1">
        <f>G41/G41</f>
        <v>1</v>
      </c>
    </row>
    <row r="42" spans="1:16" x14ac:dyDescent="0.25">
      <c r="A42" s="2" t="s">
        <v>21</v>
      </c>
      <c r="B42" s="2" t="s">
        <v>31</v>
      </c>
      <c r="C42" s="2">
        <f t="shared" si="14"/>
        <v>3485.625</v>
      </c>
      <c r="D42" s="2">
        <f t="shared" si="15"/>
        <v>56.069000000000003</v>
      </c>
      <c r="E42" s="2">
        <f t="shared" si="16"/>
        <v>2417.83</v>
      </c>
      <c r="F42" s="2">
        <f t="shared" si="17"/>
        <v>0.34399999999999997</v>
      </c>
      <c r="G42" s="1">
        <f t="shared" si="18"/>
        <v>5959.8679999999995</v>
      </c>
      <c r="H42" s="1">
        <f>G42/G44</f>
        <v>1.8475519691974072</v>
      </c>
      <c r="J42" s="14" t="s">
        <v>30</v>
      </c>
    </row>
    <row r="43" spans="1:16" x14ac:dyDescent="0.25">
      <c r="B43" s="3" t="s">
        <v>32</v>
      </c>
      <c r="C43" s="2">
        <f t="shared" si="14"/>
        <v>3485.625</v>
      </c>
      <c r="D43" s="2">
        <f t="shared" si="15"/>
        <v>56.069000000000003</v>
      </c>
      <c r="E43" s="2">
        <f t="shared" si="16"/>
        <v>2302.3607849999999</v>
      </c>
      <c r="F43" s="2">
        <f t="shared" si="17"/>
        <v>0.34399999999999997</v>
      </c>
      <c r="G43" s="1">
        <f t="shared" si="18"/>
        <v>5844.3987850000003</v>
      </c>
      <c r="H43" s="1">
        <f>G43/G44</f>
        <v>1.8117566503153568</v>
      </c>
      <c r="K43" s="1" t="s">
        <v>10</v>
      </c>
      <c r="L43" s="1" t="s">
        <v>18</v>
      </c>
      <c r="M43" s="1" t="s">
        <v>19</v>
      </c>
      <c r="N43" s="1" t="s">
        <v>20</v>
      </c>
      <c r="O43" s="1" t="s">
        <v>21</v>
      </c>
      <c r="P43" s="1" t="s">
        <v>22</v>
      </c>
    </row>
    <row r="44" spans="1:16" x14ac:dyDescent="0.25">
      <c r="A44" s="11"/>
      <c r="B44" s="2" t="s">
        <v>14</v>
      </c>
      <c r="C44" s="2">
        <f t="shared" si="14"/>
        <v>3062.48</v>
      </c>
      <c r="D44" s="2">
        <f t="shared" si="15"/>
        <v>41.88</v>
      </c>
      <c r="E44" s="2">
        <f t="shared" si="16"/>
        <v>121.224</v>
      </c>
      <c r="F44" s="2">
        <f t="shared" si="17"/>
        <v>0.23486699999999999</v>
      </c>
      <c r="G44" s="1">
        <f t="shared" si="18"/>
        <v>3225.8188670000004</v>
      </c>
      <c r="H44" s="1">
        <f>G44/G44</f>
        <v>1</v>
      </c>
      <c r="J44" s="1" t="s">
        <v>27</v>
      </c>
      <c r="K44" s="21">
        <v>2.7898311144994099E-2</v>
      </c>
      <c r="L44" s="21">
        <v>0.81198189159837153</v>
      </c>
      <c r="M44" s="21">
        <v>0.30138187445651338</v>
      </c>
      <c r="N44" s="21">
        <v>0.77973953953502906</v>
      </c>
      <c r="O44" s="21">
        <v>0.37175844106234762</v>
      </c>
      <c r="P44" s="21">
        <v>5.2540571662310562E-2</v>
      </c>
    </row>
    <row r="45" spans="1:16" x14ac:dyDescent="0.25">
      <c r="A45" s="2" t="s">
        <v>22</v>
      </c>
      <c r="B45" s="2" t="s">
        <v>31</v>
      </c>
      <c r="C45" s="2">
        <f t="shared" si="14"/>
        <v>2770.66</v>
      </c>
      <c r="D45" s="2">
        <f t="shared" si="15"/>
        <v>73.346000000000004</v>
      </c>
      <c r="E45" s="2">
        <f t="shared" si="16"/>
        <v>1311.49</v>
      </c>
      <c r="F45" s="2">
        <f t="shared" si="17"/>
        <v>1.7450000000000001</v>
      </c>
      <c r="G45" s="1">
        <f t="shared" si="18"/>
        <v>4157.241</v>
      </c>
      <c r="H45" s="1">
        <f>G45/G47</f>
        <v>1.1224936230436253</v>
      </c>
      <c r="J45" s="1" t="s">
        <v>28</v>
      </c>
      <c r="K45" s="18">
        <f>K40/I2</f>
        <v>5.634073203366629E-3</v>
      </c>
      <c r="L45" s="18">
        <f>L40/I8</f>
        <v>0.58920676880275646</v>
      </c>
      <c r="M45" s="18">
        <f>M40/I11</f>
        <v>0.26921029294966342</v>
      </c>
      <c r="N45" s="18">
        <f>N40/I14</f>
        <v>0.57328467991336418</v>
      </c>
      <c r="O45" s="18">
        <f>O40/I17</f>
        <v>0.22133711686231977</v>
      </c>
      <c r="P45" s="18">
        <f>P40/I20</f>
        <v>6.3647981918777364E-3</v>
      </c>
    </row>
    <row r="46" spans="1:16" x14ac:dyDescent="0.25">
      <c r="B46" s="3" t="s">
        <v>32</v>
      </c>
      <c r="C46" s="2">
        <f t="shared" si="14"/>
        <v>2770.66</v>
      </c>
      <c r="D46" s="2">
        <f t="shared" si="15"/>
        <v>73.346000000000004</v>
      </c>
      <c r="E46" s="13">
        <f t="shared" si="16"/>
        <v>204.84388999999987</v>
      </c>
      <c r="F46" s="2">
        <f t="shared" si="17"/>
        <v>1.7450000000000001</v>
      </c>
      <c r="G46" s="1">
        <f t="shared" si="18"/>
        <v>3050.5948899999994</v>
      </c>
      <c r="H46" s="1">
        <f>G46/G47</f>
        <v>0.82368891062954219</v>
      </c>
    </row>
    <row r="47" spans="1:16" x14ac:dyDescent="0.25">
      <c r="A47" s="11"/>
      <c r="B47" s="2" t="s">
        <v>14</v>
      </c>
      <c r="C47" s="2">
        <f t="shared" si="14"/>
        <v>2520.61</v>
      </c>
      <c r="D47" s="2">
        <f t="shared" si="15"/>
        <v>23.1206967</v>
      </c>
      <c r="E47" s="2">
        <f t="shared" si="16"/>
        <v>1159.7</v>
      </c>
      <c r="F47" s="2">
        <f t="shared" si="17"/>
        <v>0.14580000000000001</v>
      </c>
      <c r="G47" s="1">
        <f t="shared" si="18"/>
        <v>3703.5764967</v>
      </c>
      <c r="H47" s="1">
        <f>G47/G47</f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3AF9-1C6C-419B-83CE-BDA4AE55AD02}">
  <dimension ref="A1:Z47"/>
  <sheetViews>
    <sheetView workbookViewId="0">
      <selection activeCell="E34" sqref="E34"/>
    </sheetView>
  </sheetViews>
  <sheetFormatPr defaultColWidth="14.42578125" defaultRowHeight="15" x14ac:dyDescent="0.25"/>
  <cols>
    <col min="1" max="16384" width="14.42578125" style="1"/>
  </cols>
  <sheetData>
    <row r="1" spans="1:26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Q1" s="2" t="s">
        <v>3</v>
      </c>
    </row>
    <row r="2" spans="1:26" x14ac:dyDescent="0.25">
      <c r="A2" s="2" t="s">
        <v>10</v>
      </c>
      <c r="B2" s="2" t="s">
        <v>11</v>
      </c>
      <c r="C2" s="2">
        <v>2713.7770999999998</v>
      </c>
      <c r="D2" s="2">
        <v>6.8000000000000005E-2</v>
      </c>
      <c r="E2" s="2">
        <v>164.791</v>
      </c>
      <c r="F2" s="2">
        <v>125.462</v>
      </c>
      <c r="G2" s="2">
        <v>86.78</v>
      </c>
      <c r="H2" s="2">
        <v>1.2010000000000001</v>
      </c>
      <c r="I2" s="1">
        <f t="shared" ref="I2:I22" si="0">SUM(C2:H2)</f>
        <v>3092.0791000000004</v>
      </c>
      <c r="J2" s="2">
        <v>96</v>
      </c>
      <c r="K2" s="2">
        <v>78.578999999999994</v>
      </c>
      <c r="L2" s="2">
        <v>33</v>
      </c>
      <c r="O2" s="2" t="s">
        <v>10</v>
      </c>
      <c r="P2" s="2" t="s">
        <v>13</v>
      </c>
      <c r="Q2" s="2">
        <v>35.15</v>
      </c>
    </row>
    <row r="3" spans="1:26" x14ac:dyDescent="0.25">
      <c r="A3" s="2"/>
      <c r="B3" s="3" t="s">
        <v>12</v>
      </c>
      <c r="C3" s="1">
        <f t="shared" ref="C3:E3" si="1">C2</f>
        <v>2713.7770999999998</v>
      </c>
      <c r="D3" s="1">
        <f t="shared" si="1"/>
        <v>6.8000000000000005E-2</v>
      </c>
      <c r="E3" s="1">
        <f t="shared" si="1"/>
        <v>164.791</v>
      </c>
      <c r="F3" s="4">
        <f>F2-(Q2-Q3)</f>
        <v>94.262</v>
      </c>
      <c r="G3" s="1">
        <f t="shared" ref="G3:H3" si="2">G2</f>
        <v>86.78</v>
      </c>
      <c r="H3" s="1">
        <f t="shared" si="2"/>
        <v>1.2010000000000001</v>
      </c>
      <c r="I3" s="1">
        <f t="shared" si="0"/>
        <v>3060.8791000000006</v>
      </c>
      <c r="K3" s="2"/>
      <c r="O3" s="2"/>
      <c r="P3" s="2" t="s">
        <v>15</v>
      </c>
      <c r="Q3" s="5">
        <v>3.95</v>
      </c>
    </row>
    <row r="4" spans="1:26" x14ac:dyDescent="0.25">
      <c r="A4" s="2"/>
      <c r="B4" s="2" t="s">
        <v>14</v>
      </c>
      <c r="C4" s="2">
        <v>2581.1410999999998</v>
      </c>
      <c r="D4" s="2">
        <v>5.7000000000000002E-2</v>
      </c>
      <c r="E4" s="2">
        <v>92.195499999999996</v>
      </c>
      <c r="F4" s="2">
        <v>35.15</v>
      </c>
      <c r="G4" s="2">
        <v>34.323</v>
      </c>
      <c r="H4" s="2">
        <v>0.99099999999999999</v>
      </c>
      <c r="I4" s="1">
        <f t="shared" si="0"/>
        <v>2743.8575999999994</v>
      </c>
      <c r="K4" s="2"/>
      <c r="O4" s="2"/>
      <c r="P4" s="2" t="s">
        <v>17</v>
      </c>
      <c r="Q4" s="2">
        <v>3.89</v>
      </c>
    </row>
    <row r="5" spans="1:26" x14ac:dyDescent="0.25">
      <c r="A5" s="6" t="s">
        <v>16</v>
      </c>
      <c r="B5" s="7" t="s">
        <v>11</v>
      </c>
      <c r="C5" s="6">
        <v>2664.66</v>
      </c>
      <c r="D5" s="6">
        <v>4.7E-2</v>
      </c>
      <c r="E5" s="6">
        <v>27.29</v>
      </c>
      <c r="F5" s="6">
        <v>145.55199999999999</v>
      </c>
      <c r="G5" s="6">
        <v>2.2330000000000001</v>
      </c>
      <c r="H5" s="6">
        <v>9.43</v>
      </c>
      <c r="I5" s="8">
        <f t="shared" si="0"/>
        <v>2849.212</v>
      </c>
      <c r="O5" s="2" t="s">
        <v>16</v>
      </c>
      <c r="P5" s="2" t="s">
        <v>13</v>
      </c>
      <c r="Q5" s="2">
        <v>5.14229</v>
      </c>
    </row>
    <row r="6" spans="1:26" x14ac:dyDescent="0.25">
      <c r="A6" s="8"/>
      <c r="B6" s="7" t="s">
        <v>12</v>
      </c>
      <c r="C6" s="8">
        <f t="shared" ref="C6:E6" si="3">C5</f>
        <v>2664.66</v>
      </c>
      <c r="D6" s="8">
        <f t="shared" si="3"/>
        <v>4.7E-2</v>
      </c>
      <c r="E6" s="8">
        <f t="shared" si="3"/>
        <v>27.29</v>
      </c>
      <c r="F6" s="9">
        <f>F5-(Q5-Q6)</f>
        <v>141.19970999999998</v>
      </c>
      <c r="G6" s="8">
        <f t="shared" ref="G6:H6" si="4">G5</f>
        <v>2.2330000000000001</v>
      </c>
      <c r="H6" s="8">
        <f t="shared" si="4"/>
        <v>9.43</v>
      </c>
      <c r="I6" s="8">
        <f t="shared" si="0"/>
        <v>2844.8597099999997</v>
      </c>
      <c r="P6" s="2" t="s">
        <v>15</v>
      </c>
      <c r="Q6" s="5">
        <v>0.79</v>
      </c>
    </row>
    <row r="7" spans="1:26" x14ac:dyDescent="0.25">
      <c r="A7" s="10"/>
      <c r="B7" s="6" t="s">
        <v>14</v>
      </c>
      <c r="C7" s="6">
        <v>2405.6799999999998</v>
      </c>
      <c r="D7" s="6">
        <v>3.5133299999999999E-2</v>
      </c>
      <c r="E7" s="6">
        <v>5.3526699999999998</v>
      </c>
      <c r="F7" s="6">
        <v>5.14229</v>
      </c>
      <c r="G7" s="6">
        <v>2.8446600000000002</v>
      </c>
      <c r="H7" s="6">
        <v>3.5799999999999998E-2</v>
      </c>
      <c r="I7" s="8">
        <f t="shared" si="0"/>
        <v>2419.0905533</v>
      </c>
      <c r="J7" s="11"/>
      <c r="L7" s="11"/>
      <c r="O7" s="11"/>
      <c r="P7" s="2" t="s">
        <v>17</v>
      </c>
      <c r="Q7" s="12">
        <v>0.78200000000000003</v>
      </c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2" t="s">
        <v>18</v>
      </c>
      <c r="B8" s="2" t="s">
        <v>11</v>
      </c>
      <c r="C8" s="2">
        <v>192.393</v>
      </c>
      <c r="D8" s="2">
        <v>2.5999999999999999E-2</v>
      </c>
      <c r="E8" s="2">
        <v>9.7710000000000008</v>
      </c>
      <c r="F8" s="2">
        <v>18138.115000000002</v>
      </c>
      <c r="G8" s="2">
        <v>11.255000000000001</v>
      </c>
      <c r="H8" s="2">
        <v>0.16400000000000001</v>
      </c>
      <c r="I8" s="1">
        <f t="shared" si="0"/>
        <v>18351.724000000002</v>
      </c>
      <c r="J8" s="2">
        <v>17586</v>
      </c>
      <c r="K8" s="2">
        <v>6773.04</v>
      </c>
      <c r="L8" s="2">
        <v>22514</v>
      </c>
      <c r="O8" s="2" t="s">
        <v>18</v>
      </c>
      <c r="P8" s="2" t="s">
        <v>13</v>
      </c>
      <c r="Q8" s="2">
        <v>6239.65</v>
      </c>
    </row>
    <row r="9" spans="1:26" x14ac:dyDescent="0.25">
      <c r="B9" s="3" t="s">
        <v>12</v>
      </c>
      <c r="C9" s="1">
        <f t="shared" ref="C9:E9" si="5">C8</f>
        <v>192.393</v>
      </c>
      <c r="D9" s="1">
        <f t="shared" si="5"/>
        <v>2.5999999999999999E-2</v>
      </c>
      <c r="E9" s="1">
        <f t="shared" si="5"/>
        <v>9.7710000000000008</v>
      </c>
      <c r="F9" s="4">
        <f>F8-(Q8-Q9)</f>
        <v>12320.205000000002</v>
      </c>
      <c r="G9" s="1">
        <f t="shared" ref="G9:H9" si="6">G8</f>
        <v>11.255000000000001</v>
      </c>
      <c r="H9" s="1">
        <f t="shared" si="6"/>
        <v>0.16400000000000001</v>
      </c>
      <c r="I9" s="1">
        <f t="shared" si="0"/>
        <v>12533.814000000002</v>
      </c>
      <c r="P9" s="2" t="s">
        <v>15</v>
      </c>
      <c r="Q9" s="5">
        <v>421.74</v>
      </c>
    </row>
    <row r="10" spans="1:26" x14ac:dyDescent="0.25">
      <c r="A10" s="11"/>
      <c r="B10" s="2" t="s">
        <v>14</v>
      </c>
      <c r="C10" s="2">
        <v>94.841300000000004</v>
      </c>
      <c r="D10" s="2">
        <v>2.5066700000000001E-2</v>
      </c>
      <c r="E10" s="2">
        <v>4.3331099999999996</v>
      </c>
      <c r="F10" s="2">
        <v>6239.65</v>
      </c>
      <c r="G10" s="2">
        <v>7.7629999999999999</v>
      </c>
      <c r="H10" s="2">
        <v>6.7533300000000004E-2</v>
      </c>
      <c r="I10" s="1">
        <f t="shared" si="0"/>
        <v>6346.6800099999991</v>
      </c>
      <c r="J10" s="11"/>
      <c r="K10" s="11"/>
      <c r="L10" s="11"/>
      <c r="O10" s="11"/>
      <c r="P10" s="2" t="s">
        <v>17</v>
      </c>
      <c r="Q10" s="12">
        <v>417.71</v>
      </c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2" t="s">
        <v>19</v>
      </c>
      <c r="B11" s="2" t="s">
        <v>11</v>
      </c>
      <c r="C11" s="2">
        <v>4139.2749000000003</v>
      </c>
      <c r="D11" s="2">
        <v>2.1000000000000001E-2</v>
      </c>
      <c r="E11" s="2">
        <v>12.619</v>
      </c>
      <c r="F11" s="2">
        <v>4507.7839999999997</v>
      </c>
      <c r="G11" s="2">
        <v>26.221</v>
      </c>
      <c r="H11" s="2">
        <v>0.115</v>
      </c>
      <c r="I11" s="1">
        <f t="shared" si="0"/>
        <v>8686.0348999999987</v>
      </c>
      <c r="J11" s="2">
        <v>3457</v>
      </c>
      <c r="K11" s="2">
        <v>1118.6300000000001</v>
      </c>
      <c r="L11" s="2">
        <v>4208</v>
      </c>
      <c r="O11" s="2" t="s">
        <v>19</v>
      </c>
      <c r="P11" s="2" t="s">
        <v>13</v>
      </c>
      <c r="Q11" s="2">
        <v>802.27499999999998</v>
      </c>
    </row>
    <row r="12" spans="1:26" x14ac:dyDescent="0.25">
      <c r="B12" s="3" t="s">
        <v>12</v>
      </c>
      <c r="C12" s="1">
        <f t="shared" ref="C12:E12" si="7">C11</f>
        <v>4139.2749000000003</v>
      </c>
      <c r="D12" s="1">
        <f t="shared" si="7"/>
        <v>2.1000000000000001E-2</v>
      </c>
      <c r="E12" s="1">
        <f t="shared" si="7"/>
        <v>12.619</v>
      </c>
      <c r="F12" s="4">
        <f>F11-(Q11-Q12)</f>
        <v>3760.8396999999995</v>
      </c>
      <c r="G12" s="2">
        <v>27.334</v>
      </c>
      <c r="H12" s="2">
        <v>0.108</v>
      </c>
      <c r="I12" s="1">
        <f t="shared" si="0"/>
        <v>7940.1965999999993</v>
      </c>
      <c r="P12" s="2" t="s">
        <v>15</v>
      </c>
      <c r="Q12" s="5">
        <v>55.3307</v>
      </c>
    </row>
    <row r="13" spans="1:26" x14ac:dyDescent="0.25">
      <c r="A13" s="11"/>
      <c r="B13" s="2" t="s">
        <v>14</v>
      </c>
      <c r="C13" s="2">
        <v>3819.93</v>
      </c>
      <c r="D13" s="2">
        <v>2.1399999999999999E-2</v>
      </c>
      <c r="E13" s="2">
        <v>8.5907599999999995</v>
      </c>
      <c r="F13" s="2">
        <v>802.27499999999998</v>
      </c>
      <c r="G13" s="2">
        <v>13.663</v>
      </c>
      <c r="H13" s="2">
        <v>7.85333E-2</v>
      </c>
      <c r="I13" s="1">
        <f t="shared" si="0"/>
        <v>4644.5586932999995</v>
      </c>
      <c r="J13" s="11"/>
      <c r="K13" s="11"/>
      <c r="L13" s="11"/>
      <c r="O13" s="11"/>
      <c r="P13" s="2" t="s">
        <v>17</v>
      </c>
      <c r="Q13" s="12">
        <v>66.802999999999997</v>
      </c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2" t="s">
        <v>20</v>
      </c>
      <c r="B14" s="2" t="s">
        <v>11</v>
      </c>
      <c r="C14" s="2">
        <v>189.529</v>
      </c>
      <c r="D14" s="2">
        <v>2.4E-2</v>
      </c>
      <c r="E14" s="2">
        <v>3.048</v>
      </c>
      <c r="F14" s="2">
        <v>9083.0859</v>
      </c>
      <c r="G14" s="2">
        <v>3.71</v>
      </c>
      <c r="H14" s="2">
        <v>3.3000000000000002E-2</v>
      </c>
      <c r="I14" s="1">
        <f t="shared" si="0"/>
        <v>9279.4298999999992</v>
      </c>
      <c r="J14" s="2">
        <v>8726</v>
      </c>
      <c r="K14" s="2">
        <v>3406.2449999999999</v>
      </c>
      <c r="L14" s="2">
        <v>11007</v>
      </c>
      <c r="O14" s="2" t="s">
        <v>20</v>
      </c>
      <c r="P14" s="2" t="s">
        <v>13</v>
      </c>
      <c r="Q14" s="2">
        <v>213.07300000000001</v>
      </c>
    </row>
    <row r="15" spans="1:26" x14ac:dyDescent="0.25">
      <c r="B15" s="3" t="s">
        <v>12</v>
      </c>
      <c r="C15" s="1">
        <f t="shared" ref="C15:E15" si="8">C14</f>
        <v>189.529</v>
      </c>
      <c r="D15" s="1">
        <f t="shared" si="8"/>
        <v>2.4E-2</v>
      </c>
      <c r="E15" s="1">
        <f t="shared" si="8"/>
        <v>3.048</v>
      </c>
      <c r="F15" s="4">
        <f>F14-(Q14-Q15)</f>
        <v>8894.4541100000006</v>
      </c>
      <c r="G15" s="1">
        <f t="shared" ref="G15:H15" si="9">G14</f>
        <v>3.71</v>
      </c>
      <c r="H15" s="1">
        <f t="shared" si="9"/>
        <v>3.3000000000000002E-2</v>
      </c>
      <c r="I15" s="1">
        <f t="shared" si="0"/>
        <v>9090.7981099999997</v>
      </c>
      <c r="P15" s="2" t="s">
        <v>15</v>
      </c>
      <c r="Q15" s="5">
        <v>24.441210000000002</v>
      </c>
    </row>
    <row r="16" spans="1:26" x14ac:dyDescent="0.25">
      <c r="A16" s="11"/>
      <c r="B16" s="2" t="s">
        <v>14</v>
      </c>
      <c r="C16" s="2">
        <v>99.809899999999999</v>
      </c>
      <c r="D16" s="2">
        <v>2.4E-2</v>
      </c>
      <c r="E16" s="2">
        <v>0.18181800000000001</v>
      </c>
      <c r="F16" s="2">
        <v>213.07300000000001</v>
      </c>
      <c r="G16" s="2">
        <v>0.71539399999999997</v>
      </c>
      <c r="H16" s="2">
        <v>1.9066699999999999E-2</v>
      </c>
      <c r="I16" s="1">
        <f t="shared" si="0"/>
        <v>313.82317870000003</v>
      </c>
      <c r="J16" s="11"/>
      <c r="K16" s="11"/>
      <c r="L16" s="11"/>
      <c r="O16" s="11"/>
      <c r="P16" s="2" t="s">
        <v>17</v>
      </c>
      <c r="Q16" s="12">
        <v>24.045000000000002</v>
      </c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2" t="s">
        <v>21</v>
      </c>
      <c r="B17" s="2" t="s">
        <v>11</v>
      </c>
      <c r="C17" s="2">
        <v>3485.625</v>
      </c>
      <c r="D17" s="2">
        <v>2.5999999999999999E-2</v>
      </c>
      <c r="E17" s="2">
        <v>31.908000000000001</v>
      </c>
      <c r="F17" s="2">
        <v>2417.83</v>
      </c>
      <c r="G17" s="2">
        <v>24.135000000000002</v>
      </c>
      <c r="H17" s="2">
        <v>0.34399999999999997</v>
      </c>
      <c r="I17" s="1">
        <f t="shared" si="0"/>
        <v>5959.8679999999995</v>
      </c>
      <c r="J17" s="2">
        <v>2216</v>
      </c>
      <c r="K17" s="2">
        <v>896.86</v>
      </c>
      <c r="L17" s="2">
        <v>2813</v>
      </c>
      <c r="O17" s="2" t="s">
        <v>21</v>
      </c>
      <c r="P17" s="2" t="s">
        <v>13</v>
      </c>
      <c r="Q17" s="2">
        <v>121.224</v>
      </c>
    </row>
    <row r="18" spans="1:26" x14ac:dyDescent="0.25">
      <c r="B18" s="3" t="s">
        <v>12</v>
      </c>
      <c r="C18" s="1">
        <f t="shared" ref="C18:E18" si="10">C17</f>
        <v>3485.625</v>
      </c>
      <c r="D18" s="1">
        <f t="shared" si="10"/>
        <v>2.5999999999999999E-2</v>
      </c>
      <c r="E18" s="1">
        <f t="shared" si="10"/>
        <v>31.908000000000001</v>
      </c>
      <c r="F18" s="1">
        <f>F17-(Q17-Q18)</f>
        <v>2302.3607849999999</v>
      </c>
      <c r="G18" s="1">
        <f t="shared" ref="G18:H18" si="11">G17</f>
        <v>24.135000000000002</v>
      </c>
      <c r="H18" s="1">
        <f t="shared" si="11"/>
        <v>0.34399999999999997</v>
      </c>
      <c r="I18" s="1">
        <f t="shared" si="0"/>
        <v>5844.3987850000003</v>
      </c>
      <c r="P18" s="2" t="s">
        <v>15</v>
      </c>
      <c r="Q18" s="2">
        <v>5.754785</v>
      </c>
    </row>
    <row r="19" spans="1:26" x14ac:dyDescent="0.25">
      <c r="A19" s="11"/>
      <c r="B19" s="2" t="s">
        <v>14</v>
      </c>
      <c r="C19" s="2">
        <v>3062.48</v>
      </c>
      <c r="D19" s="2">
        <v>2.7799999999999998E-2</v>
      </c>
      <c r="E19" s="2">
        <v>17.202000000000002</v>
      </c>
      <c r="F19" s="2">
        <v>121.224</v>
      </c>
      <c r="G19" s="2">
        <v>24.650200000000002</v>
      </c>
      <c r="H19" s="2">
        <v>0.23486699999999999</v>
      </c>
      <c r="I19" s="1">
        <f t="shared" si="0"/>
        <v>3225.8188670000004</v>
      </c>
      <c r="J19" s="11"/>
      <c r="K19" s="11"/>
      <c r="L19" s="11"/>
      <c r="O19" s="11"/>
      <c r="P19" s="2" t="s">
        <v>17</v>
      </c>
      <c r="Q19" s="12">
        <v>6.4580000000000002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 t="s">
        <v>22</v>
      </c>
      <c r="B20" s="2" t="s">
        <v>11</v>
      </c>
      <c r="C20" s="2">
        <v>2770.66</v>
      </c>
      <c r="D20" s="2">
        <v>2.1000000000000001E-2</v>
      </c>
      <c r="E20" s="2">
        <v>71.147000000000006</v>
      </c>
      <c r="F20" s="2">
        <v>1311.49</v>
      </c>
      <c r="G20" s="2">
        <v>2.1779999999999999</v>
      </c>
      <c r="H20" s="2">
        <v>1.7450000000000001</v>
      </c>
      <c r="I20" s="1">
        <f t="shared" si="0"/>
        <v>4157.241</v>
      </c>
      <c r="J20" s="2">
        <v>114</v>
      </c>
      <c r="K20" s="2">
        <v>87.54</v>
      </c>
      <c r="L20" s="2">
        <v>66</v>
      </c>
      <c r="O20" s="2" t="s">
        <v>22</v>
      </c>
      <c r="P20" s="2" t="s">
        <v>13</v>
      </c>
      <c r="Q20" s="2">
        <v>1159.7</v>
      </c>
    </row>
    <row r="21" spans="1:26" x14ac:dyDescent="0.25">
      <c r="B21" s="3" t="s">
        <v>12</v>
      </c>
      <c r="C21" s="1">
        <f t="shared" ref="C21:E21" si="12">C20</f>
        <v>2770.66</v>
      </c>
      <c r="D21" s="1">
        <f t="shared" si="12"/>
        <v>2.1000000000000001E-2</v>
      </c>
      <c r="E21" s="1">
        <f t="shared" si="12"/>
        <v>71.147000000000006</v>
      </c>
      <c r="F21" s="4">
        <f>F20-(Q20-Q21)</f>
        <v>204.84388999999987</v>
      </c>
      <c r="G21" s="1">
        <f t="shared" ref="G21:H21" si="13">G20</f>
        <v>2.1779999999999999</v>
      </c>
      <c r="H21" s="1">
        <f t="shared" si="13"/>
        <v>1.7450000000000001</v>
      </c>
      <c r="I21" s="1">
        <f t="shared" si="0"/>
        <v>3050.5948899999994</v>
      </c>
      <c r="P21" s="2" t="s">
        <v>15</v>
      </c>
      <c r="Q21" s="5">
        <v>53.053890000000003</v>
      </c>
    </row>
    <row r="22" spans="1:26" x14ac:dyDescent="0.25">
      <c r="A22" s="11"/>
      <c r="B22" s="2" t="s">
        <v>14</v>
      </c>
      <c r="C22" s="2">
        <v>2520.61</v>
      </c>
      <c r="D22" s="2">
        <v>2.0266699999999999E-2</v>
      </c>
      <c r="E22" s="2">
        <v>21.045400000000001</v>
      </c>
      <c r="F22" s="2">
        <v>1159.7</v>
      </c>
      <c r="G22" s="2">
        <v>2.0550299999999999</v>
      </c>
      <c r="H22" s="2">
        <v>0.14580000000000001</v>
      </c>
      <c r="I22" s="1">
        <f t="shared" si="0"/>
        <v>3703.5764966999996</v>
      </c>
      <c r="J22" s="11"/>
      <c r="K22" s="11"/>
      <c r="L22" s="11"/>
      <c r="O22" s="11"/>
      <c r="P22" s="2" t="s">
        <v>17</v>
      </c>
      <c r="Q22" s="12">
        <v>54.59</v>
      </c>
      <c r="R22" s="11"/>
      <c r="S22" s="11"/>
      <c r="T22" s="11"/>
      <c r="U22" s="11"/>
      <c r="V22" s="11"/>
      <c r="W22" s="11"/>
      <c r="X22" s="11"/>
      <c r="Y22" s="11"/>
      <c r="Z22" s="11"/>
    </row>
    <row r="25" spans="1:26" x14ac:dyDescent="0.25">
      <c r="A25" s="14" t="s">
        <v>24</v>
      </c>
    </row>
    <row r="26" spans="1:26" x14ac:dyDescent="0.25">
      <c r="C26" s="2" t="s">
        <v>0</v>
      </c>
      <c r="D26" s="2" t="s">
        <v>23</v>
      </c>
      <c r="E26" s="2" t="s">
        <v>3</v>
      </c>
      <c r="F26" s="2" t="s">
        <v>5</v>
      </c>
      <c r="G26" s="2" t="s">
        <v>6</v>
      </c>
      <c r="H26" s="14" t="s">
        <v>25</v>
      </c>
      <c r="J26" s="15"/>
      <c r="K26" s="14"/>
    </row>
    <row r="27" spans="1:26" x14ac:dyDescent="0.25">
      <c r="A27" s="2" t="s">
        <v>10</v>
      </c>
      <c r="B27" s="2" t="s">
        <v>31</v>
      </c>
      <c r="C27" s="2">
        <f t="shared" ref="C27:C47" si="14">C2</f>
        <v>2713.7770999999998</v>
      </c>
      <c r="D27" s="2">
        <f t="shared" ref="D27:D47" si="15">D2+E2+G2</f>
        <v>251.63900000000001</v>
      </c>
      <c r="E27" s="2">
        <f>F2-(J2-K2)</f>
        <v>108.041</v>
      </c>
      <c r="F27" s="2">
        <f t="shared" ref="F27:F47" si="16">H2</f>
        <v>1.2010000000000001</v>
      </c>
      <c r="G27" s="1">
        <f t="shared" ref="G27:G47" si="17">SUM(C27:F27)</f>
        <v>3074.6581000000001</v>
      </c>
      <c r="H27" s="1">
        <f>G27/G29</f>
        <v>1.1205603745617121</v>
      </c>
    </row>
    <row r="28" spans="1:26" x14ac:dyDescent="0.25">
      <c r="A28" s="2"/>
      <c r="B28" s="3" t="s">
        <v>32</v>
      </c>
      <c r="C28" s="2">
        <f t="shared" si="14"/>
        <v>2713.7770999999998</v>
      </c>
      <c r="D28" s="2">
        <f t="shared" si="15"/>
        <v>251.63900000000001</v>
      </c>
      <c r="E28" s="13">
        <f>F3-(J2-K2)</f>
        <v>76.840999999999994</v>
      </c>
      <c r="F28" s="2">
        <f t="shared" si="16"/>
        <v>1.2010000000000001</v>
      </c>
      <c r="G28" s="1">
        <f t="shared" si="17"/>
        <v>3043.4580999999998</v>
      </c>
      <c r="H28" s="1">
        <f>G28/G29</f>
        <v>1.1091895220801546</v>
      </c>
      <c r="K28" s="2"/>
      <c r="L28" s="17"/>
      <c r="M28" s="17"/>
      <c r="N28" s="17"/>
      <c r="O28" s="17"/>
      <c r="P28" s="17"/>
      <c r="Q28" s="17"/>
    </row>
    <row r="29" spans="1:26" x14ac:dyDescent="0.25">
      <c r="A29" s="2"/>
      <c r="B29" s="2" t="s">
        <v>14</v>
      </c>
      <c r="C29" s="2">
        <f t="shared" si="14"/>
        <v>2581.1410999999998</v>
      </c>
      <c r="D29" s="2">
        <f t="shared" si="15"/>
        <v>126.57550000000001</v>
      </c>
      <c r="E29" s="2">
        <f t="shared" ref="E27:E47" si="18">F4</f>
        <v>35.15</v>
      </c>
      <c r="F29" s="2">
        <f t="shared" si="16"/>
        <v>0.99099999999999999</v>
      </c>
      <c r="G29" s="1">
        <f t="shared" si="17"/>
        <v>2743.8575999999998</v>
      </c>
      <c r="H29" s="1">
        <f>G29/G29</f>
        <v>1</v>
      </c>
      <c r="K29" s="3"/>
      <c r="L29" s="17"/>
      <c r="M29" s="17"/>
      <c r="N29" s="17"/>
      <c r="O29" s="17"/>
      <c r="P29" s="17"/>
      <c r="Q29" s="17"/>
    </row>
    <row r="30" spans="1:26" x14ac:dyDescent="0.25">
      <c r="A30" s="6" t="s">
        <v>16</v>
      </c>
      <c r="B30" s="7" t="s">
        <v>11</v>
      </c>
      <c r="C30" s="2">
        <f t="shared" si="14"/>
        <v>2664.66</v>
      </c>
      <c r="D30" s="2">
        <f t="shared" si="15"/>
        <v>29.57</v>
      </c>
      <c r="E30" s="2">
        <f t="shared" si="18"/>
        <v>145.55199999999999</v>
      </c>
      <c r="F30" s="2">
        <f t="shared" si="16"/>
        <v>9.43</v>
      </c>
      <c r="G30" s="8">
        <f t="shared" si="17"/>
        <v>2849.212</v>
      </c>
      <c r="H30" s="1">
        <f>G30/G32</f>
        <v>1.1778029541363182</v>
      </c>
      <c r="K30" s="2"/>
    </row>
    <row r="31" spans="1:26" x14ac:dyDescent="0.25">
      <c r="A31" s="8"/>
      <c r="B31" s="7" t="s">
        <v>12</v>
      </c>
      <c r="C31" s="2">
        <f t="shared" si="14"/>
        <v>2664.66</v>
      </c>
      <c r="D31" s="2">
        <f t="shared" si="15"/>
        <v>29.57</v>
      </c>
      <c r="E31" s="13">
        <f t="shared" si="18"/>
        <v>141.19970999999998</v>
      </c>
      <c r="F31" s="2">
        <f t="shared" si="16"/>
        <v>9.43</v>
      </c>
      <c r="G31" s="8">
        <f t="shared" si="17"/>
        <v>2844.8597099999997</v>
      </c>
      <c r="H31" s="1">
        <f>G31/G32</f>
        <v>1.1760038110682494</v>
      </c>
      <c r="J31" s="14" t="s">
        <v>25</v>
      </c>
    </row>
    <row r="32" spans="1:26" x14ac:dyDescent="0.25">
      <c r="A32" s="10"/>
      <c r="B32" s="6" t="s">
        <v>14</v>
      </c>
      <c r="C32" s="2">
        <f t="shared" si="14"/>
        <v>2405.6799999999998</v>
      </c>
      <c r="D32" s="2">
        <f t="shared" si="15"/>
        <v>8.2324632999999992</v>
      </c>
      <c r="E32" s="2">
        <f t="shared" si="18"/>
        <v>5.14229</v>
      </c>
      <c r="F32" s="2">
        <f t="shared" si="16"/>
        <v>3.5799999999999998E-2</v>
      </c>
      <c r="G32" s="8">
        <f t="shared" si="17"/>
        <v>2419.0905532999996</v>
      </c>
      <c r="H32" s="1">
        <f>G32/G32</f>
        <v>1</v>
      </c>
      <c r="K32" s="1" t="s">
        <v>10</v>
      </c>
      <c r="L32" s="1" t="s">
        <v>18</v>
      </c>
      <c r="M32" s="1" t="s">
        <v>19</v>
      </c>
      <c r="N32" s="1" t="s">
        <v>20</v>
      </c>
      <c r="O32" s="1" t="s">
        <v>21</v>
      </c>
      <c r="P32" s="1" t="s">
        <v>22</v>
      </c>
    </row>
    <row r="33" spans="1:16" x14ac:dyDescent="0.25">
      <c r="A33" s="2" t="s">
        <v>18</v>
      </c>
      <c r="B33" s="2" t="s">
        <v>31</v>
      </c>
      <c r="C33" s="2">
        <f t="shared" si="14"/>
        <v>192.393</v>
      </c>
      <c r="D33" s="2">
        <f t="shared" si="15"/>
        <v>21.052</v>
      </c>
      <c r="E33" s="2">
        <f>F8-(J8-K8)</f>
        <v>7325.1550000000025</v>
      </c>
      <c r="F33" s="2">
        <f t="shared" si="16"/>
        <v>0.16400000000000001</v>
      </c>
      <c r="G33" s="1">
        <f t="shared" si="17"/>
        <v>7538.7640000000019</v>
      </c>
      <c r="H33" s="1">
        <f>G33/G35</f>
        <v>1.1878279648763956</v>
      </c>
      <c r="J33" s="2" t="s">
        <v>11</v>
      </c>
      <c r="K33" s="17">
        <v>1.1205603745617121</v>
      </c>
      <c r="L33" s="17">
        <v>1.1778029541363182</v>
      </c>
      <c r="M33" s="17">
        <v>1.3666884884363313</v>
      </c>
      <c r="N33" s="17">
        <v>12.617534869166755</v>
      </c>
      <c r="O33" s="17">
        <v>1.4386201430819519</v>
      </c>
      <c r="P33" s="17">
        <v>1.1153491776612829</v>
      </c>
    </row>
    <row r="34" spans="1:16" x14ac:dyDescent="0.25">
      <c r="B34" s="3" t="s">
        <v>32</v>
      </c>
      <c r="C34" s="2">
        <f t="shared" si="14"/>
        <v>192.393</v>
      </c>
      <c r="D34" s="2">
        <f t="shared" si="15"/>
        <v>21.052</v>
      </c>
      <c r="E34" s="13">
        <f>F9-(J8-K8)</f>
        <v>1507.2450000000026</v>
      </c>
      <c r="F34" s="2">
        <f t="shared" si="16"/>
        <v>0.16400000000000001</v>
      </c>
      <c r="G34" s="1">
        <f t="shared" si="17"/>
        <v>1720.8540000000025</v>
      </c>
      <c r="H34" s="1">
        <f>G34/G35</f>
        <v>0.27114239213078001</v>
      </c>
      <c r="J34" s="3" t="s">
        <v>12</v>
      </c>
      <c r="K34" s="17">
        <v>1.1091895220801546</v>
      </c>
      <c r="L34" s="17">
        <v>1.1760038110682494</v>
      </c>
      <c r="M34" s="17">
        <v>1.2061052448493987</v>
      </c>
      <c r="N34" s="17">
        <v>12.016458203060067</v>
      </c>
      <c r="O34" s="17">
        <v>1.4028248241999013</v>
      </c>
      <c r="P34" s="17">
        <v>0.81654446524720004</v>
      </c>
    </row>
    <row r="35" spans="1:16" x14ac:dyDescent="0.25">
      <c r="A35" s="11"/>
      <c r="B35" s="2" t="s">
        <v>14</v>
      </c>
      <c r="C35" s="2">
        <f t="shared" si="14"/>
        <v>94.841300000000004</v>
      </c>
      <c r="D35" s="2">
        <f t="shared" si="15"/>
        <v>12.121176699999999</v>
      </c>
      <c r="E35" s="2">
        <f t="shared" si="18"/>
        <v>6239.65</v>
      </c>
      <c r="F35" s="2">
        <f t="shared" si="16"/>
        <v>6.7533300000000004E-2</v>
      </c>
      <c r="G35" s="1">
        <f t="shared" si="17"/>
        <v>6346.6800099999991</v>
      </c>
      <c r="H35" s="1">
        <f>G35/G35</f>
        <v>1</v>
      </c>
      <c r="J35" s="2" t="s">
        <v>14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</row>
    <row r="36" spans="1:16" x14ac:dyDescent="0.25">
      <c r="A36" s="2" t="s">
        <v>19</v>
      </c>
      <c r="B36" s="2" t="s">
        <v>31</v>
      </c>
      <c r="C36" s="2">
        <f t="shared" si="14"/>
        <v>4139.2749000000003</v>
      </c>
      <c r="D36" s="2">
        <f t="shared" si="15"/>
        <v>38.861000000000004</v>
      </c>
      <c r="E36" s="2">
        <f>F11-(J11-K11)</f>
        <v>2169.4139999999998</v>
      </c>
      <c r="F36" s="2">
        <f t="shared" si="16"/>
        <v>0.115</v>
      </c>
      <c r="G36" s="1">
        <f t="shared" si="17"/>
        <v>6347.6648999999998</v>
      </c>
      <c r="H36" s="1">
        <f>G36/G38</f>
        <v>1.3666884884363313</v>
      </c>
    </row>
    <row r="37" spans="1:16" x14ac:dyDescent="0.25">
      <c r="B37" s="3" t="s">
        <v>32</v>
      </c>
      <c r="C37" s="2">
        <f t="shared" si="14"/>
        <v>4139.2749000000003</v>
      </c>
      <c r="D37" s="2">
        <f t="shared" si="15"/>
        <v>39.974000000000004</v>
      </c>
      <c r="E37" s="13">
        <f>F12-(J11-K11)</f>
        <v>1422.4696999999996</v>
      </c>
      <c r="F37" s="2">
        <f t="shared" si="16"/>
        <v>0.108</v>
      </c>
      <c r="G37" s="1">
        <f t="shared" si="17"/>
        <v>5601.8266000000003</v>
      </c>
      <c r="H37" s="1">
        <f>G37/G38</f>
        <v>1.2061052448493987</v>
      </c>
      <c r="J37" s="14"/>
    </row>
    <row r="38" spans="1:16" x14ac:dyDescent="0.25">
      <c r="A38" s="11"/>
      <c r="B38" s="2" t="s">
        <v>14</v>
      </c>
      <c r="C38" s="2">
        <f t="shared" si="14"/>
        <v>3819.93</v>
      </c>
      <c r="D38" s="2">
        <f t="shared" si="15"/>
        <v>22.27516</v>
      </c>
      <c r="E38" s="2">
        <f>F13</f>
        <v>802.27499999999998</v>
      </c>
      <c r="F38" s="2">
        <f t="shared" si="16"/>
        <v>7.85333E-2</v>
      </c>
      <c r="G38" s="1">
        <f t="shared" si="17"/>
        <v>4644.5586933000004</v>
      </c>
      <c r="H38" s="1">
        <f>G38/G38</f>
        <v>1</v>
      </c>
    </row>
    <row r="39" spans="1:16" x14ac:dyDescent="0.25">
      <c r="A39" s="2" t="s">
        <v>20</v>
      </c>
      <c r="B39" s="2" t="s">
        <v>31</v>
      </c>
      <c r="C39" s="2">
        <f t="shared" si="14"/>
        <v>189.529</v>
      </c>
      <c r="D39" s="2">
        <f t="shared" si="15"/>
        <v>6.782</v>
      </c>
      <c r="E39" s="2">
        <f>F14-(J14-K14)</f>
        <v>3763.3308999999999</v>
      </c>
      <c r="F39" s="2">
        <f t="shared" si="16"/>
        <v>3.3000000000000002E-2</v>
      </c>
      <c r="G39" s="1">
        <f t="shared" si="17"/>
        <v>3959.6749</v>
      </c>
      <c r="H39" s="1">
        <f>G39/G41</f>
        <v>12.617534869166755</v>
      </c>
      <c r="K39" s="19"/>
      <c r="L39" s="19"/>
      <c r="M39" s="19"/>
      <c r="N39" s="20"/>
      <c r="O39" s="19"/>
      <c r="P39" s="19"/>
    </row>
    <row r="40" spans="1:16" x14ac:dyDescent="0.25">
      <c r="B40" s="3" t="s">
        <v>32</v>
      </c>
      <c r="C40" s="2">
        <f t="shared" si="14"/>
        <v>189.529</v>
      </c>
      <c r="D40" s="2">
        <f t="shared" si="15"/>
        <v>6.782</v>
      </c>
      <c r="E40" s="13">
        <f>F15-(J14-K14)</f>
        <v>3574.6991100000005</v>
      </c>
      <c r="F40" s="2">
        <f t="shared" si="16"/>
        <v>3.3000000000000002E-2</v>
      </c>
      <c r="G40" s="1">
        <f t="shared" si="17"/>
        <v>3771.0431100000005</v>
      </c>
      <c r="H40" s="1">
        <f>G40/G41</f>
        <v>12.016458203060067</v>
      </c>
      <c r="K40" s="17"/>
      <c r="L40" s="17"/>
      <c r="M40" s="17"/>
      <c r="N40" s="17"/>
      <c r="O40" s="17"/>
      <c r="P40" s="17"/>
    </row>
    <row r="41" spans="1:16" x14ac:dyDescent="0.25">
      <c r="A41" s="11"/>
      <c r="B41" s="2" t="s">
        <v>14</v>
      </c>
      <c r="C41" s="2">
        <f t="shared" si="14"/>
        <v>99.809899999999999</v>
      </c>
      <c r="D41" s="2">
        <f t="shared" si="15"/>
        <v>0.92121199999999992</v>
      </c>
      <c r="E41" s="2">
        <f t="shared" si="18"/>
        <v>213.07300000000001</v>
      </c>
      <c r="F41" s="2">
        <f t="shared" si="16"/>
        <v>1.9066699999999999E-2</v>
      </c>
      <c r="G41" s="1">
        <f t="shared" si="17"/>
        <v>313.82317870000003</v>
      </c>
      <c r="H41" s="1">
        <f>G41/G41</f>
        <v>1</v>
      </c>
    </row>
    <row r="42" spans="1:16" x14ac:dyDescent="0.25">
      <c r="A42" s="2" t="s">
        <v>21</v>
      </c>
      <c r="B42" s="2" t="s">
        <v>31</v>
      </c>
      <c r="C42" s="2">
        <f t="shared" si="14"/>
        <v>3485.625</v>
      </c>
      <c r="D42" s="2">
        <f t="shared" si="15"/>
        <v>56.069000000000003</v>
      </c>
      <c r="E42" s="2">
        <f>F17-(J17-K17)</f>
        <v>1098.69</v>
      </c>
      <c r="F42" s="2">
        <f t="shared" si="16"/>
        <v>0.34399999999999997</v>
      </c>
      <c r="G42" s="1">
        <f t="shared" si="17"/>
        <v>4640.7280000000001</v>
      </c>
      <c r="H42" s="1">
        <f>G42/G44</f>
        <v>1.4386201430819519</v>
      </c>
      <c r="J42" s="14"/>
    </row>
    <row r="43" spans="1:16" x14ac:dyDescent="0.25">
      <c r="B43" s="3" t="s">
        <v>32</v>
      </c>
      <c r="C43" s="2">
        <f t="shared" si="14"/>
        <v>3485.625</v>
      </c>
      <c r="D43" s="2">
        <f t="shared" si="15"/>
        <v>56.069000000000003</v>
      </c>
      <c r="E43" s="13">
        <f>F18-(J17-K17)</f>
        <v>983.22078499999998</v>
      </c>
      <c r="F43" s="2">
        <f t="shared" si="16"/>
        <v>0.34399999999999997</v>
      </c>
      <c r="G43" s="1">
        <f t="shared" si="17"/>
        <v>4525.258785</v>
      </c>
      <c r="H43" s="1">
        <f>G43/G44</f>
        <v>1.4028248241999013</v>
      </c>
    </row>
    <row r="44" spans="1:16" x14ac:dyDescent="0.25">
      <c r="A44" s="11"/>
      <c r="B44" s="2" t="s">
        <v>14</v>
      </c>
      <c r="C44" s="2">
        <f t="shared" si="14"/>
        <v>3062.48</v>
      </c>
      <c r="D44" s="2">
        <f t="shared" si="15"/>
        <v>41.88</v>
      </c>
      <c r="E44" s="2">
        <f t="shared" si="18"/>
        <v>121.224</v>
      </c>
      <c r="F44" s="2">
        <f t="shared" si="16"/>
        <v>0.23486699999999999</v>
      </c>
      <c r="G44" s="1">
        <f t="shared" si="17"/>
        <v>3225.8188670000004</v>
      </c>
      <c r="H44" s="1">
        <f>G44/G44</f>
        <v>1</v>
      </c>
      <c r="K44" s="21"/>
      <c r="L44" s="21"/>
      <c r="M44" s="21"/>
      <c r="N44" s="21"/>
      <c r="O44" s="21"/>
      <c r="P44" s="21"/>
    </row>
    <row r="45" spans="1:16" x14ac:dyDescent="0.25">
      <c r="A45" s="2" t="s">
        <v>22</v>
      </c>
      <c r="B45" s="2" t="s">
        <v>31</v>
      </c>
      <c r="C45" s="2">
        <f t="shared" si="14"/>
        <v>2770.66</v>
      </c>
      <c r="D45" s="2">
        <f t="shared" si="15"/>
        <v>73.346000000000004</v>
      </c>
      <c r="E45" s="2">
        <f>F20-(J20-K20)</f>
        <v>1285.03</v>
      </c>
      <c r="F45" s="2">
        <f t="shared" si="16"/>
        <v>1.7450000000000001</v>
      </c>
      <c r="G45" s="1">
        <f t="shared" si="17"/>
        <v>4130.7809999999999</v>
      </c>
      <c r="H45" s="1">
        <f>G45/G47</f>
        <v>1.1153491776612829</v>
      </c>
      <c r="K45" s="18"/>
      <c r="L45" s="18"/>
      <c r="M45" s="18"/>
      <c r="N45" s="18"/>
      <c r="O45" s="18"/>
      <c r="P45" s="18"/>
    </row>
    <row r="46" spans="1:16" x14ac:dyDescent="0.25">
      <c r="B46" s="3" t="s">
        <v>32</v>
      </c>
      <c r="C46" s="2">
        <f t="shared" si="14"/>
        <v>2770.66</v>
      </c>
      <c r="D46" s="2">
        <f t="shared" si="15"/>
        <v>73.346000000000004</v>
      </c>
      <c r="E46" s="13">
        <f>F21-(J20-K20)</f>
        <v>178.38388999999989</v>
      </c>
      <c r="F46" s="2">
        <f t="shared" si="16"/>
        <v>1.7450000000000001</v>
      </c>
      <c r="G46" s="1">
        <f t="shared" si="17"/>
        <v>3024.1348899999998</v>
      </c>
      <c r="H46" s="1">
        <f>G46/G47</f>
        <v>0.81654446524720004</v>
      </c>
    </row>
    <row r="47" spans="1:16" x14ac:dyDescent="0.25">
      <c r="A47" s="11"/>
      <c r="B47" s="2" t="s">
        <v>14</v>
      </c>
      <c r="C47" s="2">
        <f t="shared" si="14"/>
        <v>2520.61</v>
      </c>
      <c r="D47" s="2">
        <f t="shared" si="15"/>
        <v>23.1206967</v>
      </c>
      <c r="E47" s="2">
        <f>F22</f>
        <v>1159.7</v>
      </c>
      <c r="F47" s="2">
        <f t="shared" si="16"/>
        <v>0.14580000000000001</v>
      </c>
      <c r="G47" s="1">
        <f t="shared" si="17"/>
        <v>3703.5764967</v>
      </c>
      <c r="H47" s="1">
        <f>G47/G47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exc_RPC_init_Opt</vt:lpstr>
      <vt:lpstr>inc_RPC_fix</vt:lpstr>
      <vt:lpstr>exc_RPC_fix</vt:lpstr>
      <vt:lpstr>inc_RPC</vt:lpstr>
      <vt:lpstr>exc_RPC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2017-10-27T22:11:56Z</dcterms:modified>
</cp:coreProperties>
</file>