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l3493/Documents/Projects/02_FungalIsolates/02_preliminaryAnalysis/"/>
    </mc:Choice>
  </mc:AlternateContent>
  <xr:revisionPtr revIDLastSave="0" documentId="13_ncr:1_{F1ADB2E0-19EC-274D-9F20-F86B8B0C34AE}" xr6:coauthVersionLast="47" xr6:coauthVersionMax="47" xr10:uidLastSave="{00000000-0000-0000-0000-000000000000}"/>
  <bookViews>
    <workbookView xWindow="8940" yWindow="460" windowWidth="16660" windowHeight="14220" activeTab="1" xr2:uid="{E83E82F6-6B7F-2645-90CC-95475DC3BC59}"/>
  </bookViews>
  <sheets>
    <sheet name="Growth rate on fave media" sheetId="1" r:id="rId1"/>
    <sheet name="Growth rate on control no-Bd" sheetId="3" r:id="rId2"/>
    <sheet name="Growth rate on Bd plate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0" i="3" l="1"/>
  <c r="O16" i="3"/>
  <c r="O17" i="3"/>
  <c r="O18" i="3"/>
  <c r="O19" i="3"/>
  <c r="O15" i="3"/>
  <c r="O14" i="3"/>
  <c r="P10" i="3"/>
  <c r="O12" i="3"/>
  <c r="O13" i="3"/>
  <c r="O11" i="3"/>
  <c r="O10" i="3"/>
  <c r="O4" i="3"/>
  <c r="O5" i="3"/>
  <c r="O6" i="3"/>
  <c r="O7" i="3"/>
  <c r="O8" i="3"/>
  <c r="O9" i="3"/>
  <c r="O3" i="3"/>
  <c r="O2" i="3"/>
  <c r="O20" i="2"/>
  <c r="O16" i="2"/>
  <c r="O17" i="2"/>
  <c r="O18" i="2"/>
  <c r="O19" i="2"/>
  <c r="O15" i="2"/>
  <c r="O14" i="2"/>
  <c r="O12" i="2"/>
  <c r="O13" i="2"/>
  <c r="O11" i="2"/>
  <c r="O10" i="2"/>
  <c r="O4" i="2"/>
  <c r="O5" i="2"/>
  <c r="O6" i="2"/>
  <c r="O7" i="2"/>
  <c r="O8" i="2"/>
  <c r="O9" i="2"/>
  <c r="O3" i="2"/>
  <c r="O2" i="2"/>
  <c r="N10" i="2"/>
  <c r="N11" i="2"/>
  <c r="P11" i="2" s="1"/>
  <c r="M10" i="2"/>
  <c r="M11" i="2"/>
  <c r="N10" i="3"/>
  <c r="N11" i="3"/>
  <c r="P11" i="3" s="1"/>
  <c r="M10" i="3"/>
  <c r="M11" i="3"/>
  <c r="P20" i="3"/>
  <c r="P19" i="3"/>
  <c r="P18" i="3"/>
  <c r="P17" i="3"/>
  <c r="P16" i="3"/>
  <c r="P15" i="3"/>
  <c r="P14" i="3"/>
  <c r="P13" i="3"/>
  <c r="P12" i="3"/>
  <c r="P9" i="3"/>
  <c r="P8" i="3"/>
  <c r="P7" i="3"/>
  <c r="P6" i="3"/>
  <c r="P5" i="3"/>
  <c r="P4" i="3"/>
  <c r="P3" i="3"/>
  <c r="P2" i="3"/>
  <c r="P16" i="2"/>
  <c r="P17" i="2"/>
  <c r="P18" i="2"/>
  <c r="P19" i="2"/>
  <c r="P15" i="2"/>
  <c r="P12" i="2"/>
  <c r="P13" i="2"/>
  <c r="P4" i="2"/>
  <c r="P5" i="2"/>
  <c r="P6" i="2"/>
  <c r="P7" i="2"/>
  <c r="P8" i="2"/>
  <c r="P9" i="2"/>
  <c r="P3" i="2"/>
  <c r="N3" i="2"/>
  <c r="N4" i="2"/>
  <c r="N5" i="2"/>
  <c r="N6" i="2"/>
  <c r="N7" i="2"/>
  <c r="N8" i="2"/>
  <c r="N9" i="2"/>
  <c r="N12" i="2"/>
  <c r="N13" i="2"/>
  <c r="N15" i="2"/>
  <c r="N16" i="2"/>
  <c r="N17" i="2"/>
  <c r="N18" i="2"/>
  <c r="N19" i="2"/>
  <c r="M3" i="2"/>
  <c r="M4" i="2"/>
  <c r="M5" i="2"/>
  <c r="M6" i="2"/>
  <c r="M7" i="2"/>
  <c r="M8" i="2"/>
  <c r="M9" i="2"/>
  <c r="M12" i="2"/>
  <c r="M13" i="2"/>
  <c r="M15" i="2"/>
  <c r="M16" i="2"/>
  <c r="M17" i="2"/>
  <c r="M18" i="2"/>
  <c r="M19" i="2"/>
  <c r="N3" i="3"/>
  <c r="N4" i="3"/>
  <c r="N5" i="3"/>
  <c r="N6" i="3"/>
  <c r="N7" i="3"/>
  <c r="N8" i="3"/>
  <c r="N9" i="3"/>
  <c r="N12" i="3"/>
  <c r="N13" i="3"/>
  <c r="N15" i="3"/>
  <c r="N16" i="3"/>
  <c r="N17" i="3"/>
  <c r="N18" i="3"/>
  <c r="N19" i="3"/>
  <c r="M3" i="3"/>
  <c r="M4" i="3"/>
  <c r="M5" i="3"/>
  <c r="M6" i="3"/>
  <c r="M7" i="3"/>
  <c r="M8" i="3"/>
  <c r="M9" i="3"/>
  <c r="M12" i="3"/>
  <c r="M13" i="3"/>
  <c r="M15" i="3"/>
  <c r="M16" i="3"/>
  <c r="M17" i="3"/>
  <c r="M18" i="3"/>
  <c r="M19" i="3"/>
  <c r="L3" i="2"/>
  <c r="L4" i="2"/>
  <c r="L5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" i="2"/>
  <c r="J3" i="2"/>
  <c r="J4" i="2"/>
  <c r="J5" i="2"/>
  <c r="J6" i="2"/>
  <c r="J7" i="2"/>
  <c r="J8" i="2"/>
  <c r="J9" i="2"/>
  <c r="J10" i="2"/>
  <c r="P10" i="2" s="1"/>
  <c r="J11" i="2"/>
  <c r="J12" i="2"/>
  <c r="J13" i="2"/>
  <c r="J14" i="2"/>
  <c r="J15" i="2"/>
  <c r="J16" i="2"/>
  <c r="J17" i="2"/>
  <c r="J18" i="2"/>
  <c r="J19" i="2"/>
  <c r="J20" i="2"/>
  <c r="L3" i="3"/>
  <c r="L4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K3" i="3"/>
  <c r="K4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I20" i="3"/>
  <c r="E5" i="3" l="1"/>
  <c r="K5" i="3" s="1"/>
  <c r="F5" i="3"/>
  <c r="L5" i="3" s="1"/>
  <c r="E6" i="3"/>
  <c r="K6" i="3" s="1"/>
  <c r="F6" i="3"/>
  <c r="L6" i="3" s="1"/>
  <c r="K7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L2" i="3"/>
  <c r="K2" i="3"/>
  <c r="I2" i="3"/>
  <c r="K2" i="2"/>
  <c r="L2" i="2"/>
  <c r="J2" i="2"/>
  <c r="E4" i="1"/>
  <c r="E18" i="1"/>
  <c r="F3" i="1"/>
  <c r="F4" i="1"/>
  <c r="F7" i="1"/>
  <c r="F8" i="1"/>
  <c r="F9" i="1"/>
  <c r="F10" i="1"/>
  <c r="F11" i="1"/>
  <c r="F12" i="1"/>
  <c r="F13" i="1"/>
  <c r="F14" i="1"/>
  <c r="G14" i="1" s="1"/>
  <c r="F15" i="1"/>
  <c r="F18" i="1"/>
  <c r="G18" i="1" s="1"/>
  <c r="F2" i="1"/>
  <c r="C18" i="1"/>
  <c r="C19" i="1"/>
  <c r="D19" i="1" s="1"/>
  <c r="F19" i="1" s="1"/>
  <c r="C20" i="1"/>
  <c r="D20" i="1" s="1"/>
  <c r="F20" i="1" s="1"/>
  <c r="C17" i="1"/>
  <c r="E17" i="1" s="1"/>
  <c r="C12" i="1"/>
  <c r="E12" i="1" s="1"/>
  <c r="C13" i="1"/>
  <c r="E13" i="1" s="1"/>
  <c r="C14" i="1"/>
  <c r="E14" i="1" s="1"/>
  <c r="C10" i="1"/>
  <c r="E10" i="1" s="1"/>
  <c r="C8" i="1"/>
  <c r="E8" i="1" s="1"/>
  <c r="C5" i="1"/>
  <c r="E5" i="1" s="1"/>
  <c r="C6" i="1"/>
  <c r="E6" i="1" s="1"/>
  <c r="C2" i="1"/>
  <c r="E2" i="1" s="1"/>
  <c r="C3" i="1"/>
  <c r="E3" i="1" s="1"/>
  <c r="C7" i="1"/>
  <c r="E7" i="1" s="1"/>
  <c r="C9" i="1"/>
  <c r="E9" i="1" s="1"/>
  <c r="C11" i="1"/>
  <c r="E11" i="1" s="1"/>
  <c r="C15" i="1"/>
  <c r="E15" i="1" s="1"/>
  <c r="C16" i="1"/>
  <c r="E16" i="1" s="1"/>
  <c r="D16" i="1"/>
  <c r="F16" i="1" s="1"/>
  <c r="P20" i="2" l="1"/>
  <c r="P14" i="2"/>
  <c r="G16" i="1"/>
  <c r="G13" i="1"/>
  <c r="G11" i="1"/>
  <c r="G7" i="1"/>
  <c r="G3" i="1"/>
  <c r="E20" i="1"/>
  <c r="G20" i="1" s="1"/>
  <c r="G2" i="1"/>
  <c r="E19" i="1"/>
  <c r="G19" i="1" s="1"/>
  <c r="G9" i="1"/>
  <c r="D17" i="1"/>
  <c r="F17" i="1" s="1"/>
  <c r="D5" i="1"/>
  <c r="F5" i="1" s="1"/>
  <c r="G5" i="1" s="1"/>
  <c r="G12" i="1"/>
  <c r="G4" i="1"/>
  <c r="G15" i="1"/>
  <c r="G8" i="1"/>
  <c r="G17" i="1"/>
  <c r="G10" i="1"/>
  <c r="P2" i="2"/>
  <c r="D6" i="1"/>
  <c r="F6" i="1" s="1"/>
  <c r="G6" i="1" s="1"/>
</calcChain>
</file>

<file path=xl/sharedStrings.xml><?xml version="1.0" encoding="utf-8"?>
<sst xmlns="http://schemas.openxmlformats.org/spreadsheetml/2006/main" count="164" uniqueCount="45">
  <si>
    <t>Sample_ID</t>
  </si>
  <si>
    <t>Plate size</t>
  </si>
  <si>
    <t>Plug size</t>
  </si>
  <si>
    <t>Colony with plug</t>
  </si>
  <si>
    <t>Growth rate</t>
  </si>
  <si>
    <t>Day 3 growth</t>
  </si>
  <si>
    <t>Day 0 growth</t>
  </si>
  <si>
    <t>BTF_003</t>
  </si>
  <si>
    <t>BTF_019</t>
  </si>
  <si>
    <t>BTF_020</t>
  </si>
  <si>
    <t>BTF_022</t>
  </si>
  <si>
    <t>BTF_024</t>
  </si>
  <si>
    <t>BTF_036</t>
  </si>
  <si>
    <t>BTF_038</t>
  </si>
  <si>
    <t>BTF_054</t>
  </si>
  <si>
    <t>BTF_060</t>
  </si>
  <si>
    <t>BTF_071</t>
  </si>
  <si>
    <t>BTF_103</t>
  </si>
  <si>
    <t>BTF_104</t>
  </si>
  <si>
    <t>BTF_106</t>
  </si>
  <si>
    <t>BTF_108</t>
  </si>
  <si>
    <t>BTF_117</t>
  </si>
  <si>
    <t>BTF_124</t>
  </si>
  <si>
    <t>BTF_127</t>
  </si>
  <si>
    <t>BTF_128</t>
  </si>
  <si>
    <t>BTF_149</t>
  </si>
  <si>
    <t>NA</t>
  </si>
  <si>
    <t>Day 3 growth 2</t>
  </si>
  <si>
    <t>Day 3 growth 1</t>
  </si>
  <si>
    <t>Growth rate 2</t>
  </si>
  <si>
    <t>Growth rate 1</t>
  </si>
  <si>
    <t>Day 8 growth 1</t>
  </si>
  <si>
    <t>Day 8 growth 2</t>
  </si>
  <si>
    <t>Colony with plug 1_Day3</t>
  </si>
  <si>
    <t>Colony with plug 2_Day3</t>
  </si>
  <si>
    <t>Plug size 1</t>
  </si>
  <si>
    <t>Plug size 2</t>
  </si>
  <si>
    <t>Day 0 size 1</t>
  </si>
  <si>
    <t>Day 0 size 2</t>
  </si>
  <si>
    <t>Colony with plug 1_Day8</t>
  </si>
  <si>
    <t>Colony with plug 2_Day8</t>
  </si>
  <si>
    <t>Best growth rate</t>
  </si>
  <si>
    <t>Day3</t>
  </si>
  <si>
    <t>Day8</t>
  </si>
  <si>
    <t>Day21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</si>
</sst>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A276-232F-6946-8373-A403ABB19171}">
  <dimension ref="A1:G987"/>
  <sheetViews>
    <sheetView workbookViewId="0">
      <selection activeCell="H12" sqref="H12"/>
    </sheetView>
  </sheetViews>
  <sheetFormatPr baseColWidth="10" defaultRowHeight="16" x14ac:dyDescent="0.2"/>
  <cols>
    <col min="4" max="4" width="14.83203125" customWidth="1"/>
    <col min="5" max="5" width="13" customWidth="1"/>
    <col min="6" max="6" width="15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">
      <c r="A2" s="1" t="s">
        <v>7</v>
      </c>
      <c r="B2">
        <v>8.8000000000000007</v>
      </c>
      <c r="C2">
        <f>3*1.267</f>
        <v>3.8009999999999997</v>
      </c>
      <c r="D2">
        <v>40.603000000000002</v>
      </c>
      <c r="E2">
        <f>(C2)/B2</f>
        <v>0.43193181818181814</v>
      </c>
      <c r="F2">
        <f>D2/B2</f>
        <v>4.6139772727272721</v>
      </c>
      <c r="G2">
        <f>(F2-E2)/3</f>
        <v>1.3940151515151513</v>
      </c>
    </row>
    <row r="3" spans="1:7" x14ac:dyDescent="0.2">
      <c r="A3" s="1" t="s">
        <v>8</v>
      </c>
      <c r="B3">
        <v>8.8000000000000007</v>
      </c>
      <c r="C3">
        <f>3*1.267</f>
        <v>3.8009999999999997</v>
      </c>
      <c r="D3">
        <v>8.8529999999999998</v>
      </c>
      <c r="E3">
        <f t="shared" ref="E3:E20" si="0">(C3)/B3</f>
        <v>0.43193181818181814</v>
      </c>
      <c r="F3">
        <f t="shared" ref="F3:F20" si="1">D3/B3</f>
        <v>1.0060227272727271</v>
      </c>
      <c r="G3">
        <f t="shared" ref="G3:G20" si="2">(F3-E3)/3</f>
        <v>0.19136363636363632</v>
      </c>
    </row>
    <row r="4" spans="1:7" x14ac:dyDescent="0.2">
      <c r="A4" s="1" t="s">
        <v>9</v>
      </c>
      <c r="B4">
        <v>8.8000000000000007</v>
      </c>
      <c r="C4" t="s">
        <v>26</v>
      </c>
      <c r="D4" t="s">
        <v>26</v>
      </c>
      <c r="E4" t="e">
        <f t="shared" si="0"/>
        <v>#VALUE!</v>
      </c>
      <c r="F4" t="e">
        <f t="shared" si="1"/>
        <v>#VALUE!</v>
      </c>
      <c r="G4" t="e">
        <f t="shared" si="2"/>
        <v>#VALUE!</v>
      </c>
    </row>
    <row r="5" spans="1:7" x14ac:dyDescent="0.2">
      <c r="A5" s="1" t="s">
        <v>10</v>
      </c>
      <c r="B5">
        <v>8.8000000000000007</v>
      </c>
      <c r="C5">
        <f t="shared" ref="C5:C14" si="3">4*1.267</f>
        <v>5.0679999999999996</v>
      </c>
      <c r="D5">
        <f>23.646+C5</f>
        <v>28.713999999999999</v>
      </c>
      <c r="E5">
        <f t="shared" si="0"/>
        <v>0.57590909090909082</v>
      </c>
      <c r="F5">
        <f t="shared" si="1"/>
        <v>3.2629545454545452</v>
      </c>
      <c r="G5">
        <f t="shared" si="2"/>
        <v>0.89568181818181813</v>
      </c>
    </row>
    <row r="6" spans="1:7" x14ac:dyDescent="0.2">
      <c r="A6" s="1" t="s">
        <v>11</v>
      </c>
      <c r="B6">
        <v>8.8000000000000007</v>
      </c>
      <c r="C6">
        <f t="shared" si="3"/>
        <v>5.0679999999999996</v>
      </c>
      <c r="D6">
        <f>18.957+C6</f>
        <v>24.024999999999999</v>
      </c>
      <c r="E6">
        <f t="shared" si="0"/>
        <v>0.57590909090909082</v>
      </c>
      <c r="F6">
        <f t="shared" si="1"/>
        <v>2.7301136363636358</v>
      </c>
      <c r="G6">
        <f t="shared" si="2"/>
        <v>0.71806818181818166</v>
      </c>
    </row>
    <row r="7" spans="1:7" x14ac:dyDescent="0.2">
      <c r="A7" s="1" t="s">
        <v>12</v>
      </c>
      <c r="B7">
        <v>8.8000000000000007</v>
      </c>
      <c r="C7">
        <f>3*1.267</f>
        <v>3.8009999999999997</v>
      </c>
      <c r="D7">
        <v>9.8740000000000006</v>
      </c>
      <c r="E7">
        <f t="shared" si="0"/>
        <v>0.43193181818181814</v>
      </c>
      <c r="F7">
        <f t="shared" si="1"/>
        <v>1.1220454545454546</v>
      </c>
      <c r="G7">
        <f t="shared" si="2"/>
        <v>0.23003787878787882</v>
      </c>
    </row>
    <row r="8" spans="1:7" x14ac:dyDescent="0.2">
      <c r="A8" s="1" t="s">
        <v>13</v>
      </c>
      <c r="B8">
        <v>8.8000000000000007</v>
      </c>
      <c r="C8">
        <f t="shared" si="3"/>
        <v>5.0679999999999996</v>
      </c>
      <c r="D8">
        <v>9.298</v>
      </c>
      <c r="E8">
        <f t="shared" si="0"/>
        <v>0.57590909090909082</v>
      </c>
      <c r="F8">
        <f t="shared" si="1"/>
        <v>1.0565909090909089</v>
      </c>
      <c r="G8">
        <f t="shared" si="2"/>
        <v>0.16022727272727269</v>
      </c>
    </row>
    <row r="9" spans="1:7" x14ac:dyDescent="0.2">
      <c r="A9" s="1" t="s">
        <v>14</v>
      </c>
      <c r="B9">
        <v>8.8000000000000007</v>
      </c>
      <c r="C9">
        <f>3*1.267</f>
        <v>3.8009999999999997</v>
      </c>
      <c r="D9">
        <v>6.1539999999999999</v>
      </c>
      <c r="E9">
        <f t="shared" si="0"/>
        <v>0.43193181818181814</v>
      </c>
      <c r="F9">
        <f t="shared" si="1"/>
        <v>0.69931818181818173</v>
      </c>
      <c r="G9">
        <f t="shared" si="2"/>
        <v>8.9128787878787863E-2</v>
      </c>
    </row>
    <row r="10" spans="1:7" x14ac:dyDescent="0.2">
      <c r="A10" s="1" t="s">
        <v>15</v>
      </c>
      <c r="B10">
        <v>8.8000000000000007</v>
      </c>
      <c r="C10">
        <f t="shared" si="3"/>
        <v>5.0679999999999996</v>
      </c>
      <c r="D10">
        <v>15.868</v>
      </c>
      <c r="E10">
        <f t="shared" si="0"/>
        <v>0.57590909090909082</v>
      </c>
      <c r="F10">
        <f t="shared" si="1"/>
        <v>1.803181818181818</v>
      </c>
      <c r="G10">
        <f t="shared" si="2"/>
        <v>0.40909090909090901</v>
      </c>
    </row>
    <row r="11" spans="1:7" x14ac:dyDescent="0.2">
      <c r="A11" s="1" t="s">
        <v>16</v>
      </c>
      <c r="B11">
        <v>8.8000000000000007</v>
      </c>
      <c r="C11">
        <f>3*1.267</f>
        <v>3.8009999999999997</v>
      </c>
      <c r="D11">
        <v>44.515999999999998</v>
      </c>
      <c r="E11">
        <f t="shared" si="0"/>
        <v>0.43193181818181814</v>
      </c>
      <c r="F11">
        <f t="shared" si="1"/>
        <v>5.0586363636363627</v>
      </c>
      <c r="G11">
        <f t="shared" si="2"/>
        <v>1.5422348484848483</v>
      </c>
    </row>
    <row r="12" spans="1:7" x14ac:dyDescent="0.2">
      <c r="A12" s="1" t="s">
        <v>17</v>
      </c>
      <c r="B12">
        <v>8.8000000000000007</v>
      </c>
      <c r="C12">
        <f t="shared" si="3"/>
        <v>5.0679999999999996</v>
      </c>
      <c r="D12">
        <v>14.721</v>
      </c>
      <c r="E12">
        <f t="shared" si="0"/>
        <v>0.57590909090909082</v>
      </c>
      <c r="F12">
        <f t="shared" si="1"/>
        <v>1.6728409090909089</v>
      </c>
      <c r="G12">
        <f t="shared" si="2"/>
        <v>0.3656439393939393</v>
      </c>
    </row>
    <row r="13" spans="1:7" x14ac:dyDescent="0.2">
      <c r="A13" s="1" t="s">
        <v>18</v>
      </c>
      <c r="B13">
        <v>8.8000000000000007</v>
      </c>
      <c r="C13">
        <f t="shared" si="3"/>
        <v>5.0679999999999996</v>
      </c>
      <c r="D13">
        <v>46.085000000000001</v>
      </c>
      <c r="E13">
        <f t="shared" si="0"/>
        <v>0.57590909090909082</v>
      </c>
      <c r="F13">
        <f t="shared" si="1"/>
        <v>5.2369318181818176</v>
      </c>
      <c r="G13">
        <f t="shared" si="2"/>
        <v>1.5536742424242422</v>
      </c>
    </row>
    <row r="14" spans="1:7" x14ac:dyDescent="0.2">
      <c r="A14" s="1" t="s">
        <v>19</v>
      </c>
      <c r="B14">
        <v>8.8000000000000007</v>
      </c>
      <c r="C14">
        <f t="shared" si="3"/>
        <v>5.0679999999999996</v>
      </c>
      <c r="D14">
        <v>42.941000000000003</v>
      </c>
      <c r="E14">
        <f t="shared" si="0"/>
        <v>0.57590909090909082</v>
      </c>
      <c r="F14">
        <f t="shared" si="1"/>
        <v>4.8796590909090911</v>
      </c>
      <c r="G14">
        <f t="shared" si="2"/>
        <v>1.4345833333333333</v>
      </c>
    </row>
    <row r="15" spans="1:7" x14ac:dyDescent="0.2">
      <c r="A15" s="1" t="s">
        <v>20</v>
      </c>
      <c r="B15">
        <v>8.8000000000000007</v>
      </c>
      <c r="C15">
        <f>2*1.267</f>
        <v>2.5339999999999998</v>
      </c>
      <c r="D15">
        <v>13.79</v>
      </c>
      <c r="E15">
        <f t="shared" si="0"/>
        <v>0.28795454545454541</v>
      </c>
      <c r="F15">
        <f t="shared" si="1"/>
        <v>1.5670454545454544</v>
      </c>
      <c r="G15">
        <f t="shared" si="2"/>
        <v>0.42636363636363633</v>
      </c>
    </row>
    <row r="16" spans="1:7" x14ac:dyDescent="0.2">
      <c r="A16" s="1" t="s">
        <v>21</v>
      </c>
      <c r="B16">
        <v>8.8000000000000007</v>
      </c>
      <c r="C16">
        <f>3*1.267</f>
        <v>3.8009999999999997</v>
      </c>
      <c r="D16">
        <f>0.37+C16</f>
        <v>4.1709999999999994</v>
      </c>
      <c r="E16">
        <f t="shared" si="0"/>
        <v>0.43193181818181814</v>
      </c>
      <c r="F16">
        <f t="shared" si="1"/>
        <v>0.47397727272727264</v>
      </c>
      <c r="G16">
        <f t="shared" si="2"/>
        <v>1.40151515151515E-2</v>
      </c>
    </row>
    <row r="17" spans="1:7" x14ac:dyDescent="0.2">
      <c r="A17" s="1" t="s">
        <v>22</v>
      </c>
      <c r="B17">
        <v>8.8000000000000007</v>
      </c>
      <c r="C17">
        <f t="shared" ref="C17:C20" si="4">4*1.267</f>
        <v>5.0679999999999996</v>
      </c>
      <c r="D17">
        <f>5.143+C17</f>
        <v>10.210999999999999</v>
      </c>
      <c r="E17">
        <f t="shared" si="0"/>
        <v>0.57590909090909082</v>
      </c>
      <c r="F17">
        <f t="shared" si="1"/>
        <v>1.1603409090909089</v>
      </c>
      <c r="G17">
        <f t="shared" si="2"/>
        <v>0.19481060606060605</v>
      </c>
    </row>
    <row r="18" spans="1:7" x14ac:dyDescent="0.2">
      <c r="A18" s="1" t="s">
        <v>23</v>
      </c>
      <c r="B18">
        <v>8.8000000000000007</v>
      </c>
      <c r="C18">
        <f t="shared" si="4"/>
        <v>5.0679999999999996</v>
      </c>
      <c r="D18">
        <v>40.079000000000001</v>
      </c>
      <c r="E18">
        <f t="shared" si="0"/>
        <v>0.57590909090909082</v>
      </c>
      <c r="F18">
        <f t="shared" si="1"/>
        <v>4.5544318181818175</v>
      </c>
      <c r="G18">
        <f t="shared" si="2"/>
        <v>1.3261742424242422</v>
      </c>
    </row>
    <row r="19" spans="1:7" x14ac:dyDescent="0.2">
      <c r="A19" s="1" t="s">
        <v>24</v>
      </c>
      <c r="B19">
        <v>8.8000000000000007</v>
      </c>
      <c r="C19">
        <f t="shared" si="4"/>
        <v>5.0679999999999996</v>
      </c>
      <c r="D19">
        <f>5.923+C19</f>
        <v>10.991</v>
      </c>
      <c r="E19">
        <f t="shared" si="0"/>
        <v>0.57590909090909082</v>
      </c>
      <c r="F19">
        <f t="shared" si="1"/>
        <v>1.2489772727272725</v>
      </c>
      <c r="G19">
        <f t="shared" si="2"/>
        <v>0.22435606060606059</v>
      </c>
    </row>
    <row r="20" spans="1:7" x14ac:dyDescent="0.2">
      <c r="A20" s="1" t="s">
        <v>25</v>
      </c>
      <c r="B20">
        <v>8.8000000000000007</v>
      </c>
      <c r="C20">
        <f t="shared" si="4"/>
        <v>5.0679999999999996</v>
      </c>
      <c r="D20">
        <f>20.874+C20</f>
        <v>25.942</v>
      </c>
      <c r="E20">
        <f t="shared" si="0"/>
        <v>0.57590909090909082</v>
      </c>
      <c r="F20">
        <f t="shared" si="1"/>
        <v>2.9479545454545453</v>
      </c>
      <c r="G20">
        <f t="shared" si="2"/>
        <v>0.79068181818181815</v>
      </c>
    </row>
    <row r="21" spans="1:7" x14ac:dyDescent="0.2">
      <c r="A21" s="1"/>
    </row>
    <row r="22" spans="1:7" x14ac:dyDescent="0.2">
      <c r="A22" s="1"/>
    </row>
    <row r="23" spans="1:7" x14ac:dyDescent="0.2">
      <c r="A23" s="1"/>
    </row>
    <row r="24" spans="1:7" x14ac:dyDescent="0.2">
      <c r="A24" s="1"/>
    </row>
    <row r="25" spans="1:7" x14ac:dyDescent="0.2">
      <c r="A25" s="1"/>
    </row>
    <row r="26" spans="1:7" x14ac:dyDescent="0.2">
      <c r="A26" s="1"/>
    </row>
    <row r="27" spans="1:7" x14ac:dyDescent="0.2">
      <c r="A27" s="1"/>
    </row>
    <row r="28" spans="1:7" x14ac:dyDescent="0.2">
      <c r="A28" s="1"/>
    </row>
    <row r="29" spans="1:7" x14ac:dyDescent="0.2">
      <c r="A29" s="1"/>
    </row>
    <row r="30" spans="1:7" x14ac:dyDescent="0.2">
      <c r="A30" s="1"/>
    </row>
    <row r="31" spans="1:7" x14ac:dyDescent="0.2">
      <c r="A31" s="1"/>
    </row>
    <row r="32" spans="1:7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</sheetData>
  <pageMargins left="0.7" right="0.7" top="0.75" bottom="0.75" header="0.3" footer="0.3"/>
  <pageSetup orientation="portrait" horizontalDpi="0" verticalDpi="0"/>
  <ignoredErrors>
    <ignoredError sqref="C7:C10 C1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22BF-E13C-F84C-B496-31751B3C0B1B}">
  <dimension ref="A1:Q20"/>
  <sheetViews>
    <sheetView tabSelected="1" workbookViewId="0">
      <selection activeCell="D13" sqref="D13"/>
    </sheetView>
  </sheetViews>
  <sheetFormatPr baseColWidth="10" defaultRowHeight="16" x14ac:dyDescent="0.2"/>
  <cols>
    <col min="1" max="1" width="10.83203125" style="3"/>
    <col min="5" max="6" width="15.1640625" customWidth="1"/>
    <col min="7" max="7" width="22.6640625" customWidth="1"/>
    <col min="8" max="8" width="21.33203125" customWidth="1"/>
    <col min="9" max="10" width="15.1640625" customWidth="1"/>
    <col min="11" max="12" width="14.5" customWidth="1"/>
    <col min="14" max="14" width="10.5" customWidth="1"/>
    <col min="15" max="15" width="20.6640625" customWidth="1"/>
    <col min="16" max="16" width="14" customWidth="1"/>
  </cols>
  <sheetData>
    <row r="1" spans="1:17" x14ac:dyDescent="0.2">
      <c r="A1" s="4" t="s">
        <v>0</v>
      </c>
      <c r="B1" s="2" t="s">
        <v>1</v>
      </c>
      <c r="C1" s="2" t="s">
        <v>35</v>
      </c>
      <c r="D1" s="2" t="s">
        <v>36</v>
      </c>
      <c r="E1" s="2" t="s">
        <v>33</v>
      </c>
      <c r="F1" s="2" t="s">
        <v>34</v>
      </c>
      <c r="G1" s="2" t="s">
        <v>39</v>
      </c>
      <c r="H1" s="2" t="s">
        <v>40</v>
      </c>
      <c r="I1" s="2" t="s">
        <v>37</v>
      </c>
      <c r="J1" s="2" t="s">
        <v>38</v>
      </c>
      <c r="K1" s="2" t="s">
        <v>28</v>
      </c>
      <c r="L1" s="2" t="s">
        <v>27</v>
      </c>
      <c r="M1" s="2" t="s">
        <v>31</v>
      </c>
      <c r="N1" s="2" t="s">
        <v>32</v>
      </c>
      <c r="O1" s="2" t="s">
        <v>30</v>
      </c>
      <c r="P1" s="2" t="s">
        <v>29</v>
      </c>
      <c r="Q1" s="2" t="s">
        <v>41</v>
      </c>
    </row>
    <row r="2" spans="1:17" s="8" customFormat="1" x14ac:dyDescent="0.2">
      <c r="A2" s="6" t="s">
        <v>7</v>
      </c>
      <c r="B2" s="7">
        <v>8.8000000000000007</v>
      </c>
      <c r="C2" s="7">
        <v>1.135</v>
      </c>
      <c r="D2" s="8">
        <v>1.0189999999999999</v>
      </c>
      <c r="E2" s="8">
        <v>9.5069999999999997</v>
      </c>
      <c r="F2" s="7">
        <v>9.8170000000000002</v>
      </c>
      <c r="G2" s="7" t="s">
        <v>26</v>
      </c>
      <c r="H2" s="7" t="s">
        <v>26</v>
      </c>
      <c r="I2" s="8">
        <f t="shared" ref="I2:I20" si="0">(C2)/B2</f>
        <v>0.12897727272727272</v>
      </c>
      <c r="J2" s="8">
        <f>D2/B2</f>
        <v>0.11579545454545452</v>
      </c>
      <c r="K2" s="8">
        <f t="shared" ref="K2:K20" si="1">E2/B2</f>
        <v>1.0803409090909091</v>
      </c>
      <c r="L2" s="8">
        <f t="shared" ref="L2:L20" si="2">F2/B2</f>
        <v>1.1155681818181817</v>
      </c>
      <c r="M2" s="8" t="s">
        <v>26</v>
      </c>
      <c r="N2" s="8" t="s">
        <v>26</v>
      </c>
      <c r="O2" s="8">
        <f>(K2-I2)/3</f>
        <v>0.31712121212121214</v>
      </c>
      <c r="P2" s="8">
        <f>(L2-J2)/3</f>
        <v>0.33325757575757575</v>
      </c>
      <c r="Q2" s="8" t="s">
        <v>42</v>
      </c>
    </row>
    <row r="3" spans="1:17" x14ac:dyDescent="0.2">
      <c r="A3" s="4" t="s">
        <v>8</v>
      </c>
      <c r="B3" s="2">
        <v>8.8000000000000007</v>
      </c>
      <c r="C3">
        <v>0.58799999999999997</v>
      </c>
      <c r="D3">
        <v>0.72099999999999997</v>
      </c>
      <c r="E3" s="3">
        <v>1.3839999999999999</v>
      </c>
      <c r="F3" s="2">
        <v>1.6819999999999999</v>
      </c>
      <c r="G3" s="2">
        <v>4.9160000000000004</v>
      </c>
      <c r="H3" s="2">
        <v>5.5789999999999997</v>
      </c>
      <c r="I3">
        <f t="shared" si="0"/>
        <v>6.6818181818181804E-2</v>
      </c>
      <c r="J3">
        <f t="shared" ref="J3:J20" si="3">D3/B3</f>
        <v>8.1931818181818175E-2</v>
      </c>
      <c r="K3">
        <f t="shared" si="1"/>
        <v>0.15727272727272726</v>
      </c>
      <c r="L3">
        <f t="shared" si="2"/>
        <v>0.1911363636363636</v>
      </c>
      <c r="M3">
        <f t="shared" ref="M3:M19" si="4">G3/B3</f>
        <v>0.5586363636363636</v>
      </c>
      <c r="N3">
        <f t="shared" ref="N3:N19" si="5">H3/B3</f>
        <v>0.63397727272727267</v>
      </c>
      <c r="O3">
        <f>(M3-I3)/8</f>
        <v>6.1477272727272728E-2</v>
      </c>
      <c r="P3">
        <f>(N3-J3)/8</f>
        <v>6.9005681818181813E-2</v>
      </c>
      <c r="Q3" t="s">
        <v>43</v>
      </c>
    </row>
    <row r="4" spans="1:17" x14ac:dyDescent="0.2">
      <c r="A4" s="4" t="s">
        <v>9</v>
      </c>
      <c r="B4" s="2">
        <v>8.8000000000000007</v>
      </c>
      <c r="C4">
        <v>1.266</v>
      </c>
      <c r="D4">
        <v>1.321</v>
      </c>
      <c r="E4" s="3">
        <v>1.792</v>
      </c>
      <c r="F4" s="2">
        <v>2.2130000000000001</v>
      </c>
      <c r="G4" s="2">
        <v>8.6120000000000001</v>
      </c>
      <c r="H4" s="2">
        <v>5.5629999999999997</v>
      </c>
      <c r="I4">
        <f t="shared" si="0"/>
        <v>0.14386363636363636</v>
      </c>
      <c r="J4">
        <f t="shared" si="3"/>
        <v>0.15011363636363634</v>
      </c>
      <c r="K4">
        <f t="shared" si="1"/>
        <v>0.20363636363636362</v>
      </c>
      <c r="L4">
        <f t="shared" si="2"/>
        <v>0.25147727272727272</v>
      </c>
      <c r="M4">
        <f t="shared" si="4"/>
        <v>0.97863636363636353</v>
      </c>
      <c r="N4">
        <f t="shared" si="5"/>
        <v>0.63215909090909084</v>
      </c>
      <c r="O4">
        <f t="shared" ref="O4:O9" si="6">(M4-I4)/8</f>
        <v>0.1043465909090909</v>
      </c>
      <c r="P4">
        <f t="shared" ref="P4:P9" si="7">(N4-J4)/8</f>
        <v>6.0255681818181812E-2</v>
      </c>
      <c r="Q4" t="s">
        <v>43</v>
      </c>
    </row>
    <row r="5" spans="1:17" x14ac:dyDescent="0.2">
      <c r="A5" s="4" t="s">
        <v>10</v>
      </c>
      <c r="B5" s="2">
        <v>8.8000000000000007</v>
      </c>
      <c r="C5">
        <v>1.0189999999999999</v>
      </c>
      <c r="D5">
        <v>1.2010000000000001</v>
      </c>
      <c r="E5" s="3">
        <f>0.635+C5</f>
        <v>1.6539999999999999</v>
      </c>
      <c r="F5" s="2">
        <f>0.796+C5</f>
        <v>1.8149999999999999</v>
      </c>
      <c r="G5" s="2">
        <v>12.204000000000001</v>
      </c>
      <c r="H5" s="2">
        <v>8.173</v>
      </c>
      <c r="I5">
        <f t="shared" si="0"/>
        <v>0.11579545454545452</v>
      </c>
      <c r="J5">
        <f t="shared" si="3"/>
        <v>0.13647727272727272</v>
      </c>
      <c r="K5">
        <f t="shared" si="1"/>
        <v>0.18795454545454543</v>
      </c>
      <c r="L5">
        <f t="shared" si="2"/>
        <v>0.20624999999999999</v>
      </c>
      <c r="M5">
        <f t="shared" si="4"/>
        <v>1.3868181818181817</v>
      </c>
      <c r="N5">
        <f t="shared" si="5"/>
        <v>0.92874999999999996</v>
      </c>
      <c r="O5">
        <f t="shared" si="6"/>
        <v>0.15887784090909091</v>
      </c>
      <c r="P5">
        <f t="shared" si="7"/>
        <v>9.9034090909090905E-2</v>
      </c>
      <c r="Q5" t="s">
        <v>43</v>
      </c>
    </row>
    <row r="6" spans="1:17" x14ac:dyDescent="0.2">
      <c r="A6" s="4" t="s">
        <v>11</v>
      </c>
      <c r="B6" s="2">
        <v>8.8000000000000007</v>
      </c>
      <c r="C6">
        <v>1.3140000000000001</v>
      </c>
      <c r="D6">
        <v>2.2610000000000001</v>
      </c>
      <c r="E6" s="3">
        <f>0.738+C6</f>
        <v>2.052</v>
      </c>
      <c r="F6" s="2">
        <f>1.14+C6</f>
        <v>2.4539999999999997</v>
      </c>
      <c r="G6" s="2">
        <v>23.442</v>
      </c>
      <c r="H6" s="2">
        <v>15.968</v>
      </c>
      <c r="I6">
        <f t="shared" si="0"/>
        <v>0.14931818181818182</v>
      </c>
      <c r="J6">
        <f t="shared" si="3"/>
        <v>0.25693181818181815</v>
      </c>
      <c r="K6">
        <f t="shared" si="1"/>
        <v>0.23318181818181816</v>
      </c>
      <c r="L6">
        <f t="shared" si="2"/>
        <v>0.27886363636363631</v>
      </c>
      <c r="M6">
        <f t="shared" si="4"/>
        <v>2.6638636363636361</v>
      </c>
      <c r="N6">
        <f t="shared" si="5"/>
        <v>1.8145454545454545</v>
      </c>
      <c r="O6">
        <f t="shared" si="6"/>
        <v>0.31431818181818177</v>
      </c>
      <c r="P6">
        <f t="shared" si="7"/>
        <v>0.19470170454545455</v>
      </c>
      <c r="Q6" t="s">
        <v>43</v>
      </c>
    </row>
    <row r="7" spans="1:17" x14ac:dyDescent="0.2">
      <c r="A7" s="4" t="s">
        <v>12</v>
      </c>
      <c r="B7" s="2">
        <v>8.8000000000000007</v>
      </c>
      <c r="C7">
        <v>1.0289999999999999</v>
      </c>
      <c r="D7">
        <v>0.95299999999999996</v>
      </c>
      <c r="E7" s="3">
        <v>1.6339999999999999</v>
      </c>
      <c r="F7" s="2">
        <v>1.7749999999999999</v>
      </c>
      <c r="G7" s="2">
        <v>3.415</v>
      </c>
      <c r="H7" s="2">
        <v>5.4480000000000004</v>
      </c>
      <c r="I7">
        <f t="shared" si="0"/>
        <v>0.11693181818181816</v>
      </c>
      <c r="J7">
        <f t="shared" si="3"/>
        <v>0.10829545454545453</v>
      </c>
      <c r="K7">
        <f t="shared" si="1"/>
        <v>0.18568181818181814</v>
      </c>
      <c r="L7">
        <f t="shared" si="2"/>
        <v>0.20170454545454544</v>
      </c>
      <c r="M7">
        <f t="shared" si="4"/>
        <v>0.38806818181818181</v>
      </c>
      <c r="N7">
        <f t="shared" si="5"/>
        <v>0.61909090909090914</v>
      </c>
      <c r="O7">
        <f t="shared" si="6"/>
        <v>3.3892045454545452E-2</v>
      </c>
      <c r="P7">
        <f t="shared" si="7"/>
        <v>6.3849431818181826E-2</v>
      </c>
      <c r="Q7" t="s">
        <v>43</v>
      </c>
    </row>
    <row r="8" spans="1:17" x14ac:dyDescent="0.2">
      <c r="A8" s="4" t="s">
        <v>13</v>
      </c>
      <c r="B8" s="2">
        <v>8.8000000000000007</v>
      </c>
      <c r="C8">
        <v>1.27</v>
      </c>
      <c r="D8">
        <v>1.0760000000000001</v>
      </c>
      <c r="E8" s="3">
        <v>3.1259999999999999</v>
      </c>
      <c r="F8" s="2">
        <v>5.6689999999999996</v>
      </c>
      <c r="G8" s="2">
        <v>4.9800000000000004</v>
      </c>
      <c r="H8" s="2">
        <v>13.327</v>
      </c>
      <c r="I8">
        <f t="shared" si="0"/>
        <v>0.14431818181818182</v>
      </c>
      <c r="J8">
        <f t="shared" si="3"/>
        <v>0.12227272727272727</v>
      </c>
      <c r="K8">
        <f t="shared" si="1"/>
        <v>0.35522727272727267</v>
      </c>
      <c r="L8">
        <f t="shared" si="2"/>
        <v>0.64420454545454531</v>
      </c>
      <c r="M8">
        <f t="shared" si="4"/>
        <v>0.56590909090909092</v>
      </c>
      <c r="N8">
        <f t="shared" si="5"/>
        <v>1.5144318181818182</v>
      </c>
      <c r="O8">
        <f t="shared" si="6"/>
        <v>5.2698863636363641E-2</v>
      </c>
      <c r="P8">
        <f t="shared" si="7"/>
        <v>0.17401988636363636</v>
      </c>
      <c r="Q8" t="s">
        <v>43</v>
      </c>
    </row>
    <row r="9" spans="1:17" x14ac:dyDescent="0.2">
      <c r="A9" s="4" t="s">
        <v>14</v>
      </c>
      <c r="B9" s="2">
        <v>8.8000000000000007</v>
      </c>
      <c r="C9">
        <v>0.996</v>
      </c>
      <c r="D9">
        <v>1</v>
      </c>
      <c r="E9">
        <v>1.3360000000000001</v>
      </c>
      <c r="F9" s="2">
        <v>2.4529999999999998</v>
      </c>
      <c r="G9" s="2">
        <v>9.67</v>
      </c>
      <c r="H9" s="2">
        <v>5.681</v>
      </c>
      <c r="I9">
        <f t="shared" si="0"/>
        <v>0.11318181818181818</v>
      </c>
      <c r="J9">
        <f t="shared" si="3"/>
        <v>0.11363636363636363</v>
      </c>
      <c r="K9">
        <f t="shared" si="1"/>
        <v>0.15181818181818182</v>
      </c>
      <c r="L9">
        <f t="shared" si="2"/>
        <v>0.27874999999999994</v>
      </c>
      <c r="M9">
        <f t="shared" si="4"/>
        <v>1.0988636363636364</v>
      </c>
      <c r="N9">
        <f t="shared" si="5"/>
        <v>0.64556818181818176</v>
      </c>
      <c r="O9">
        <f t="shared" si="6"/>
        <v>0.12321022727272728</v>
      </c>
      <c r="P9">
        <f t="shared" si="7"/>
        <v>6.6491477272727265E-2</v>
      </c>
      <c r="Q9" t="s">
        <v>43</v>
      </c>
    </row>
    <row r="10" spans="1:17" x14ac:dyDescent="0.2">
      <c r="A10" s="4" t="s">
        <v>15</v>
      </c>
      <c r="B10" s="2">
        <v>8.8000000000000007</v>
      </c>
      <c r="C10">
        <v>0.55000000000000004</v>
      </c>
      <c r="D10">
        <v>0.55600000000000005</v>
      </c>
      <c r="E10" s="3">
        <v>0.91800000000000004</v>
      </c>
      <c r="F10" s="5">
        <v>0.61199999999999999</v>
      </c>
      <c r="G10" s="2">
        <v>1.3440000000000001</v>
      </c>
      <c r="H10" s="2">
        <v>1.1319999999999999</v>
      </c>
      <c r="I10">
        <f t="shared" si="0"/>
        <v>6.25E-2</v>
      </c>
      <c r="J10">
        <f t="shared" si="3"/>
        <v>6.3181818181818186E-2</v>
      </c>
      <c r="K10">
        <f t="shared" si="1"/>
        <v>0.10431818181818181</v>
      </c>
      <c r="L10">
        <f t="shared" si="2"/>
        <v>6.9545454545454535E-2</v>
      </c>
      <c r="M10">
        <f t="shared" si="4"/>
        <v>0.15272727272727271</v>
      </c>
      <c r="N10">
        <f t="shared" si="5"/>
        <v>0.1286363636363636</v>
      </c>
      <c r="O10">
        <f>(M10-I10)/21</f>
        <v>4.2965367965367958E-3</v>
      </c>
      <c r="P10">
        <f>(N10-J10)/21</f>
        <v>3.1168831168831151E-3</v>
      </c>
      <c r="Q10" t="s">
        <v>44</v>
      </c>
    </row>
    <row r="11" spans="1:17" x14ac:dyDescent="0.2">
      <c r="A11" s="4" t="s">
        <v>16</v>
      </c>
      <c r="B11" s="2">
        <v>8.8000000000000007</v>
      </c>
      <c r="C11">
        <v>0.95299999999999996</v>
      </c>
      <c r="D11">
        <v>0.86399999999999999</v>
      </c>
      <c r="E11" s="3">
        <v>8.0079999999999991</v>
      </c>
      <c r="F11" s="2">
        <v>14.583</v>
      </c>
      <c r="G11" s="5">
        <v>17.783000000000001</v>
      </c>
      <c r="H11" s="2">
        <v>26.87</v>
      </c>
      <c r="I11">
        <f t="shared" si="0"/>
        <v>0.10829545454545453</v>
      </c>
      <c r="J11">
        <f t="shared" si="3"/>
        <v>9.8181818181818176E-2</v>
      </c>
      <c r="K11">
        <f t="shared" si="1"/>
        <v>0.90999999999999981</v>
      </c>
      <c r="L11">
        <f t="shared" si="2"/>
        <v>1.6571590909090907</v>
      </c>
      <c r="M11">
        <f t="shared" si="4"/>
        <v>2.0207954545454547</v>
      </c>
      <c r="N11">
        <f t="shared" si="5"/>
        <v>3.0534090909090907</v>
      </c>
      <c r="O11">
        <f>(M11-I11)/8</f>
        <v>0.23906250000000001</v>
      </c>
      <c r="P11">
        <f>(N11-J11)/8</f>
        <v>0.36940340909090907</v>
      </c>
      <c r="Q11" t="s">
        <v>43</v>
      </c>
    </row>
    <row r="12" spans="1:17" x14ac:dyDescent="0.2">
      <c r="A12" s="4" t="s">
        <v>17</v>
      </c>
      <c r="B12" s="2">
        <v>8.8000000000000007</v>
      </c>
      <c r="C12">
        <v>1.071</v>
      </c>
      <c r="D12">
        <v>0.83599999999999997</v>
      </c>
      <c r="E12" s="3">
        <v>1.276</v>
      </c>
      <c r="F12" s="2">
        <v>3.1389999999999998</v>
      </c>
      <c r="G12" s="2">
        <v>5.1289999999999996</v>
      </c>
      <c r="H12" s="2">
        <v>1.9830000000000001</v>
      </c>
      <c r="I12">
        <f t="shared" si="0"/>
        <v>0.12170454545454544</v>
      </c>
      <c r="J12">
        <f t="shared" si="3"/>
        <v>9.4999999999999987E-2</v>
      </c>
      <c r="K12">
        <f t="shared" si="1"/>
        <v>0.14499999999999999</v>
      </c>
      <c r="L12">
        <f t="shared" si="2"/>
        <v>0.35670454545454539</v>
      </c>
      <c r="M12">
        <f t="shared" si="4"/>
        <v>0.58284090909090902</v>
      </c>
      <c r="N12">
        <f t="shared" si="5"/>
        <v>0.22534090909090909</v>
      </c>
      <c r="O12">
        <f t="shared" ref="O12:O13" si="8">(M12-I12)/8</f>
        <v>5.7642045454545446E-2</v>
      </c>
      <c r="P12">
        <f t="shared" ref="P12:P13" si="9">(N12-J12)/8</f>
        <v>1.629261363636364E-2</v>
      </c>
      <c r="Q12" t="s">
        <v>43</v>
      </c>
    </row>
    <row r="13" spans="1:17" x14ac:dyDescent="0.2">
      <c r="A13" s="4" t="s">
        <v>18</v>
      </c>
      <c r="B13" s="2">
        <v>8.8000000000000007</v>
      </c>
      <c r="C13">
        <v>0.80700000000000005</v>
      </c>
      <c r="D13">
        <v>0.71799999999999997</v>
      </c>
      <c r="E13" s="3">
        <v>3.2650000000000001</v>
      </c>
      <c r="F13" s="2">
        <v>7.0380000000000003</v>
      </c>
      <c r="G13" s="2">
        <v>7.4980000000000002</v>
      </c>
      <c r="H13" s="2">
        <v>21.542000000000002</v>
      </c>
      <c r="I13">
        <f t="shared" si="0"/>
        <v>9.1704545454545455E-2</v>
      </c>
      <c r="J13">
        <f t="shared" si="3"/>
        <v>8.1590909090909075E-2</v>
      </c>
      <c r="K13">
        <f t="shared" si="1"/>
        <v>0.37102272727272728</v>
      </c>
      <c r="L13">
        <f t="shared" si="2"/>
        <v>0.79977272727272719</v>
      </c>
      <c r="M13">
        <f t="shared" si="4"/>
        <v>0.85204545454545455</v>
      </c>
      <c r="N13">
        <f t="shared" si="5"/>
        <v>2.4479545454545453</v>
      </c>
      <c r="O13">
        <f t="shared" si="8"/>
        <v>9.504261363636364E-2</v>
      </c>
      <c r="P13">
        <f t="shared" si="9"/>
        <v>0.29579545454545453</v>
      </c>
      <c r="Q13" t="s">
        <v>43</v>
      </c>
    </row>
    <row r="14" spans="1:17" x14ac:dyDescent="0.2">
      <c r="A14" s="4" t="s">
        <v>19</v>
      </c>
      <c r="B14" s="2">
        <v>8.8000000000000007</v>
      </c>
      <c r="C14">
        <v>0.51900000000000002</v>
      </c>
      <c r="D14">
        <v>0.53300000000000003</v>
      </c>
      <c r="E14" s="3">
        <v>1.575</v>
      </c>
      <c r="F14" s="2">
        <v>4.3280000000000003</v>
      </c>
      <c r="G14" s="5" t="s">
        <v>26</v>
      </c>
      <c r="H14" s="5" t="s">
        <v>26</v>
      </c>
      <c r="I14">
        <f t="shared" si="0"/>
        <v>5.8977272727272725E-2</v>
      </c>
      <c r="J14">
        <f t="shared" si="3"/>
        <v>6.056818181818182E-2</v>
      </c>
      <c r="K14">
        <f t="shared" si="1"/>
        <v>0.17897727272727271</v>
      </c>
      <c r="L14">
        <f t="shared" si="2"/>
        <v>0.49181818181818182</v>
      </c>
      <c r="M14" t="s">
        <v>26</v>
      </c>
      <c r="N14" t="s">
        <v>26</v>
      </c>
      <c r="O14">
        <f>(K14-I14)/3</f>
        <v>3.9999999999999994E-2</v>
      </c>
      <c r="P14">
        <f>(L14-J14)/3</f>
        <v>0.14375000000000002</v>
      </c>
      <c r="Q14" t="s">
        <v>42</v>
      </c>
    </row>
    <row r="15" spans="1:17" s="8" customFormat="1" x14ac:dyDescent="0.2">
      <c r="A15" s="6" t="s">
        <v>20</v>
      </c>
      <c r="B15" s="7">
        <v>8.8000000000000007</v>
      </c>
      <c r="C15" s="8">
        <v>0.76500000000000001</v>
      </c>
      <c r="D15" s="8">
        <v>0.68500000000000005</v>
      </c>
      <c r="E15" s="8">
        <v>3.544</v>
      </c>
      <c r="F15" s="7">
        <v>1.7430000000000001</v>
      </c>
      <c r="G15" s="7">
        <v>3.2509999999999999</v>
      </c>
      <c r="H15" s="7">
        <v>5.08</v>
      </c>
      <c r="I15" s="8">
        <f t="shared" si="0"/>
        <v>8.693181818181818E-2</v>
      </c>
      <c r="J15" s="8">
        <f t="shared" si="3"/>
        <v>7.7840909090909086E-2</v>
      </c>
      <c r="K15" s="8">
        <f t="shared" si="1"/>
        <v>0.40272727272727271</v>
      </c>
      <c r="L15" s="8">
        <f t="shared" si="2"/>
        <v>0.19806818181818181</v>
      </c>
      <c r="M15" s="8">
        <f t="shared" si="4"/>
        <v>0.36943181818181814</v>
      </c>
      <c r="N15" s="8">
        <f t="shared" si="5"/>
        <v>0.57727272727272727</v>
      </c>
      <c r="O15" s="8">
        <f>(M15-I15)/8</f>
        <v>3.5312499999999997E-2</v>
      </c>
      <c r="P15" s="8">
        <f>(N15-J15)/8</f>
        <v>6.2428977272727275E-2</v>
      </c>
      <c r="Q15" s="8" t="s">
        <v>43</v>
      </c>
    </row>
    <row r="16" spans="1:17" x14ac:dyDescent="0.2">
      <c r="A16" s="4" t="s">
        <v>21</v>
      </c>
      <c r="B16" s="2">
        <v>8.8000000000000007</v>
      </c>
      <c r="C16">
        <v>0.54600000000000004</v>
      </c>
      <c r="D16">
        <v>1.4119999999999999</v>
      </c>
      <c r="E16" s="3">
        <v>2.1320000000000001</v>
      </c>
      <c r="F16" s="2">
        <v>2.391</v>
      </c>
      <c r="G16" s="2">
        <v>7.07</v>
      </c>
      <c r="H16" s="2">
        <v>6.7560000000000002</v>
      </c>
      <c r="I16">
        <f t="shared" si="0"/>
        <v>6.2045454545454543E-2</v>
      </c>
      <c r="J16">
        <f t="shared" si="3"/>
        <v>0.16045454545454543</v>
      </c>
      <c r="K16">
        <f t="shared" si="1"/>
        <v>0.24227272727272728</v>
      </c>
      <c r="L16">
        <f t="shared" si="2"/>
        <v>0.27170454545454542</v>
      </c>
      <c r="M16">
        <f t="shared" si="4"/>
        <v>0.80340909090909085</v>
      </c>
      <c r="N16">
        <f t="shared" si="5"/>
        <v>0.7677272727272727</v>
      </c>
      <c r="O16">
        <f t="shared" ref="O16:O19" si="10">(M16-I16)/8</f>
        <v>9.2670454545454542E-2</v>
      </c>
      <c r="P16">
        <f t="shared" ref="P16:P19" si="11">(N16-J16)/8</f>
        <v>7.5909090909090912E-2</v>
      </c>
      <c r="Q16" t="s">
        <v>43</v>
      </c>
    </row>
    <row r="17" spans="1:17" x14ac:dyDescent="0.2">
      <c r="A17" s="4" t="s">
        <v>22</v>
      </c>
      <c r="B17" s="2">
        <v>8.8000000000000007</v>
      </c>
      <c r="C17">
        <v>0.81799999999999995</v>
      </c>
      <c r="D17">
        <v>0.85699999999999998</v>
      </c>
      <c r="E17" s="3">
        <v>2.3660000000000001</v>
      </c>
      <c r="F17" s="2">
        <v>6.55</v>
      </c>
      <c r="G17" s="2">
        <v>9.4039999999999999</v>
      </c>
      <c r="H17" s="2">
        <v>4.7910000000000004</v>
      </c>
      <c r="I17">
        <f t="shared" si="0"/>
        <v>9.2954545454545442E-2</v>
      </c>
      <c r="J17">
        <f t="shared" si="3"/>
        <v>9.7386363636363632E-2</v>
      </c>
      <c r="K17">
        <f t="shared" si="1"/>
        <v>0.26886363636363636</v>
      </c>
      <c r="L17">
        <f t="shared" si="2"/>
        <v>0.74431818181818177</v>
      </c>
      <c r="M17">
        <f t="shared" si="4"/>
        <v>1.0686363636363636</v>
      </c>
      <c r="N17">
        <f t="shared" si="5"/>
        <v>0.54443181818181818</v>
      </c>
      <c r="O17">
        <f t="shared" si="10"/>
        <v>0.12196022727272728</v>
      </c>
      <c r="P17">
        <f t="shared" si="11"/>
        <v>5.5880681818181815E-2</v>
      </c>
      <c r="Q17" t="s">
        <v>43</v>
      </c>
    </row>
    <row r="18" spans="1:17" x14ac:dyDescent="0.2">
      <c r="A18" s="4" t="s">
        <v>23</v>
      </c>
      <c r="B18" s="2">
        <v>8.8000000000000007</v>
      </c>
      <c r="C18">
        <v>1.32</v>
      </c>
      <c r="D18">
        <v>1.125</v>
      </c>
      <c r="E18" s="3">
        <v>1.292</v>
      </c>
      <c r="F18" s="5">
        <v>1.214</v>
      </c>
      <c r="G18" s="5">
        <v>6.024</v>
      </c>
      <c r="H18" s="5">
        <v>6.375</v>
      </c>
      <c r="I18">
        <f t="shared" si="0"/>
        <v>0.15</v>
      </c>
      <c r="J18">
        <f t="shared" si="3"/>
        <v>0.12784090909090909</v>
      </c>
      <c r="K18" s="3">
        <f t="shared" si="1"/>
        <v>0.14681818181818182</v>
      </c>
      <c r="L18" s="3">
        <f t="shared" si="2"/>
        <v>0.13795454545454544</v>
      </c>
      <c r="M18">
        <f t="shared" si="4"/>
        <v>0.68454545454545446</v>
      </c>
      <c r="N18">
        <f t="shared" si="5"/>
        <v>0.72443181818181812</v>
      </c>
      <c r="O18">
        <f t="shared" si="10"/>
        <v>6.6818181818181804E-2</v>
      </c>
      <c r="P18">
        <f t="shared" si="11"/>
        <v>7.4573863636363633E-2</v>
      </c>
      <c r="Q18" t="s">
        <v>43</v>
      </c>
    </row>
    <row r="19" spans="1:17" s="8" customFormat="1" x14ac:dyDescent="0.2">
      <c r="A19" s="6" t="s">
        <v>24</v>
      </c>
      <c r="B19" s="7">
        <v>8.8000000000000007</v>
      </c>
      <c r="C19" s="8">
        <v>0.96499999999999997</v>
      </c>
      <c r="D19" s="8">
        <v>0.95899999999999996</v>
      </c>
      <c r="E19" s="8">
        <v>1.7569999999999999</v>
      </c>
      <c r="F19" s="7">
        <v>1.581</v>
      </c>
      <c r="G19" s="7">
        <v>5.0380000000000003</v>
      </c>
      <c r="H19" s="7">
        <v>4.3550000000000004</v>
      </c>
      <c r="I19" s="8">
        <f t="shared" si="0"/>
        <v>0.1096590909090909</v>
      </c>
      <c r="J19" s="8">
        <f t="shared" si="3"/>
        <v>0.10897727272727271</v>
      </c>
      <c r="K19" s="8">
        <f t="shared" si="1"/>
        <v>0.19965909090909087</v>
      </c>
      <c r="L19" s="8">
        <f t="shared" si="2"/>
        <v>0.17965909090909088</v>
      </c>
      <c r="M19" s="8">
        <f t="shared" si="4"/>
        <v>0.57250000000000001</v>
      </c>
      <c r="N19" s="8">
        <f t="shared" si="5"/>
        <v>0.49488636363636362</v>
      </c>
      <c r="O19" s="8">
        <f t="shared" si="10"/>
        <v>5.7855113636363642E-2</v>
      </c>
      <c r="P19" s="8">
        <f t="shared" si="11"/>
        <v>4.8238636363636365E-2</v>
      </c>
      <c r="Q19" s="8" t="s">
        <v>43</v>
      </c>
    </row>
    <row r="20" spans="1:17" x14ac:dyDescent="0.2">
      <c r="A20" s="4" t="s">
        <v>25</v>
      </c>
      <c r="B20" s="2">
        <v>8.8000000000000007</v>
      </c>
      <c r="C20">
        <v>0.70499999999999996</v>
      </c>
      <c r="D20">
        <v>1.0409999999999999</v>
      </c>
      <c r="E20">
        <v>4.9459999999999997</v>
      </c>
      <c r="F20" s="2">
        <v>4.9829999999999997</v>
      </c>
      <c r="G20" s="5" t="s">
        <v>26</v>
      </c>
      <c r="H20" s="5" t="s">
        <v>26</v>
      </c>
      <c r="I20">
        <f t="shared" si="0"/>
        <v>8.0113636363636359E-2</v>
      </c>
      <c r="J20">
        <f t="shared" si="3"/>
        <v>0.11829545454545452</v>
      </c>
      <c r="K20">
        <f t="shared" si="1"/>
        <v>0.56204545454545451</v>
      </c>
      <c r="L20">
        <f t="shared" si="2"/>
        <v>0.56624999999999992</v>
      </c>
      <c r="M20" t="s">
        <v>26</v>
      </c>
      <c r="N20" t="s">
        <v>26</v>
      </c>
      <c r="O20">
        <f>(K20-I20)/3</f>
        <v>0.16064393939393939</v>
      </c>
      <c r="P20">
        <f>(L20-J20)/3</f>
        <v>0.14931818181818179</v>
      </c>
      <c r="Q20" t="s">
        <v>42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7B5A9-1ACB-634F-A18B-575FAEE928D1}">
  <dimension ref="A1:Q20"/>
  <sheetViews>
    <sheetView topLeftCell="J1" workbookViewId="0">
      <selection activeCell="P20" activeCellId="1" sqref="P3:P18 P20"/>
    </sheetView>
  </sheetViews>
  <sheetFormatPr baseColWidth="10" defaultRowHeight="16" x14ac:dyDescent="0.2"/>
  <cols>
    <col min="1" max="1" width="10.83203125" style="3"/>
    <col min="5" max="5" width="23.33203125" customWidth="1"/>
    <col min="6" max="6" width="21" customWidth="1"/>
    <col min="7" max="7" width="21.6640625" customWidth="1"/>
    <col min="8" max="8" width="23.5" customWidth="1"/>
    <col min="9" max="9" width="16.6640625" customWidth="1"/>
    <col min="10" max="10" width="12.33203125" customWidth="1"/>
    <col min="11" max="11" width="14.33203125" customWidth="1"/>
    <col min="12" max="14" width="14.5" customWidth="1"/>
    <col min="15" max="15" width="14.33203125" customWidth="1"/>
    <col min="16" max="16" width="13.5" customWidth="1"/>
  </cols>
  <sheetData>
    <row r="1" spans="1:17" x14ac:dyDescent="0.2">
      <c r="A1" s="4" t="s">
        <v>0</v>
      </c>
      <c r="B1" s="2" t="s">
        <v>1</v>
      </c>
      <c r="C1" s="2" t="s">
        <v>35</v>
      </c>
      <c r="D1" s="2" t="s">
        <v>36</v>
      </c>
      <c r="E1" s="2" t="s">
        <v>33</v>
      </c>
      <c r="F1" s="2" t="s">
        <v>34</v>
      </c>
      <c r="G1" s="2" t="s">
        <v>39</v>
      </c>
      <c r="H1" s="2" t="s">
        <v>40</v>
      </c>
      <c r="I1" s="2" t="s">
        <v>37</v>
      </c>
      <c r="J1" s="2" t="s">
        <v>38</v>
      </c>
      <c r="K1" s="2" t="s">
        <v>28</v>
      </c>
      <c r="L1" s="2" t="s">
        <v>27</v>
      </c>
      <c r="M1" s="2" t="s">
        <v>31</v>
      </c>
      <c r="N1" s="2" t="s">
        <v>32</v>
      </c>
      <c r="O1" s="2" t="s">
        <v>30</v>
      </c>
      <c r="P1" s="2" t="s">
        <v>29</v>
      </c>
      <c r="Q1" s="2" t="s">
        <v>41</v>
      </c>
    </row>
    <row r="2" spans="1:17" s="8" customFormat="1" x14ac:dyDescent="0.2">
      <c r="A2" s="6" t="s">
        <v>7</v>
      </c>
      <c r="B2" s="7">
        <v>8.8000000000000007</v>
      </c>
      <c r="C2" s="7">
        <v>0.92800000000000005</v>
      </c>
      <c r="D2" s="8">
        <v>1.23</v>
      </c>
      <c r="E2" s="8">
        <v>11.156000000000001</v>
      </c>
      <c r="F2" s="7">
        <v>8.5890000000000004</v>
      </c>
      <c r="G2" s="7" t="s">
        <v>26</v>
      </c>
      <c r="H2" s="7" t="s">
        <v>26</v>
      </c>
      <c r="I2" s="7">
        <f t="shared" ref="I2:I20" si="0">C2/B2</f>
        <v>0.10545454545454545</v>
      </c>
      <c r="J2" s="8">
        <f t="shared" ref="J2:J20" si="1">(D2)/B2</f>
        <v>0.13977272727272727</v>
      </c>
      <c r="K2" s="8">
        <f t="shared" ref="K2:K20" si="2">E2/B2</f>
        <v>1.2677272727272726</v>
      </c>
      <c r="L2" s="8">
        <f>F2/B2</f>
        <v>0.97602272727272721</v>
      </c>
      <c r="M2" s="8" t="s">
        <v>26</v>
      </c>
      <c r="N2" s="8" t="s">
        <v>26</v>
      </c>
      <c r="O2" s="8">
        <f>(K2-I2)/3</f>
        <v>0.38742424242424239</v>
      </c>
      <c r="P2" s="8">
        <f>(L2-J2)/3</f>
        <v>0.27875</v>
      </c>
      <c r="Q2" s="8" t="s">
        <v>42</v>
      </c>
    </row>
    <row r="3" spans="1:17" x14ac:dyDescent="0.2">
      <c r="A3" s="4" t="s">
        <v>8</v>
      </c>
      <c r="B3" s="2">
        <v>8.8000000000000007</v>
      </c>
      <c r="C3" s="2">
        <v>0.49199999999999999</v>
      </c>
      <c r="D3">
        <v>0.56399999999999995</v>
      </c>
      <c r="E3" s="3">
        <v>1.135</v>
      </c>
      <c r="F3" s="2">
        <v>0.96199999999999997</v>
      </c>
      <c r="G3" s="5">
        <v>5.851</v>
      </c>
      <c r="H3" s="5">
        <v>3.593</v>
      </c>
      <c r="I3" s="2">
        <f t="shared" si="0"/>
        <v>5.5909090909090901E-2</v>
      </c>
      <c r="J3">
        <f t="shared" si="1"/>
        <v>6.4090909090909073E-2</v>
      </c>
      <c r="K3">
        <f t="shared" si="2"/>
        <v>0.12897727272727272</v>
      </c>
      <c r="L3">
        <f>F3/B3</f>
        <v>0.1093181818181818</v>
      </c>
      <c r="M3">
        <f t="shared" ref="M3:M19" si="3">G3/B3</f>
        <v>0.66488636363636355</v>
      </c>
      <c r="N3">
        <f t="shared" ref="N3:N19" si="4">H3/B3</f>
        <v>0.40829545454545452</v>
      </c>
      <c r="O3">
        <f>(M3-I3)/8</f>
        <v>7.6122159090909081E-2</v>
      </c>
      <c r="P3">
        <f>(N3-J3)/8</f>
        <v>4.3025568181818179E-2</v>
      </c>
      <c r="Q3" t="s">
        <v>43</v>
      </c>
    </row>
    <row r="4" spans="1:17" x14ac:dyDescent="0.2">
      <c r="A4" s="4" t="s">
        <v>9</v>
      </c>
      <c r="B4" s="2">
        <v>8.8000000000000007</v>
      </c>
      <c r="C4">
        <v>1.431</v>
      </c>
      <c r="D4" s="2">
        <v>1.105</v>
      </c>
      <c r="E4" s="2">
        <v>1.85</v>
      </c>
      <c r="F4" s="3">
        <v>1.796</v>
      </c>
      <c r="G4" s="5">
        <v>3.1819999999999999</v>
      </c>
      <c r="H4" s="5">
        <v>5.3239999999999998</v>
      </c>
      <c r="I4" s="2">
        <f t="shared" si="0"/>
        <v>0.16261363636363635</v>
      </c>
      <c r="J4">
        <f t="shared" si="1"/>
        <v>0.1255681818181818</v>
      </c>
      <c r="K4">
        <f t="shared" si="2"/>
        <v>0.21022727272727271</v>
      </c>
      <c r="L4">
        <f>F4/B4</f>
        <v>0.20409090909090907</v>
      </c>
      <c r="M4">
        <f t="shared" si="3"/>
        <v>0.36159090909090907</v>
      </c>
      <c r="N4">
        <f t="shared" si="4"/>
        <v>0.60499999999999998</v>
      </c>
      <c r="O4">
        <f t="shared" ref="O4:O9" si="5">(M4-I4)/8</f>
        <v>2.4872159090909091E-2</v>
      </c>
      <c r="P4">
        <f t="shared" ref="P4:P9" si="6">(N4-J4)/8</f>
        <v>5.9928977272727273E-2</v>
      </c>
      <c r="Q4" t="s">
        <v>43</v>
      </c>
    </row>
    <row r="5" spans="1:17" x14ac:dyDescent="0.2">
      <c r="A5" s="4" t="s">
        <v>10</v>
      </c>
      <c r="B5" s="2">
        <v>8.8000000000000007</v>
      </c>
      <c r="C5" s="2">
        <v>0.53900000000000003</v>
      </c>
      <c r="D5">
        <v>0.91700000000000004</v>
      </c>
      <c r="E5" s="3">
        <v>2.738</v>
      </c>
      <c r="F5" s="2">
        <v>2.4</v>
      </c>
      <c r="G5" s="5">
        <v>5.5259999999999998</v>
      </c>
      <c r="H5" s="5">
        <v>4.0819999999999999</v>
      </c>
      <c r="I5" s="2">
        <f t="shared" si="0"/>
        <v>6.1249999999999999E-2</v>
      </c>
      <c r="J5">
        <f t="shared" si="1"/>
        <v>0.10420454545454545</v>
      </c>
      <c r="K5">
        <f t="shared" si="2"/>
        <v>0.3111363636363636</v>
      </c>
      <c r="L5">
        <f>F5/B5</f>
        <v>0.27272727272727271</v>
      </c>
      <c r="M5">
        <f t="shared" si="3"/>
        <v>0.62795454545454543</v>
      </c>
      <c r="N5">
        <f t="shared" si="4"/>
        <v>0.46386363636363631</v>
      </c>
      <c r="O5">
        <f t="shared" si="5"/>
        <v>7.0838068181818176E-2</v>
      </c>
      <c r="P5">
        <f t="shared" si="6"/>
        <v>4.4957386363636359E-2</v>
      </c>
      <c r="Q5" t="s">
        <v>43</v>
      </c>
    </row>
    <row r="6" spans="1:17" x14ac:dyDescent="0.2">
      <c r="A6" s="4" t="s">
        <v>11</v>
      </c>
      <c r="B6" s="2">
        <v>8.8000000000000007</v>
      </c>
      <c r="C6" s="2">
        <v>0.96199999999999997</v>
      </c>
      <c r="D6">
        <v>1.9750000000000001</v>
      </c>
      <c r="E6" s="3">
        <v>1.859</v>
      </c>
      <c r="F6" s="5" t="s">
        <v>26</v>
      </c>
      <c r="G6" s="3">
        <v>31.71</v>
      </c>
      <c r="H6" s="3">
        <v>29.411999999999999</v>
      </c>
      <c r="I6" s="2">
        <f t="shared" si="0"/>
        <v>0.1093181818181818</v>
      </c>
      <c r="J6">
        <f t="shared" si="1"/>
        <v>0.22443181818181818</v>
      </c>
      <c r="K6">
        <f t="shared" si="2"/>
        <v>0.21124999999999999</v>
      </c>
      <c r="L6" t="s">
        <v>26</v>
      </c>
      <c r="M6">
        <f t="shared" si="3"/>
        <v>3.6034090909090906</v>
      </c>
      <c r="N6">
        <f t="shared" si="4"/>
        <v>3.3422727272727268</v>
      </c>
      <c r="O6">
        <f t="shared" si="5"/>
        <v>0.43676136363636359</v>
      </c>
      <c r="P6">
        <f t="shared" si="6"/>
        <v>0.38973011363636356</v>
      </c>
      <c r="Q6" t="s">
        <v>43</v>
      </c>
    </row>
    <row r="7" spans="1:17" x14ac:dyDescent="0.2">
      <c r="A7" s="4" t="s">
        <v>12</v>
      </c>
      <c r="B7" s="2">
        <v>8.8000000000000007</v>
      </c>
      <c r="C7" s="2">
        <v>1.5109999999999999</v>
      </c>
      <c r="D7">
        <v>1.39</v>
      </c>
      <c r="E7" s="3">
        <v>2.496</v>
      </c>
      <c r="F7" s="2">
        <v>2.1749999999999998</v>
      </c>
      <c r="G7" s="5">
        <v>4.91</v>
      </c>
      <c r="H7" s="5">
        <v>7.1740000000000004</v>
      </c>
      <c r="I7" s="2">
        <f t="shared" si="0"/>
        <v>0.17170454545454544</v>
      </c>
      <c r="J7">
        <f t="shared" si="1"/>
        <v>0.15795454545454543</v>
      </c>
      <c r="K7">
        <f t="shared" si="2"/>
        <v>0.28363636363636363</v>
      </c>
      <c r="L7">
        <f t="shared" ref="L7:L20" si="7">F7/B7</f>
        <v>0.24715909090909086</v>
      </c>
      <c r="M7">
        <f t="shared" si="3"/>
        <v>0.55795454545454548</v>
      </c>
      <c r="N7">
        <f t="shared" si="4"/>
        <v>0.81522727272727269</v>
      </c>
      <c r="O7">
        <f t="shared" si="5"/>
        <v>4.8281250000000005E-2</v>
      </c>
      <c r="P7">
        <f t="shared" si="6"/>
        <v>8.2159090909090904E-2</v>
      </c>
      <c r="Q7" t="s">
        <v>43</v>
      </c>
    </row>
    <row r="8" spans="1:17" x14ac:dyDescent="0.2">
      <c r="A8" s="4" t="s">
        <v>13</v>
      </c>
      <c r="B8" s="2">
        <v>8.8000000000000007</v>
      </c>
      <c r="C8" s="2">
        <v>0.91900000000000004</v>
      </c>
      <c r="D8">
        <v>1.234</v>
      </c>
      <c r="E8" s="3">
        <v>2.718</v>
      </c>
      <c r="F8" s="2">
        <v>2.7480000000000002</v>
      </c>
      <c r="G8" s="5">
        <v>2.214</v>
      </c>
      <c r="H8" s="5">
        <v>3.3610000000000002</v>
      </c>
      <c r="I8" s="2">
        <f t="shared" si="0"/>
        <v>0.10443181818181818</v>
      </c>
      <c r="J8">
        <f t="shared" si="1"/>
        <v>0.14022727272727273</v>
      </c>
      <c r="K8">
        <f t="shared" si="2"/>
        <v>0.30886363636363634</v>
      </c>
      <c r="L8">
        <f t="shared" si="7"/>
        <v>0.31227272727272726</v>
      </c>
      <c r="M8">
        <f t="shared" si="3"/>
        <v>0.25159090909090909</v>
      </c>
      <c r="N8">
        <f t="shared" si="4"/>
        <v>0.38193181818181815</v>
      </c>
      <c r="O8">
        <f t="shared" si="5"/>
        <v>1.8394886363636363E-2</v>
      </c>
      <c r="P8">
        <f t="shared" si="6"/>
        <v>3.0213068181818178E-2</v>
      </c>
      <c r="Q8" t="s">
        <v>43</v>
      </c>
    </row>
    <row r="9" spans="1:17" x14ac:dyDescent="0.2">
      <c r="A9" s="4" t="s">
        <v>14</v>
      </c>
      <c r="B9" s="2">
        <v>8.8000000000000007</v>
      </c>
      <c r="C9" s="2">
        <v>0.94899999999999995</v>
      </c>
      <c r="D9">
        <v>1.1890000000000001</v>
      </c>
      <c r="E9" s="3">
        <v>1.292</v>
      </c>
      <c r="F9" s="5">
        <v>1.214</v>
      </c>
      <c r="G9" s="5">
        <v>4.1479999999999997</v>
      </c>
      <c r="H9" s="5">
        <v>5.141</v>
      </c>
      <c r="I9" s="2">
        <f t="shared" si="0"/>
        <v>0.10784090909090907</v>
      </c>
      <c r="J9">
        <f t="shared" si="1"/>
        <v>0.13511363636363635</v>
      </c>
      <c r="K9">
        <f t="shared" si="2"/>
        <v>0.14681818181818182</v>
      </c>
      <c r="L9">
        <f t="shared" si="7"/>
        <v>0.13795454545454544</v>
      </c>
      <c r="M9">
        <f t="shared" si="3"/>
        <v>0.47136363636363626</v>
      </c>
      <c r="N9">
        <f t="shared" si="4"/>
        <v>0.58420454545454537</v>
      </c>
      <c r="O9">
        <f t="shared" si="5"/>
        <v>4.5440340909090896E-2</v>
      </c>
      <c r="P9">
        <f t="shared" si="6"/>
        <v>5.6136363636363623E-2</v>
      </c>
      <c r="Q9" t="s">
        <v>43</v>
      </c>
    </row>
    <row r="10" spans="1:17" x14ac:dyDescent="0.2">
      <c r="A10" s="4" t="s">
        <v>15</v>
      </c>
      <c r="B10" s="2">
        <v>8.8000000000000007</v>
      </c>
      <c r="C10" s="2">
        <v>0.56499999999999995</v>
      </c>
      <c r="D10">
        <v>0.66300000000000003</v>
      </c>
      <c r="E10" s="3">
        <v>0.65</v>
      </c>
      <c r="F10" s="5">
        <v>0.753</v>
      </c>
      <c r="G10" s="5">
        <v>0.64400000000000002</v>
      </c>
      <c r="H10" s="5">
        <v>0.70499999999999996</v>
      </c>
      <c r="I10" s="2">
        <f t="shared" si="0"/>
        <v>6.4204545454545445E-2</v>
      </c>
      <c r="J10">
        <f t="shared" si="1"/>
        <v>7.5340909090909083E-2</v>
      </c>
      <c r="K10">
        <f t="shared" si="2"/>
        <v>7.3863636363636354E-2</v>
      </c>
      <c r="L10">
        <f t="shared" si="7"/>
        <v>8.5568181818181807E-2</v>
      </c>
      <c r="M10">
        <f t="shared" si="3"/>
        <v>7.3181818181818181E-2</v>
      </c>
      <c r="N10">
        <f t="shared" si="4"/>
        <v>8.0113636363636359E-2</v>
      </c>
      <c r="O10">
        <f>(M10-I10)/21</f>
        <v>4.2748917748917795E-4</v>
      </c>
      <c r="P10">
        <f>(N10-J10)/21</f>
        <v>2.2727272727272741E-4</v>
      </c>
      <c r="Q10" t="s">
        <v>44</v>
      </c>
    </row>
    <row r="11" spans="1:17" x14ac:dyDescent="0.2">
      <c r="A11" s="4" t="s">
        <v>16</v>
      </c>
      <c r="B11" s="2">
        <v>8.8000000000000007</v>
      </c>
      <c r="C11" s="2">
        <v>1.075</v>
      </c>
      <c r="D11">
        <v>0.88900000000000001</v>
      </c>
      <c r="E11" s="3">
        <v>16.873000000000001</v>
      </c>
      <c r="F11" s="2">
        <v>6.4390000000000001</v>
      </c>
      <c r="G11" s="5">
        <v>24.51</v>
      </c>
      <c r="H11" s="5">
        <v>11.901</v>
      </c>
      <c r="I11" s="2">
        <f t="shared" si="0"/>
        <v>0.1221590909090909</v>
      </c>
      <c r="J11">
        <f t="shared" si="1"/>
        <v>0.10102272727272726</v>
      </c>
      <c r="K11">
        <f t="shared" si="2"/>
        <v>1.9173863636363635</v>
      </c>
      <c r="L11">
        <f t="shared" si="7"/>
        <v>0.73170454545454544</v>
      </c>
      <c r="M11">
        <f t="shared" si="3"/>
        <v>2.7852272727272727</v>
      </c>
      <c r="N11">
        <f t="shared" si="4"/>
        <v>1.3523863636363636</v>
      </c>
      <c r="O11">
        <f>(M11-I11)/8</f>
        <v>0.33288352272727273</v>
      </c>
      <c r="P11">
        <f>(N11-J11)/8</f>
        <v>0.15642045454545453</v>
      </c>
      <c r="Q11" t="s">
        <v>43</v>
      </c>
    </row>
    <row r="12" spans="1:17" x14ac:dyDescent="0.2">
      <c r="A12" s="4" t="s">
        <v>17</v>
      </c>
      <c r="B12" s="2">
        <v>8.8000000000000007</v>
      </c>
      <c r="C12" s="2">
        <v>1.1890000000000001</v>
      </c>
      <c r="D12">
        <v>0.94499999999999995</v>
      </c>
      <c r="E12" s="3">
        <v>2.3180000000000001</v>
      </c>
      <c r="F12" s="2">
        <v>1.585</v>
      </c>
      <c r="G12" s="5">
        <v>3.1859999999999999</v>
      </c>
      <c r="H12" s="5">
        <v>8.2799999999999994</v>
      </c>
      <c r="I12" s="2">
        <f t="shared" si="0"/>
        <v>0.13511363636363635</v>
      </c>
      <c r="J12">
        <f t="shared" si="1"/>
        <v>0.10738636363636363</v>
      </c>
      <c r="K12">
        <f t="shared" si="2"/>
        <v>0.26340909090909087</v>
      </c>
      <c r="L12">
        <f t="shared" si="7"/>
        <v>0.18011363636363634</v>
      </c>
      <c r="M12">
        <f t="shared" si="3"/>
        <v>0.3620454545454545</v>
      </c>
      <c r="N12">
        <f t="shared" si="4"/>
        <v>0.94090909090909081</v>
      </c>
      <c r="O12">
        <f t="shared" ref="O12:O13" si="8">(M12-I12)/8</f>
        <v>2.8366477272727269E-2</v>
      </c>
      <c r="P12">
        <f t="shared" ref="P12:P13" si="9">(N12-J12)/8</f>
        <v>0.10419034090909089</v>
      </c>
      <c r="Q12" t="s">
        <v>43</v>
      </c>
    </row>
    <row r="13" spans="1:17" x14ac:dyDescent="0.2">
      <c r="A13" s="4" t="s">
        <v>18</v>
      </c>
      <c r="B13" s="2">
        <v>8.8000000000000007</v>
      </c>
      <c r="C13" s="2">
        <v>0.68</v>
      </c>
      <c r="D13">
        <v>0.84399999999999997</v>
      </c>
      <c r="E13" s="3">
        <v>3.2549999999999999</v>
      </c>
      <c r="F13" s="2">
        <v>5.8109999999999999</v>
      </c>
      <c r="G13" s="5">
        <v>5.12</v>
      </c>
      <c r="H13" s="5">
        <v>11.016</v>
      </c>
      <c r="I13" s="2">
        <f t="shared" si="0"/>
        <v>7.7272727272727271E-2</v>
      </c>
      <c r="J13">
        <f t="shared" si="1"/>
        <v>9.5909090909090902E-2</v>
      </c>
      <c r="K13">
        <f t="shared" si="2"/>
        <v>0.36988636363636357</v>
      </c>
      <c r="L13">
        <f t="shared" si="7"/>
        <v>0.66034090909090903</v>
      </c>
      <c r="M13">
        <f t="shared" si="3"/>
        <v>0.58181818181818179</v>
      </c>
      <c r="N13">
        <f t="shared" si="4"/>
        <v>1.2518181818181817</v>
      </c>
      <c r="O13">
        <f t="shared" si="8"/>
        <v>6.3068181818181815E-2</v>
      </c>
      <c r="P13">
        <f t="shared" si="9"/>
        <v>0.14448863636363635</v>
      </c>
      <c r="Q13" t="s">
        <v>43</v>
      </c>
    </row>
    <row r="14" spans="1:17" x14ac:dyDescent="0.2">
      <c r="A14" s="4" t="s">
        <v>19</v>
      </c>
      <c r="B14" s="2">
        <v>8.8000000000000007</v>
      </c>
      <c r="C14" s="2">
        <v>0.629</v>
      </c>
      <c r="D14">
        <v>0.53700000000000003</v>
      </c>
      <c r="E14" s="3">
        <v>3.008</v>
      </c>
      <c r="F14" s="2">
        <v>3.05</v>
      </c>
      <c r="G14" s="5" t="s">
        <v>26</v>
      </c>
      <c r="H14" s="5" t="s">
        <v>26</v>
      </c>
      <c r="I14" s="2">
        <f t="shared" si="0"/>
        <v>7.1477272727272723E-2</v>
      </c>
      <c r="J14">
        <f t="shared" si="1"/>
        <v>6.102272727272727E-2</v>
      </c>
      <c r="K14">
        <f t="shared" si="2"/>
        <v>0.3418181818181818</v>
      </c>
      <c r="L14">
        <f t="shared" si="7"/>
        <v>0.34659090909090906</v>
      </c>
      <c r="M14" t="s">
        <v>26</v>
      </c>
      <c r="N14" t="s">
        <v>26</v>
      </c>
      <c r="O14">
        <f>(K14-I14)/3</f>
        <v>9.0113636363636354E-2</v>
      </c>
      <c r="P14">
        <f>(L14-J14)/3</f>
        <v>9.5189393939393921E-2</v>
      </c>
      <c r="Q14" t="s">
        <v>42</v>
      </c>
    </row>
    <row r="15" spans="1:17" x14ac:dyDescent="0.2">
      <c r="A15" s="4" t="s">
        <v>20</v>
      </c>
      <c r="B15" s="2">
        <v>8.8000000000000007</v>
      </c>
      <c r="C15" s="2">
        <v>1.2210000000000001</v>
      </c>
      <c r="D15">
        <v>1.1499999999999999</v>
      </c>
      <c r="E15" s="3">
        <v>2.1829999999999998</v>
      </c>
      <c r="F15" s="2">
        <v>2.2080000000000002</v>
      </c>
      <c r="G15" s="5">
        <v>3.6520000000000001</v>
      </c>
      <c r="H15" s="5">
        <v>4.1890000000000001</v>
      </c>
      <c r="I15" s="2">
        <f t="shared" si="0"/>
        <v>0.13875000000000001</v>
      </c>
      <c r="J15">
        <f t="shared" si="1"/>
        <v>0.13068181818181815</v>
      </c>
      <c r="K15">
        <f t="shared" si="2"/>
        <v>0.24806818181818177</v>
      </c>
      <c r="L15">
        <f t="shared" si="7"/>
        <v>0.25090909090909091</v>
      </c>
      <c r="M15">
        <f t="shared" si="3"/>
        <v>0.41499999999999998</v>
      </c>
      <c r="N15">
        <f t="shared" si="4"/>
        <v>0.47602272727272726</v>
      </c>
      <c r="O15">
        <f>(M15-I15)/8</f>
        <v>3.4531249999999999E-2</v>
      </c>
      <c r="P15">
        <f>(N15-J15)/8</f>
        <v>4.3167613636363636E-2</v>
      </c>
      <c r="Q15" t="s">
        <v>43</v>
      </c>
    </row>
    <row r="16" spans="1:17" x14ac:dyDescent="0.2">
      <c r="A16" s="4" t="s">
        <v>21</v>
      </c>
      <c r="B16" s="2">
        <v>8.8000000000000007</v>
      </c>
      <c r="C16" s="2">
        <v>0.41299999999999998</v>
      </c>
      <c r="D16">
        <v>0.71499999999999997</v>
      </c>
      <c r="E16" s="3">
        <v>1.7529999999999999</v>
      </c>
      <c r="F16" s="2">
        <v>1.746</v>
      </c>
      <c r="G16" s="5">
        <v>5.4169999999999998</v>
      </c>
      <c r="H16" s="5">
        <v>8.8149999999999995</v>
      </c>
      <c r="I16" s="2">
        <f t="shared" si="0"/>
        <v>4.6931818181818179E-2</v>
      </c>
      <c r="J16">
        <f t="shared" si="1"/>
        <v>8.1249999999999989E-2</v>
      </c>
      <c r="K16">
        <f t="shared" si="2"/>
        <v>0.19920454545454544</v>
      </c>
      <c r="L16">
        <f t="shared" si="7"/>
        <v>0.1984090909090909</v>
      </c>
      <c r="M16">
        <f t="shared" si="3"/>
        <v>0.61556818181818174</v>
      </c>
      <c r="N16">
        <f t="shared" si="4"/>
        <v>1.0017045454545452</v>
      </c>
      <c r="O16">
        <f t="shared" ref="O16:O19" si="10">(M16-I16)/8</f>
        <v>7.1079545454545451E-2</v>
      </c>
      <c r="P16">
        <f t="shared" ref="P16:P19" si="11">(N16-J16)/8</f>
        <v>0.11505681818181815</v>
      </c>
      <c r="Q16" t="s">
        <v>43</v>
      </c>
    </row>
    <row r="17" spans="1:17" x14ac:dyDescent="0.2">
      <c r="A17" s="4" t="s">
        <v>22</v>
      </c>
      <c r="B17" s="2">
        <v>8.8000000000000007</v>
      </c>
      <c r="C17" s="2">
        <v>0.68200000000000005</v>
      </c>
      <c r="D17">
        <v>0.54700000000000004</v>
      </c>
      <c r="E17" s="3">
        <v>5.5839999999999996</v>
      </c>
      <c r="F17" s="2">
        <v>9.1069999999999993</v>
      </c>
      <c r="G17" s="5">
        <v>10.003</v>
      </c>
      <c r="H17" s="5">
        <v>9.484</v>
      </c>
      <c r="I17" s="2">
        <f t="shared" si="0"/>
        <v>7.7499999999999999E-2</v>
      </c>
      <c r="J17">
        <f t="shared" si="1"/>
        <v>6.2159090909090907E-2</v>
      </c>
      <c r="K17">
        <f t="shared" si="2"/>
        <v>0.63454545454545441</v>
      </c>
      <c r="L17">
        <f t="shared" si="7"/>
        <v>1.0348863636363634</v>
      </c>
      <c r="M17">
        <f t="shared" si="3"/>
        <v>1.1367045454545455</v>
      </c>
      <c r="N17">
        <f t="shared" si="4"/>
        <v>1.0777272727272726</v>
      </c>
      <c r="O17">
        <f t="shared" si="10"/>
        <v>0.1324005681818182</v>
      </c>
      <c r="P17">
        <f t="shared" si="11"/>
        <v>0.12694602272727271</v>
      </c>
      <c r="Q17" t="s">
        <v>43</v>
      </c>
    </row>
    <row r="18" spans="1:17" x14ac:dyDescent="0.2">
      <c r="A18" s="4" t="s">
        <v>23</v>
      </c>
      <c r="B18" s="2">
        <v>8.8000000000000007</v>
      </c>
      <c r="C18" s="2">
        <v>1.3080000000000001</v>
      </c>
      <c r="D18">
        <v>1.512</v>
      </c>
      <c r="E18" s="3">
        <v>1.3959999999999999</v>
      </c>
      <c r="F18" s="5">
        <v>1.51</v>
      </c>
      <c r="G18" s="5">
        <v>5.84</v>
      </c>
      <c r="H18" s="5">
        <v>5.2460000000000004</v>
      </c>
      <c r="I18" s="2">
        <f t="shared" si="0"/>
        <v>0.14863636363636362</v>
      </c>
      <c r="J18">
        <f t="shared" si="1"/>
        <v>0.17181818181818181</v>
      </c>
      <c r="K18">
        <f t="shared" si="2"/>
        <v>0.1586363636363636</v>
      </c>
      <c r="L18">
        <f t="shared" si="7"/>
        <v>0.17159090909090907</v>
      </c>
      <c r="M18">
        <f t="shared" si="3"/>
        <v>0.66363636363636358</v>
      </c>
      <c r="N18">
        <f t="shared" si="4"/>
        <v>0.59613636363636369</v>
      </c>
      <c r="O18">
        <f t="shared" si="10"/>
        <v>6.4374999999999988E-2</v>
      </c>
      <c r="P18">
        <f t="shared" si="11"/>
        <v>5.3039772727272734E-2</v>
      </c>
      <c r="Q18" t="s">
        <v>43</v>
      </c>
    </row>
    <row r="19" spans="1:17" s="8" customFormat="1" x14ac:dyDescent="0.2">
      <c r="A19" s="6" t="s">
        <v>24</v>
      </c>
      <c r="B19" s="7">
        <v>8.8000000000000007</v>
      </c>
      <c r="C19" s="7">
        <v>0.73099999999999998</v>
      </c>
      <c r="D19" s="8">
        <v>0.91800000000000004</v>
      </c>
      <c r="E19" s="8">
        <v>1.4690000000000001</v>
      </c>
      <c r="F19" s="7">
        <v>1.766</v>
      </c>
      <c r="G19" s="7">
        <v>3.76</v>
      </c>
      <c r="H19" s="7">
        <v>4.2539999999999996</v>
      </c>
      <c r="I19" s="7">
        <f t="shared" si="0"/>
        <v>8.3068181818181805E-2</v>
      </c>
      <c r="J19" s="8">
        <f t="shared" si="1"/>
        <v>0.10431818181818181</v>
      </c>
      <c r="K19" s="8">
        <f t="shared" si="2"/>
        <v>0.16693181818181818</v>
      </c>
      <c r="L19" s="8">
        <f t="shared" si="7"/>
        <v>0.20068181818181816</v>
      </c>
      <c r="M19" s="8">
        <f t="shared" si="3"/>
        <v>0.42727272727272719</v>
      </c>
      <c r="N19" s="8">
        <f t="shared" si="4"/>
        <v>0.48340909090909084</v>
      </c>
      <c r="O19" s="8">
        <f t="shared" si="10"/>
        <v>4.3025568181818172E-2</v>
      </c>
      <c r="P19" s="8">
        <f t="shared" si="11"/>
        <v>4.7386363636363629E-2</v>
      </c>
      <c r="Q19" s="8" t="s">
        <v>43</v>
      </c>
    </row>
    <row r="20" spans="1:17" x14ac:dyDescent="0.2">
      <c r="A20" s="4" t="s">
        <v>25</v>
      </c>
      <c r="B20" s="2">
        <v>8.8000000000000007</v>
      </c>
      <c r="C20" s="2">
        <v>0.35399999999999998</v>
      </c>
      <c r="D20">
        <v>0.92100000000000004</v>
      </c>
      <c r="E20" s="3">
        <v>3.9020000000000001</v>
      </c>
      <c r="F20" s="2">
        <v>5.7409999999999997</v>
      </c>
      <c r="G20" s="5" t="s">
        <v>26</v>
      </c>
      <c r="H20" s="5" t="s">
        <v>26</v>
      </c>
      <c r="I20" s="2">
        <f t="shared" si="0"/>
        <v>4.0227272727272723E-2</v>
      </c>
      <c r="J20">
        <f t="shared" si="1"/>
        <v>0.10465909090909091</v>
      </c>
      <c r="K20">
        <f t="shared" si="2"/>
        <v>0.44340909090909086</v>
      </c>
      <c r="L20">
        <f t="shared" si="7"/>
        <v>0.6523863636363636</v>
      </c>
      <c r="M20" t="s">
        <v>26</v>
      </c>
      <c r="N20" t="s">
        <v>26</v>
      </c>
      <c r="O20">
        <f>(K20-I20)/3</f>
        <v>0.13439393939393937</v>
      </c>
      <c r="P20">
        <f>(L20-J20)/3</f>
        <v>0.18257575757575759</v>
      </c>
      <c r="Q20" t="s">
        <v>42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Growth rate on fave media</vt:lpstr>
      <vt:lpstr>Growth rate on control no-Bd</vt:lpstr>
      <vt:lpstr>Growth rate on Bd 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2021-05-17T20:00:08Z</dcterms:created>
  <dcterms:modified xsi:type="dcterms:W3CDTF">2021-09-01T17:52:57Z</dcterms:modified>
</cp:coreProperties>
</file>