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ua\OneDrive - The University of Western Ontario\2018-2019\Computer Science 1032B\Assignments\A6\"/>
    </mc:Choice>
  </mc:AlternateContent>
  <xr:revisionPtr revIDLastSave="7" documentId="8_{03466D7E-D748-49D0-8BAA-305653726EF5}" xr6:coauthVersionLast="36" xr6:coauthVersionMax="36" xr10:uidLastSave="{68605601-9452-457F-B70E-20598C224C21}"/>
  <bookViews>
    <workbookView xWindow="0" yWindow="0" windowWidth="20520" windowHeight="11010" xr2:uid="{00000000-000D-0000-FFFF-FFFF00000000}"/>
  </bookViews>
  <sheets>
    <sheet name="Payments" sheetId="1" r:id="rId1"/>
    <sheet name="iRat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6" i="1" l="1"/>
  <c r="F4" i="1"/>
  <c r="F7" i="1"/>
  <c r="C16" i="1" s="1"/>
  <c r="B6" i="1"/>
  <c r="B12" i="1" l="1"/>
  <c r="C12" i="1" s="1"/>
  <c r="E17" i="1"/>
  <c r="E18" i="1"/>
  <c r="E16" i="1"/>
  <c r="D17" i="1"/>
  <c r="D18" i="1"/>
  <c r="F16" i="1"/>
  <c r="F18" i="1" s="1"/>
  <c r="C17" i="1"/>
  <c r="B18" i="1"/>
  <c r="C18" i="1"/>
  <c r="B17" i="1"/>
  <c r="B20" i="1" s="1"/>
  <c r="B11" i="1"/>
  <c r="C11" i="1" s="1"/>
  <c r="D20" i="1" l="1"/>
  <c r="E20" i="1"/>
  <c r="F17" i="1"/>
  <c r="F20" i="1" s="1"/>
  <c r="C20" i="1"/>
</calcChain>
</file>

<file path=xl/sharedStrings.xml><?xml version="1.0" encoding="utf-8"?>
<sst xmlns="http://schemas.openxmlformats.org/spreadsheetml/2006/main" count="27" uniqueCount="26">
  <si>
    <t>MORTGAGE CALCULATION TABLE</t>
  </si>
  <si>
    <t>Terms of the Loan</t>
  </si>
  <si>
    <t>House Price</t>
  </si>
  <si>
    <t>Interest Rate</t>
  </si>
  <si>
    <t>Down Payment</t>
  </si>
  <si>
    <t>Years</t>
  </si>
  <si>
    <t>Amount Borrowed</t>
  </si>
  <si>
    <t>Payments Per Year</t>
  </si>
  <si>
    <t># Payment Periods</t>
  </si>
  <si>
    <t>Monthly Payments</t>
  </si>
  <si>
    <t>Total Amount Paid</t>
  </si>
  <si>
    <t>Beginning of Pay Period</t>
  </si>
  <si>
    <t>End of Pay Period</t>
  </si>
  <si>
    <t>Breakdown of Payment:</t>
  </si>
  <si>
    <t>First Payment Breakdown</t>
  </si>
  <si>
    <t>25% of Loan Paid Point</t>
  </si>
  <si>
    <t>50% of Loan Paid Point</t>
  </si>
  <si>
    <t>75% of Loan Paid Point</t>
  </si>
  <si>
    <t>Last Payment Breakdown</t>
  </si>
  <si>
    <t>Payment Number</t>
  </si>
  <si>
    <t>Amount of the Principle</t>
  </si>
  <si>
    <t>Amount of the Interest Paid</t>
  </si>
  <si>
    <t>Total</t>
  </si>
  <si>
    <t>Prepared by:</t>
  </si>
  <si>
    <t>Term of Loan (Years up to:)</t>
  </si>
  <si>
    <t>Ali Al-Musawi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</si>
</sst>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164" formatCode="&quot;$&quot;#,##0.00_);[Red]\(&quot;$&quot;#,##0.00\)"/>
    <numFmt numFmtId="165" formatCode="0.0%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0" fillId="0" borderId="0" xfId="0"/>
    <xf numFmtId="0" fontId="0" fillId="0" borderId="2" xfId="0" applyBorder="1" applyAlignment="1">
      <alignment horizontal="center"/>
    </xf>
    <xf numFmtId="165" fontId="0" fillId="0" borderId="2" xfId="0" applyNumberFormat="1" applyBorder="1"/>
    <xf numFmtId="0" fontId="0" fillId="0" borderId="3" xfId="0" applyBorder="1" applyAlignment="1">
      <alignment horizontal="center"/>
    </xf>
    <xf numFmtId="165" fontId="0" fillId="0" borderId="3" xfId="0" applyNumberFormat="1" applyBorder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5" fontId="0" fillId="0" borderId="2" xfId="0" applyNumberFormat="1" applyFill="1" applyBorder="1"/>
    <xf numFmtId="0" fontId="0" fillId="0" borderId="10" xfId="0" applyBorder="1"/>
    <xf numFmtId="166" fontId="0" fillId="0" borderId="0" xfId="0" applyNumberFormat="1" applyBorder="1"/>
    <xf numFmtId="8" fontId="0" fillId="0" borderId="0" xfId="0" applyNumberFormat="1" applyBorder="1"/>
    <xf numFmtId="8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5" borderId="0" xfId="0" applyFill="1"/>
    <xf numFmtId="8" fontId="0" fillId="5" borderId="0" xfId="0" applyNumberFormat="1" applyFill="1"/>
    <xf numFmtId="164" fontId="0" fillId="0" borderId="0" xfId="0" applyNumberFormat="1" applyBorder="1"/>
    <xf numFmtId="164" fontId="0" fillId="0" borderId="10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0" fontId="1" fillId="4" borderId="14" xfId="0" applyFont="1" applyFill="1" applyBorder="1"/>
    <xf numFmtId="9" fontId="1" fillId="4" borderId="14" xfId="0" applyNumberFormat="1" applyFont="1" applyFill="1" applyBorder="1"/>
    <xf numFmtId="0" fontId="0" fillId="0" borderId="15" xfId="0" applyBorder="1"/>
    <xf numFmtId="0" fontId="0" fillId="0" borderId="6" xfId="0" applyBorder="1"/>
    <xf numFmtId="166" fontId="6" fillId="0" borderId="0" xfId="0" applyNumberFormat="1" applyFont="1" applyBorder="1"/>
    <xf numFmtId="0" fontId="6" fillId="0" borderId="6" xfId="0" applyFont="1" applyBorder="1"/>
    <xf numFmtId="0" fontId="3" fillId="0" borderId="0" xfId="0" applyFont="1" applyBorder="1"/>
    <xf numFmtId="0" fontId="3" fillId="0" borderId="10" xfId="0" applyFont="1" applyBorder="1"/>
    <xf numFmtId="0" fontId="4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abSelected="1" workbookViewId="0">
      <selection activeCell="B4" sqref="B4"/>
    </sheetView>
  </sheetViews>
  <sheetFormatPr defaultRowHeight="14.25" x14ac:dyDescent="0.45"/>
  <cols>
    <col min="1" max="1" width="27.265625" bestFit="1" customWidth="1"/>
    <col min="2" max="2" width="21.265625" bestFit="1" customWidth="1"/>
    <col min="3" max="5" width="19" bestFit="1" customWidth="1"/>
    <col min="6" max="6" width="20.73046875" bestFit="1" customWidth="1"/>
  </cols>
  <sheetData>
    <row r="1" spans="1:8" ht="15.75" x14ac:dyDescent="0.5">
      <c r="A1" s="36" t="s">
        <v>0</v>
      </c>
      <c r="B1" s="37"/>
      <c r="C1" s="38"/>
      <c r="D1" s="1"/>
      <c r="E1" s="1"/>
      <c r="F1" s="1"/>
      <c r="G1" s="1"/>
      <c r="H1" s="1"/>
    </row>
    <row r="2" spans="1:8" ht="14.65" thickBot="1" x14ac:dyDescent="0.5">
      <c r="A2" s="3"/>
      <c r="B2" s="4"/>
      <c r="C2" s="15"/>
    </row>
    <row r="3" spans="1:8" ht="15.75" x14ac:dyDescent="0.5">
      <c r="A3" s="3"/>
      <c r="B3" s="4"/>
      <c r="C3" s="15"/>
      <c r="D3" s="1"/>
      <c r="E3" s="39" t="s">
        <v>1</v>
      </c>
      <c r="F3" s="40"/>
      <c r="G3" s="1"/>
      <c r="H3" s="1"/>
    </row>
    <row r="4" spans="1:8" ht="14.65" thickBot="1" x14ac:dyDescent="0.5">
      <c r="A4" s="3" t="s">
        <v>2</v>
      </c>
      <c r="B4" s="32">
        <v>1245450</v>
      </c>
      <c r="C4" s="15"/>
      <c r="D4" s="1"/>
      <c r="E4" s="30" t="s">
        <v>3</v>
      </c>
      <c r="F4" s="30">
        <f>VLOOKUP(Payments!F5, iRates!B3:C10, 2, FALSE)</f>
        <v>7.7499999999999999E-2</v>
      </c>
      <c r="G4" s="1"/>
      <c r="H4" s="1"/>
    </row>
    <row r="5" spans="1:8" ht="14.65" thickBot="1" x14ac:dyDescent="0.5">
      <c r="A5" s="3" t="s">
        <v>4</v>
      </c>
      <c r="B5" s="32">
        <v>320000</v>
      </c>
      <c r="C5" s="15"/>
      <c r="D5" s="1"/>
      <c r="E5" s="31" t="s">
        <v>5</v>
      </c>
      <c r="F5" s="33">
        <v>30</v>
      </c>
      <c r="G5" s="1"/>
      <c r="H5" s="1"/>
    </row>
    <row r="6" spans="1:8" ht="14.65" thickBot="1" x14ac:dyDescent="0.5">
      <c r="A6" s="3" t="s">
        <v>6</v>
      </c>
      <c r="B6" s="16">
        <f>B4-B5</f>
        <v>925450</v>
      </c>
      <c r="C6" s="15"/>
      <c r="D6" s="1"/>
      <c r="E6" s="31" t="s">
        <v>7</v>
      </c>
      <c r="F6" s="33">
        <v>12</v>
      </c>
      <c r="G6" s="1"/>
      <c r="H6" s="1"/>
    </row>
    <row r="7" spans="1:8" ht="14.65" thickBot="1" x14ac:dyDescent="0.5">
      <c r="A7" s="3"/>
      <c r="B7" s="4"/>
      <c r="C7" s="15"/>
      <c r="D7" s="1"/>
      <c r="E7" s="31" t="s">
        <v>8</v>
      </c>
      <c r="F7" s="31">
        <f>F5*F6</f>
        <v>360</v>
      </c>
      <c r="G7" s="1"/>
      <c r="H7" s="1"/>
    </row>
    <row r="8" spans="1:8" x14ac:dyDescent="0.45">
      <c r="A8" s="3"/>
      <c r="B8" s="4"/>
      <c r="C8" s="15"/>
    </row>
    <row r="9" spans="1:8" x14ac:dyDescent="0.45">
      <c r="A9" s="3"/>
      <c r="B9" s="4"/>
      <c r="C9" s="15"/>
    </row>
    <row r="10" spans="1:8" x14ac:dyDescent="0.45">
      <c r="A10" s="3"/>
      <c r="B10" s="34" t="s">
        <v>9</v>
      </c>
      <c r="C10" s="35" t="s">
        <v>10</v>
      </c>
      <c r="D10" s="1"/>
      <c r="E10" s="1"/>
      <c r="F10" s="1"/>
      <c r="G10" s="1"/>
      <c r="H10" s="1"/>
    </row>
    <row r="11" spans="1:8" x14ac:dyDescent="0.45">
      <c r="A11" s="3" t="s">
        <v>11</v>
      </c>
      <c r="B11" s="17">
        <f>-PMT(F4/F6, F7, B6, 0, 1)</f>
        <v>6587.4929015370717</v>
      </c>
      <c r="C11" s="18">
        <f>B11*F7</f>
        <v>2371497.4445533459</v>
      </c>
      <c r="D11" s="1"/>
      <c r="E11" s="1"/>
      <c r="F11" s="1"/>
      <c r="G11" s="1"/>
      <c r="H11" s="1"/>
    </row>
    <row r="12" spans="1:8" x14ac:dyDescent="0.45">
      <c r="A12" s="3" t="s">
        <v>12</v>
      </c>
      <c r="B12" s="17">
        <f>-PMT(F4/F6, F7, B6, 0, 0)</f>
        <v>6630.0371265261665</v>
      </c>
      <c r="C12" s="18">
        <f>B12*F7</f>
        <v>2386813.36554942</v>
      </c>
      <c r="D12" s="1"/>
      <c r="E12" s="1"/>
      <c r="F12" s="1"/>
      <c r="G12" s="1"/>
      <c r="H12" s="1"/>
    </row>
    <row r="13" spans="1:8" ht="14.65" thickBot="1" x14ac:dyDescent="0.5">
      <c r="A13" s="19"/>
      <c r="B13" s="20"/>
      <c r="C13" s="21"/>
    </row>
    <row r="14" spans="1:8" ht="14.65" thickBot="1" x14ac:dyDescent="0.5">
      <c r="A14" s="1"/>
      <c r="B14" s="2"/>
      <c r="C14" s="1"/>
      <c r="D14" s="1"/>
      <c r="E14" s="1"/>
      <c r="F14" s="1"/>
      <c r="G14" s="1"/>
      <c r="H14" s="1"/>
    </row>
    <row r="15" spans="1:8" ht="15" thickTop="1" thickBot="1" x14ac:dyDescent="0.5">
      <c r="A15" s="28" t="s">
        <v>13</v>
      </c>
      <c r="B15" s="28" t="s">
        <v>14</v>
      </c>
      <c r="C15" s="29" t="s">
        <v>15</v>
      </c>
      <c r="D15" s="29" t="s">
        <v>16</v>
      </c>
      <c r="E15" s="29" t="s">
        <v>17</v>
      </c>
      <c r="F15" s="28" t="s">
        <v>18</v>
      </c>
      <c r="G15" s="5"/>
      <c r="H15" s="5"/>
    </row>
    <row r="16" spans="1:8" ht="14.65" thickTop="1" x14ac:dyDescent="0.45">
      <c r="A16" s="3" t="s">
        <v>19</v>
      </c>
      <c r="B16" s="4">
        <v>1</v>
      </c>
      <c r="C16" s="4">
        <f>F7*0.25</f>
        <v>90</v>
      </c>
      <c r="D16" s="4">
        <f>F7*0.5</f>
        <v>180</v>
      </c>
      <c r="E16" s="4">
        <f>F7*0.75</f>
        <v>270</v>
      </c>
      <c r="F16" s="15">
        <f>F7*1</f>
        <v>360</v>
      </c>
      <c r="G16" s="1"/>
      <c r="H16" s="1"/>
    </row>
    <row r="17" spans="1:6" x14ac:dyDescent="0.45">
      <c r="A17" s="3" t="s">
        <v>20</v>
      </c>
      <c r="B17" s="24">
        <f>PPMT($F$4/$F$6,B16,$F$7,-$B$6)</f>
        <v>653.17254319283268</v>
      </c>
      <c r="C17" s="24">
        <f>PPMT($F$4/$F$6,C16,$F$7,-$B$6)</f>
        <v>1158.3882143564219</v>
      </c>
      <c r="D17" s="24">
        <f t="shared" ref="D17:F17" si="0">PPMT($F$4/$F$6,D16,$F$7,-$B$6)</f>
        <v>2067.6457842942796</v>
      </c>
      <c r="E17" s="24">
        <f t="shared" si="0"/>
        <v>3690.609966784843</v>
      </c>
      <c r="F17" s="25">
        <f t="shared" si="0"/>
        <v>6587.4929015370726</v>
      </c>
    </row>
    <row r="18" spans="1:6" ht="14.65" thickBot="1" x14ac:dyDescent="0.5">
      <c r="A18" s="19" t="s">
        <v>21</v>
      </c>
      <c r="B18" s="26">
        <f>IPMT($F$4/$F$6,B16,$F$7,-$B$6)</f>
        <v>5976.864583333333</v>
      </c>
      <c r="C18" s="26">
        <f t="shared" ref="C18:F18" si="1">IPMT($F$4/$F$6,C16,$F$7,-$B$6)</f>
        <v>5471.6489121697441</v>
      </c>
      <c r="D18" s="26">
        <f t="shared" si="1"/>
        <v>4562.3913422318856</v>
      </c>
      <c r="E18" s="26">
        <f t="shared" si="1"/>
        <v>2939.4271597413226</v>
      </c>
      <c r="F18" s="27">
        <f t="shared" si="1"/>
        <v>42.544224989093586</v>
      </c>
    </row>
    <row r="20" spans="1:6" x14ac:dyDescent="0.45">
      <c r="A20" s="22" t="s">
        <v>22</v>
      </c>
      <c r="B20" s="23">
        <f>SUM(B17:B18)</f>
        <v>6630.0371265261656</v>
      </c>
      <c r="C20" s="23">
        <f t="shared" ref="C20:F20" si="2">SUM(C17:C18)</f>
        <v>6630.0371265261656</v>
      </c>
      <c r="D20" s="23">
        <f t="shared" si="2"/>
        <v>6630.0371265261656</v>
      </c>
      <c r="E20" s="23">
        <f t="shared" si="2"/>
        <v>6630.0371265261656</v>
      </c>
      <c r="F20" s="23">
        <f t="shared" si="2"/>
        <v>6630.0371265261665</v>
      </c>
    </row>
    <row r="23" spans="1:6" x14ac:dyDescent="0.45">
      <c r="A23" s="1" t="s">
        <v>23</v>
      </c>
      <c r="B23" s="1" t="s">
        <v>25</v>
      </c>
      <c r="C23" s="1"/>
    </row>
  </sheetData>
  <mergeCells count="2">
    <mergeCell ref="A1:C1"/>
    <mergeCell ref="E3:F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0"/>
  <sheetViews>
    <sheetView workbookViewId="0">
      <selection activeCell="C9" sqref="C9"/>
    </sheetView>
  </sheetViews>
  <sheetFormatPr defaultRowHeight="14.25" x14ac:dyDescent="0.45"/>
  <cols>
    <col min="2" max="2" width="29.265625" customWidth="1"/>
    <col min="3" max="3" width="25.1328125" customWidth="1"/>
  </cols>
  <sheetData>
    <row r="1" spans="2:3" ht="14.65" thickBot="1" x14ac:dyDescent="0.5">
      <c r="B1" s="6"/>
      <c r="C1" s="6"/>
    </row>
    <row r="2" spans="2:3" ht="14.65" thickBot="1" x14ac:dyDescent="0.5">
      <c r="B2" s="11" t="s">
        <v>24</v>
      </c>
      <c r="C2" s="12" t="s">
        <v>3</v>
      </c>
    </row>
    <row r="3" spans="2:3" x14ac:dyDescent="0.45">
      <c r="B3" s="9">
        <v>1</v>
      </c>
      <c r="C3" s="10">
        <v>0.113</v>
      </c>
    </row>
    <row r="4" spans="2:3" x14ac:dyDescent="0.45">
      <c r="B4" s="7">
        <v>5</v>
      </c>
      <c r="C4" s="8">
        <v>0.104</v>
      </c>
    </row>
    <row r="5" spans="2:3" x14ac:dyDescent="0.45">
      <c r="B5" s="7">
        <v>10</v>
      </c>
      <c r="C5" s="8">
        <v>0.10100000000000001</v>
      </c>
    </row>
    <row r="6" spans="2:3" x14ac:dyDescent="0.45">
      <c r="B6" s="7">
        <v>15</v>
      </c>
      <c r="C6" s="8">
        <v>9.7000000000000003E-2</v>
      </c>
    </row>
    <row r="7" spans="2:3" x14ac:dyDescent="0.45">
      <c r="B7" s="7">
        <v>20</v>
      </c>
      <c r="C7" s="8">
        <v>8.6999999999999994E-2</v>
      </c>
    </row>
    <row r="8" spans="2:3" x14ac:dyDescent="0.45">
      <c r="B8" s="7">
        <v>25</v>
      </c>
      <c r="C8" s="8">
        <v>8.3000000000000004E-2</v>
      </c>
    </row>
    <row r="9" spans="2:3" x14ac:dyDescent="0.45">
      <c r="B9" s="7">
        <v>30</v>
      </c>
      <c r="C9" s="8">
        <v>7.7499999999999999E-2</v>
      </c>
    </row>
    <row r="10" spans="2:3" x14ac:dyDescent="0.45">
      <c r="B10" s="13">
        <v>35</v>
      </c>
      <c r="C10" s="14">
        <v>7.1999999999999995E-2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Payments</vt:lpstr>
      <vt:lpstr>iRates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 Station;Sam Maggs</dc:creator>
  <cp:lastModifiedBy>Ali Al-Musawi</cp:lastModifiedBy>
  <dcterms:created xsi:type="dcterms:W3CDTF">2019-03-22T22:39:44Z</dcterms:created>
  <dcterms:modified xsi:type="dcterms:W3CDTF">2019-04-01T19:12:39Z</dcterms:modified>
</cp:coreProperties>
</file>