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Dropbox\3dprinter\Robot Inmoov\"/>
    </mc:Choice>
  </mc:AlternateContent>
  <bookViews>
    <workbookView xWindow="240" yWindow="75" windowWidth="11520" windowHeight="5460"/>
  </bookViews>
  <sheets>
    <sheet name="Pieces" sheetId="1" r:id="rId1"/>
    <sheet name="Costs &amp; Materials" sheetId="2" r:id="rId2"/>
    <sheet name="Colors" sheetId="3" r:id="rId3"/>
    <sheet name="Hardware Map" sheetId="5" r:id="rId4"/>
    <sheet name="Material formativo" sheetId="4" r:id="rId5"/>
    <sheet name="Curso" sheetId="6" r:id="rId6"/>
  </sheets>
  <definedNames>
    <definedName name="_xlnm._FilterDatabase" localSheetId="0" hidden="1">Pieces!$B$6:$Q$183</definedName>
  </definedNames>
  <calcPr calcId="152511"/>
</workbook>
</file>

<file path=xl/calcChain.xml><?xml version="1.0" encoding="utf-8"?>
<calcChain xmlns="http://schemas.openxmlformats.org/spreadsheetml/2006/main">
  <c r="E38" i="4" l="1"/>
  <c r="O29" i="2" l="1"/>
  <c r="O28" i="2"/>
  <c r="F17" i="4" l="1"/>
  <c r="F22" i="4"/>
  <c r="F21" i="4"/>
  <c r="F15" i="4"/>
  <c r="F34" i="4"/>
  <c r="F33" i="4"/>
  <c r="F32" i="4"/>
  <c r="F31" i="4"/>
  <c r="F30" i="4"/>
  <c r="F29" i="4"/>
  <c r="F14" i="4"/>
  <c r="F28" i="4"/>
  <c r="F27" i="4"/>
  <c r="F26" i="4"/>
  <c r="F25" i="4"/>
  <c r="F24" i="4"/>
  <c r="F13" i="4"/>
  <c r="F23" i="4"/>
  <c r="F18" i="4"/>
  <c r="F19" i="4"/>
  <c r="F20" i="4"/>
  <c r="F16" i="4"/>
  <c r="F35" i="4" l="1"/>
  <c r="M46" i="2"/>
  <c r="M44" i="2"/>
  <c r="J41" i="2"/>
  <c r="J39" i="2"/>
  <c r="M40" i="2"/>
  <c r="J38" i="2"/>
  <c r="K31" i="2"/>
  <c r="M31" i="2" s="1"/>
  <c r="D30" i="2"/>
  <c r="F30" i="2"/>
  <c r="H30" i="2"/>
  <c r="J30" i="2"/>
  <c r="M39" i="2" l="1"/>
  <c r="U180" i="1"/>
  <c r="V180" i="1"/>
  <c r="W180" i="1"/>
  <c r="X180" i="1"/>
  <c r="U179" i="1"/>
  <c r="V179" i="1"/>
  <c r="W179" i="1"/>
  <c r="X179" i="1"/>
  <c r="O3" i="1" l="1"/>
  <c r="M3" i="1"/>
  <c r="D28" i="2"/>
  <c r="F28" i="2"/>
  <c r="H28" i="2"/>
  <c r="Z8" i="1"/>
  <c r="AA8" i="1"/>
  <c r="AB8" i="1"/>
  <c r="AC8" i="1"/>
  <c r="Z9" i="1"/>
  <c r="AA9" i="1"/>
  <c r="AB9" i="1"/>
  <c r="AC9" i="1"/>
  <c r="Z10" i="1"/>
  <c r="AA10" i="1"/>
  <c r="AB10" i="1"/>
  <c r="AC10" i="1"/>
  <c r="Z11" i="1"/>
  <c r="AA11" i="1"/>
  <c r="AB11" i="1"/>
  <c r="AC11" i="1"/>
  <c r="Z12" i="1"/>
  <c r="AA12" i="1"/>
  <c r="AB12" i="1"/>
  <c r="AC12" i="1"/>
  <c r="Z13" i="1"/>
  <c r="AA13" i="1"/>
  <c r="AB13" i="1"/>
  <c r="AC13" i="1"/>
  <c r="Z14" i="1"/>
  <c r="AA14" i="1"/>
  <c r="AB14" i="1"/>
  <c r="AC14" i="1"/>
  <c r="Z15" i="1"/>
  <c r="AA15" i="1"/>
  <c r="AB15" i="1"/>
  <c r="AC15" i="1"/>
  <c r="Z16" i="1"/>
  <c r="AA16" i="1"/>
  <c r="AB16" i="1"/>
  <c r="AC16" i="1"/>
  <c r="Z17" i="1"/>
  <c r="AA17" i="1"/>
  <c r="AB17" i="1"/>
  <c r="AC17" i="1"/>
  <c r="Z18" i="1"/>
  <c r="AA18" i="1"/>
  <c r="AB18" i="1"/>
  <c r="AC18" i="1"/>
  <c r="Z19" i="1"/>
  <c r="AA19" i="1"/>
  <c r="AB19" i="1"/>
  <c r="AC19" i="1"/>
  <c r="Z20" i="1"/>
  <c r="AA20" i="1"/>
  <c r="AB20" i="1"/>
  <c r="AC20" i="1"/>
  <c r="Z21" i="1"/>
  <c r="AA21" i="1"/>
  <c r="AB21" i="1"/>
  <c r="AC21" i="1"/>
  <c r="Z22" i="1"/>
  <c r="AA22" i="1"/>
  <c r="AB22" i="1"/>
  <c r="AC22" i="1"/>
  <c r="Z23" i="1"/>
  <c r="AA23" i="1"/>
  <c r="AB23" i="1"/>
  <c r="AC23" i="1"/>
  <c r="Z24" i="1"/>
  <c r="AA24" i="1"/>
  <c r="AB24" i="1"/>
  <c r="AC24" i="1"/>
  <c r="Z25" i="1"/>
  <c r="AA25" i="1"/>
  <c r="AB25" i="1"/>
  <c r="AC25" i="1"/>
  <c r="Z26" i="1"/>
  <c r="AA26" i="1"/>
  <c r="AB26" i="1"/>
  <c r="AC26" i="1"/>
  <c r="Z27" i="1"/>
  <c r="AA27" i="1"/>
  <c r="AB27" i="1"/>
  <c r="AC27" i="1"/>
  <c r="Z28" i="1"/>
  <c r="AA28" i="1"/>
  <c r="AB28" i="1"/>
  <c r="AC28" i="1"/>
  <c r="Z29" i="1"/>
  <c r="AA29" i="1"/>
  <c r="AB29" i="1"/>
  <c r="AC29" i="1"/>
  <c r="Z30" i="1"/>
  <c r="AA30" i="1"/>
  <c r="AB30" i="1"/>
  <c r="AC30" i="1"/>
  <c r="Z31" i="1"/>
  <c r="AA31" i="1"/>
  <c r="AB31" i="1"/>
  <c r="AC31" i="1"/>
  <c r="Z32" i="1"/>
  <c r="AA32" i="1"/>
  <c r="AB32" i="1"/>
  <c r="AC32" i="1"/>
  <c r="Z33" i="1"/>
  <c r="AA33" i="1"/>
  <c r="AB33" i="1"/>
  <c r="AC33" i="1"/>
  <c r="Z34" i="1"/>
  <c r="AA34" i="1"/>
  <c r="AB34" i="1"/>
  <c r="AC34" i="1"/>
  <c r="Z35" i="1"/>
  <c r="AA35" i="1"/>
  <c r="AB35" i="1"/>
  <c r="AC35" i="1"/>
  <c r="Z36" i="1"/>
  <c r="AA36" i="1"/>
  <c r="AB36" i="1"/>
  <c r="AC36" i="1"/>
  <c r="Z37" i="1"/>
  <c r="AA37" i="1"/>
  <c r="AB37" i="1"/>
  <c r="AC37" i="1"/>
  <c r="Z38" i="1"/>
  <c r="AA38" i="1"/>
  <c r="AB38" i="1"/>
  <c r="AC38" i="1"/>
  <c r="Z39" i="1"/>
  <c r="AA39" i="1"/>
  <c r="AB39" i="1"/>
  <c r="AC39" i="1"/>
  <c r="Z40" i="1"/>
  <c r="AA40" i="1"/>
  <c r="AB40" i="1"/>
  <c r="AC40" i="1"/>
  <c r="Z41" i="1"/>
  <c r="AA41" i="1"/>
  <c r="AB41" i="1"/>
  <c r="AC41" i="1"/>
  <c r="Z42" i="1"/>
  <c r="AA42" i="1"/>
  <c r="AB42" i="1"/>
  <c r="AC42" i="1"/>
  <c r="Z43" i="1"/>
  <c r="AA43" i="1"/>
  <c r="AB43" i="1"/>
  <c r="AC43" i="1"/>
  <c r="Z44" i="1"/>
  <c r="AA44" i="1"/>
  <c r="AB44" i="1"/>
  <c r="AC44" i="1"/>
  <c r="Z45" i="1"/>
  <c r="AA45" i="1"/>
  <c r="AB45" i="1"/>
  <c r="AC45" i="1"/>
  <c r="Z46" i="1"/>
  <c r="AA46" i="1"/>
  <c r="AB46" i="1"/>
  <c r="AC46" i="1"/>
  <c r="Z47" i="1"/>
  <c r="AA47" i="1"/>
  <c r="AB47" i="1"/>
  <c r="AC47" i="1"/>
  <c r="Z48" i="1"/>
  <c r="AA48" i="1"/>
  <c r="AB48" i="1"/>
  <c r="AC48" i="1"/>
  <c r="Z49" i="1"/>
  <c r="AA49" i="1"/>
  <c r="AB49" i="1"/>
  <c r="AC49" i="1"/>
  <c r="Z50" i="1"/>
  <c r="AA50" i="1"/>
  <c r="AB50" i="1"/>
  <c r="AC50" i="1"/>
  <c r="Z51" i="1"/>
  <c r="AA51" i="1"/>
  <c r="AB51" i="1"/>
  <c r="AC51" i="1"/>
  <c r="Z52" i="1"/>
  <c r="AA52" i="1"/>
  <c r="AB52" i="1"/>
  <c r="AC52" i="1"/>
  <c r="Z53" i="1"/>
  <c r="AA53" i="1"/>
  <c r="AB53" i="1"/>
  <c r="AC53" i="1"/>
  <c r="Z54" i="1"/>
  <c r="AA54" i="1"/>
  <c r="AB54" i="1"/>
  <c r="AC54" i="1"/>
  <c r="Z55" i="1"/>
  <c r="AA55" i="1"/>
  <c r="AB55" i="1"/>
  <c r="AC55" i="1"/>
  <c r="Z56" i="1"/>
  <c r="AA56" i="1"/>
  <c r="AB56" i="1"/>
  <c r="AC56" i="1"/>
  <c r="Z57" i="1"/>
  <c r="AA57" i="1"/>
  <c r="AB57" i="1"/>
  <c r="AC57" i="1"/>
  <c r="Z58" i="1"/>
  <c r="AA58" i="1"/>
  <c r="AB58" i="1"/>
  <c r="AC58" i="1"/>
  <c r="Z59" i="1"/>
  <c r="AA59" i="1"/>
  <c r="AB59" i="1"/>
  <c r="AC59" i="1"/>
  <c r="Z60" i="1"/>
  <c r="AA60" i="1"/>
  <c r="AB60" i="1"/>
  <c r="AC60" i="1"/>
  <c r="Z61" i="1"/>
  <c r="AA61" i="1"/>
  <c r="AB61" i="1"/>
  <c r="AC61" i="1"/>
  <c r="Z62" i="1"/>
  <c r="AA62" i="1"/>
  <c r="AB62" i="1"/>
  <c r="AC62" i="1"/>
  <c r="Z63" i="1"/>
  <c r="AA63" i="1"/>
  <c r="AB63" i="1"/>
  <c r="AC63" i="1"/>
  <c r="Z64" i="1"/>
  <c r="AA64" i="1"/>
  <c r="AB64" i="1"/>
  <c r="AC64" i="1"/>
  <c r="Z65" i="1"/>
  <c r="AA65" i="1"/>
  <c r="AB65" i="1"/>
  <c r="AC65" i="1"/>
  <c r="Z66" i="1"/>
  <c r="AA66" i="1"/>
  <c r="AB66" i="1"/>
  <c r="AC66" i="1"/>
  <c r="Z67" i="1"/>
  <c r="AA67" i="1"/>
  <c r="AB67" i="1"/>
  <c r="AC67" i="1"/>
  <c r="Z68" i="1"/>
  <c r="AA68" i="1"/>
  <c r="AB68" i="1"/>
  <c r="AC68" i="1"/>
  <c r="Z69" i="1"/>
  <c r="AA69" i="1"/>
  <c r="AB69" i="1"/>
  <c r="AC69" i="1"/>
  <c r="Z70" i="1"/>
  <c r="AA70" i="1"/>
  <c r="AB70" i="1"/>
  <c r="AC70" i="1"/>
  <c r="Z71" i="1"/>
  <c r="AA71" i="1"/>
  <c r="AB71" i="1"/>
  <c r="AC71" i="1"/>
  <c r="Z72" i="1"/>
  <c r="AA72" i="1"/>
  <c r="AB72" i="1"/>
  <c r="AC72" i="1"/>
  <c r="Z73" i="1"/>
  <c r="AA73" i="1"/>
  <c r="AB73" i="1"/>
  <c r="AC73" i="1"/>
  <c r="Z74" i="1"/>
  <c r="AA74" i="1"/>
  <c r="AB74" i="1"/>
  <c r="AC74" i="1"/>
  <c r="Z75" i="1"/>
  <c r="AA75" i="1"/>
  <c r="AB75" i="1"/>
  <c r="AC75" i="1"/>
  <c r="Z76" i="1"/>
  <c r="AA76" i="1"/>
  <c r="AB76" i="1"/>
  <c r="AC76" i="1"/>
  <c r="Z77" i="1"/>
  <c r="AA77" i="1"/>
  <c r="AB77" i="1"/>
  <c r="AC77" i="1"/>
  <c r="Z78" i="1"/>
  <c r="AA78" i="1"/>
  <c r="AB78" i="1"/>
  <c r="AC78" i="1"/>
  <c r="Z79" i="1"/>
  <c r="AA79" i="1"/>
  <c r="AB79" i="1"/>
  <c r="AC79" i="1"/>
  <c r="Z80" i="1"/>
  <c r="AA80" i="1"/>
  <c r="AB80" i="1"/>
  <c r="AC80" i="1"/>
  <c r="Z81" i="1"/>
  <c r="AA81" i="1"/>
  <c r="AB81" i="1"/>
  <c r="AC81" i="1"/>
  <c r="Z82" i="1"/>
  <c r="AA82" i="1"/>
  <c r="AB82" i="1"/>
  <c r="AC82" i="1"/>
  <c r="Z83" i="1"/>
  <c r="AA83" i="1"/>
  <c r="AB83" i="1"/>
  <c r="AC83" i="1"/>
  <c r="Z84" i="1"/>
  <c r="AA84" i="1"/>
  <c r="AB84" i="1"/>
  <c r="AC84" i="1"/>
  <c r="Z85" i="1"/>
  <c r="AA85" i="1"/>
  <c r="AB85" i="1"/>
  <c r="AC85" i="1"/>
  <c r="Z86" i="1"/>
  <c r="AA86" i="1"/>
  <c r="AB86" i="1"/>
  <c r="AC86" i="1"/>
  <c r="Z87" i="1"/>
  <c r="AA87" i="1"/>
  <c r="AB87" i="1"/>
  <c r="AC87" i="1"/>
  <c r="Z88" i="1"/>
  <c r="AA88" i="1"/>
  <c r="AB88" i="1"/>
  <c r="AC88" i="1"/>
  <c r="Z89" i="1"/>
  <c r="AA89" i="1"/>
  <c r="AB89" i="1"/>
  <c r="AC89" i="1"/>
  <c r="Z90" i="1"/>
  <c r="AA90" i="1"/>
  <c r="AB90" i="1"/>
  <c r="AC90" i="1"/>
  <c r="Z91" i="1"/>
  <c r="AA91" i="1"/>
  <c r="AB91" i="1"/>
  <c r="AC91" i="1"/>
  <c r="Z92" i="1"/>
  <c r="AA92" i="1"/>
  <c r="AB92" i="1"/>
  <c r="AC92" i="1"/>
  <c r="Z93" i="1"/>
  <c r="AA93" i="1"/>
  <c r="AB93" i="1"/>
  <c r="AC93" i="1"/>
  <c r="Z94" i="1"/>
  <c r="AA94" i="1"/>
  <c r="AB94" i="1"/>
  <c r="AC94" i="1"/>
  <c r="Z95" i="1"/>
  <c r="AA95" i="1"/>
  <c r="AB95" i="1"/>
  <c r="AC95" i="1"/>
  <c r="Z96" i="1"/>
  <c r="AA96" i="1"/>
  <c r="AB96" i="1"/>
  <c r="AC96" i="1"/>
  <c r="Z97" i="1"/>
  <c r="AA97" i="1"/>
  <c r="AB97" i="1"/>
  <c r="AC97" i="1"/>
  <c r="Z98" i="1"/>
  <c r="AA98" i="1"/>
  <c r="AB98" i="1"/>
  <c r="AC98" i="1"/>
  <c r="Z99" i="1"/>
  <c r="AA99" i="1"/>
  <c r="AB99" i="1"/>
  <c r="AC99" i="1"/>
  <c r="Z100" i="1"/>
  <c r="AA100" i="1"/>
  <c r="AB100" i="1"/>
  <c r="AC100" i="1"/>
  <c r="Z101" i="1"/>
  <c r="AA101" i="1"/>
  <c r="AB101" i="1"/>
  <c r="AC101" i="1"/>
  <c r="Z102" i="1"/>
  <c r="AA102" i="1"/>
  <c r="AB102" i="1"/>
  <c r="AC102" i="1"/>
  <c r="Z103" i="1"/>
  <c r="AA103" i="1"/>
  <c r="AB103" i="1"/>
  <c r="AC103" i="1"/>
  <c r="Z104" i="1"/>
  <c r="AA104" i="1"/>
  <c r="AB104" i="1"/>
  <c r="AC104" i="1"/>
  <c r="Z105" i="1"/>
  <c r="AA105" i="1"/>
  <c r="AB105" i="1"/>
  <c r="AC105" i="1"/>
  <c r="Z106" i="1"/>
  <c r="AA106" i="1"/>
  <c r="AB106" i="1"/>
  <c r="AC106" i="1"/>
  <c r="Z107" i="1"/>
  <c r="AA107" i="1"/>
  <c r="AB107" i="1"/>
  <c r="AC107" i="1"/>
  <c r="Z108" i="1"/>
  <c r="AA108" i="1"/>
  <c r="AB108" i="1"/>
  <c r="AC108" i="1"/>
  <c r="Z109" i="1"/>
  <c r="AA109" i="1"/>
  <c r="AB109" i="1"/>
  <c r="AC109" i="1"/>
  <c r="Z110" i="1"/>
  <c r="AA110" i="1"/>
  <c r="AB110" i="1"/>
  <c r="AC110" i="1"/>
  <c r="Z111" i="1"/>
  <c r="AA111" i="1"/>
  <c r="AB111" i="1"/>
  <c r="AC111" i="1"/>
  <c r="Z112" i="1"/>
  <c r="AA112" i="1"/>
  <c r="AB112" i="1"/>
  <c r="AC112" i="1"/>
  <c r="Z113" i="1"/>
  <c r="AA113" i="1"/>
  <c r="AB113" i="1"/>
  <c r="AC113" i="1"/>
  <c r="Z114" i="1"/>
  <c r="AA114" i="1"/>
  <c r="AB114" i="1"/>
  <c r="AC114" i="1"/>
  <c r="Z115" i="1"/>
  <c r="AA115" i="1"/>
  <c r="AB115" i="1"/>
  <c r="AC115" i="1"/>
  <c r="Z116" i="1"/>
  <c r="AA116" i="1"/>
  <c r="AB116" i="1"/>
  <c r="AC116" i="1"/>
  <c r="Z117" i="1"/>
  <c r="AA117" i="1"/>
  <c r="AB117" i="1"/>
  <c r="AC117" i="1"/>
  <c r="Z118" i="1"/>
  <c r="AA118" i="1"/>
  <c r="AB118" i="1"/>
  <c r="AC118" i="1"/>
  <c r="Z119" i="1"/>
  <c r="AA119" i="1"/>
  <c r="AB119" i="1"/>
  <c r="AC119" i="1"/>
  <c r="Z120" i="1"/>
  <c r="AA120" i="1"/>
  <c r="AB120" i="1"/>
  <c r="AC120" i="1"/>
  <c r="Z121" i="1"/>
  <c r="AA121" i="1"/>
  <c r="AB121" i="1"/>
  <c r="AC121" i="1"/>
  <c r="Z122" i="1"/>
  <c r="AA122" i="1"/>
  <c r="AB122" i="1"/>
  <c r="AC122" i="1"/>
  <c r="Z123" i="1"/>
  <c r="AA123" i="1"/>
  <c r="AB123" i="1"/>
  <c r="AC123" i="1"/>
  <c r="Z124" i="1"/>
  <c r="AA124" i="1"/>
  <c r="AB124" i="1"/>
  <c r="AC124" i="1"/>
  <c r="Z125" i="1"/>
  <c r="AA125" i="1"/>
  <c r="AB125" i="1"/>
  <c r="AC125" i="1"/>
  <c r="Z126" i="1"/>
  <c r="AA126" i="1"/>
  <c r="AB126" i="1"/>
  <c r="AC126" i="1"/>
  <c r="Z127" i="1"/>
  <c r="AA127" i="1"/>
  <c r="AB127" i="1"/>
  <c r="AC127" i="1"/>
  <c r="Z128" i="1"/>
  <c r="AA128" i="1"/>
  <c r="AB128" i="1"/>
  <c r="AC128" i="1"/>
  <c r="Z129" i="1"/>
  <c r="AA129" i="1"/>
  <c r="AB129" i="1"/>
  <c r="AC129" i="1"/>
  <c r="Z130" i="1"/>
  <c r="AA130" i="1"/>
  <c r="AB130" i="1"/>
  <c r="AC130" i="1"/>
  <c r="Z131" i="1"/>
  <c r="AA131" i="1"/>
  <c r="AB131" i="1"/>
  <c r="AC131" i="1"/>
  <c r="Z132" i="1"/>
  <c r="AA132" i="1"/>
  <c r="AB132" i="1"/>
  <c r="AC132" i="1"/>
  <c r="Z133" i="1"/>
  <c r="AA133" i="1"/>
  <c r="AB133" i="1"/>
  <c r="AC133" i="1"/>
  <c r="Z134" i="1"/>
  <c r="AA134" i="1"/>
  <c r="AB134" i="1"/>
  <c r="AC134" i="1"/>
  <c r="Z135" i="1"/>
  <c r="AA135" i="1"/>
  <c r="AB135" i="1"/>
  <c r="AC135" i="1"/>
  <c r="Z136" i="1"/>
  <c r="AA136" i="1"/>
  <c r="AB136" i="1"/>
  <c r="AC136" i="1"/>
  <c r="Z137" i="1"/>
  <c r="AA137" i="1"/>
  <c r="AB137" i="1"/>
  <c r="AC137" i="1"/>
  <c r="Z138" i="1"/>
  <c r="AA138" i="1"/>
  <c r="AB138" i="1"/>
  <c r="AC138" i="1"/>
  <c r="Z139" i="1"/>
  <c r="AA139" i="1"/>
  <c r="AB139" i="1"/>
  <c r="AC139" i="1"/>
  <c r="Z140" i="1"/>
  <c r="AA140" i="1"/>
  <c r="AB140" i="1"/>
  <c r="AC140" i="1"/>
  <c r="Z141" i="1"/>
  <c r="AA141" i="1"/>
  <c r="AB141" i="1"/>
  <c r="AC141" i="1"/>
  <c r="Z142" i="1"/>
  <c r="AA142" i="1"/>
  <c r="AB142" i="1"/>
  <c r="AC142" i="1"/>
  <c r="Z143" i="1"/>
  <c r="AA143" i="1"/>
  <c r="AB143" i="1"/>
  <c r="AC143" i="1"/>
  <c r="Z144" i="1"/>
  <c r="AA144" i="1"/>
  <c r="AB144" i="1"/>
  <c r="AC144" i="1"/>
  <c r="Z145" i="1"/>
  <c r="AA145" i="1"/>
  <c r="AB145" i="1"/>
  <c r="AC145" i="1"/>
  <c r="Z146" i="1"/>
  <c r="AA146" i="1"/>
  <c r="AB146" i="1"/>
  <c r="AC146" i="1"/>
  <c r="Z147" i="1"/>
  <c r="AA147" i="1"/>
  <c r="AB147" i="1"/>
  <c r="AC147" i="1"/>
  <c r="Z148" i="1"/>
  <c r="AA148" i="1"/>
  <c r="AB148" i="1"/>
  <c r="AC148" i="1"/>
  <c r="Z149" i="1"/>
  <c r="AA149" i="1"/>
  <c r="AB149" i="1"/>
  <c r="AC149" i="1"/>
  <c r="Z150" i="1"/>
  <c r="AA150" i="1"/>
  <c r="AB150" i="1"/>
  <c r="AC150" i="1"/>
  <c r="Z151" i="1"/>
  <c r="AA151" i="1"/>
  <c r="AB151" i="1"/>
  <c r="AC151" i="1"/>
  <c r="Z152" i="1"/>
  <c r="AA152" i="1"/>
  <c r="AB152" i="1"/>
  <c r="AC152" i="1"/>
  <c r="Z153" i="1"/>
  <c r="AA153" i="1"/>
  <c r="AB153" i="1"/>
  <c r="AC153" i="1"/>
  <c r="Z154" i="1"/>
  <c r="AA154" i="1"/>
  <c r="AB154" i="1"/>
  <c r="AC154" i="1"/>
  <c r="Z155" i="1"/>
  <c r="AA155" i="1"/>
  <c r="AB155" i="1"/>
  <c r="AC155" i="1"/>
  <c r="Z156" i="1"/>
  <c r="AA156" i="1"/>
  <c r="AB156" i="1"/>
  <c r="AC156" i="1"/>
  <c r="Z157" i="1"/>
  <c r="AA157" i="1"/>
  <c r="AB157" i="1"/>
  <c r="AC157" i="1"/>
  <c r="Z158" i="1"/>
  <c r="AA158" i="1"/>
  <c r="AB158" i="1"/>
  <c r="AC158" i="1"/>
  <c r="Z159" i="1"/>
  <c r="AA159" i="1"/>
  <c r="AB159" i="1"/>
  <c r="AC159" i="1"/>
  <c r="Z160" i="1"/>
  <c r="AA160" i="1"/>
  <c r="AB160" i="1"/>
  <c r="AC160" i="1"/>
  <c r="Z161" i="1"/>
  <c r="AA161" i="1"/>
  <c r="AB161" i="1"/>
  <c r="AC161" i="1"/>
  <c r="Z162" i="1"/>
  <c r="AA162" i="1"/>
  <c r="AB162" i="1"/>
  <c r="AC162" i="1"/>
  <c r="Z163" i="1"/>
  <c r="AA163" i="1"/>
  <c r="AB163" i="1"/>
  <c r="AC163" i="1"/>
  <c r="Z164" i="1"/>
  <c r="AA164" i="1"/>
  <c r="AB164" i="1"/>
  <c r="AC164" i="1"/>
  <c r="Z165" i="1"/>
  <c r="AA165" i="1"/>
  <c r="AB165" i="1"/>
  <c r="AC165" i="1"/>
  <c r="Z166" i="1"/>
  <c r="AA166" i="1"/>
  <c r="AB166" i="1"/>
  <c r="AC166" i="1"/>
  <c r="Z167" i="1"/>
  <c r="AA167" i="1"/>
  <c r="AB167" i="1"/>
  <c r="AC167" i="1"/>
  <c r="Z168" i="1"/>
  <c r="AA168" i="1"/>
  <c r="AB168" i="1"/>
  <c r="AC168" i="1"/>
  <c r="Z169" i="1"/>
  <c r="AA169" i="1"/>
  <c r="AB169" i="1"/>
  <c r="AC169" i="1"/>
  <c r="Z170" i="1"/>
  <c r="AA170" i="1"/>
  <c r="AB170" i="1"/>
  <c r="AC170" i="1"/>
  <c r="Z171" i="1"/>
  <c r="AA171" i="1"/>
  <c r="AB171" i="1"/>
  <c r="AC171" i="1"/>
  <c r="Z172" i="1"/>
  <c r="AA172" i="1"/>
  <c r="AB172" i="1"/>
  <c r="AC172" i="1"/>
  <c r="Z173" i="1"/>
  <c r="AA173" i="1"/>
  <c r="AB173" i="1"/>
  <c r="AC173" i="1"/>
  <c r="Z174" i="1"/>
  <c r="AA174" i="1"/>
  <c r="AB174" i="1"/>
  <c r="AC174" i="1"/>
  <c r="Z175" i="1"/>
  <c r="AA175" i="1"/>
  <c r="AB175" i="1"/>
  <c r="AC175" i="1"/>
  <c r="Z176" i="1"/>
  <c r="AA176" i="1"/>
  <c r="AB176" i="1"/>
  <c r="AC176" i="1"/>
  <c r="Z177" i="1"/>
  <c r="AA177" i="1"/>
  <c r="AB177" i="1"/>
  <c r="AC177" i="1"/>
  <c r="Z178" i="1"/>
  <c r="AA178" i="1"/>
  <c r="AB178" i="1"/>
  <c r="AC178" i="1"/>
  <c r="AA7" i="1"/>
  <c r="AB7" i="1"/>
  <c r="AC7" i="1"/>
  <c r="Z7" i="1"/>
  <c r="U8" i="1"/>
  <c r="V8" i="1"/>
  <c r="W8" i="1"/>
  <c r="X8" i="1"/>
  <c r="U9" i="1"/>
  <c r="V9" i="1"/>
  <c r="W9" i="1"/>
  <c r="X9" i="1"/>
  <c r="U10" i="1"/>
  <c r="V10" i="1"/>
  <c r="W10" i="1"/>
  <c r="X10" i="1"/>
  <c r="U11" i="1"/>
  <c r="V11" i="1"/>
  <c r="W11" i="1"/>
  <c r="X11" i="1"/>
  <c r="U12" i="1"/>
  <c r="V12" i="1"/>
  <c r="W12" i="1"/>
  <c r="X12" i="1"/>
  <c r="U13" i="1"/>
  <c r="V13" i="1"/>
  <c r="W13" i="1"/>
  <c r="X13" i="1"/>
  <c r="U14" i="1"/>
  <c r="V14" i="1"/>
  <c r="W14" i="1"/>
  <c r="X14" i="1"/>
  <c r="U15" i="1"/>
  <c r="V15" i="1"/>
  <c r="W15" i="1"/>
  <c r="X15" i="1"/>
  <c r="U16" i="1"/>
  <c r="V16" i="1"/>
  <c r="W16" i="1"/>
  <c r="X16" i="1"/>
  <c r="U17" i="1"/>
  <c r="V17" i="1"/>
  <c r="W17" i="1"/>
  <c r="X17" i="1"/>
  <c r="U18" i="1"/>
  <c r="V18" i="1"/>
  <c r="W18" i="1"/>
  <c r="X18" i="1"/>
  <c r="U19" i="1"/>
  <c r="V19" i="1"/>
  <c r="W19" i="1"/>
  <c r="X19" i="1"/>
  <c r="U20" i="1"/>
  <c r="V20" i="1"/>
  <c r="W20" i="1"/>
  <c r="X20" i="1"/>
  <c r="U21" i="1"/>
  <c r="V21" i="1"/>
  <c r="W21" i="1"/>
  <c r="X21" i="1"/>
  <c r="U22" i="1"/>
  <c r="V22" i="1"/>
  <c r="W22" i="1"/>
  <c r="X22" i="1"/>
  <c r="U23" i="1"/>
  <c r="V23" i="1"/>
  <c r="W23" i="1"/>
  <c r="X23" i="1"/>
  <c r="U24" i="1"/>
  <c r="V24" i="1"/>
  <c r="W24" i="1"/>
  <c r="X24" i="1"/>
  <c r="U25" i="1"/>
  <c r="V25" i="1"/>
  <c r="W25" i="1"/>
  <c r="X25" i="1"/>
  <c r="U26" i="1"/>
  <c r="V26" i="1"/>
  <c r="W26" i="1"/>
  <c r="X26" i="1"/>
  <c r="U27" i="1"/>
  <c r="V27" i="1"/>
  <c r="W27" i="1"/>
  <c r="X27" i="1"/>
  <c r="U28" i="1"/>
  <c r="V28" i="1"/>
  <c r="W28" i="1"/>
  <c r="X28" i="1"/>
  <c r="U29" i="1"/>
  <c r="V29" i="1"/>
  <c r="W29" i="1"/>
  <c r="X29" i="1"/>
  <c r="U30" i="1"/>
  <c r="V30" i="1"/>
  <c r="W30" i="1"/>
  <c r="X30" i="1"/>
  <c r="U31" i="1"/>
  <c r="V31" i="1"/>
  <c r="W31" i="1"/>
  <c r="X31" i="1"/>
  <c r="U32" i="1"/>
  <c r="V32" i="1"/>
  <c r="W32" i="1"/>
  <c r="X32" i="1"/>
  <c r="U33" i="1"/>
  <c r="V33" i="1"/>
  <c r="W33" i="1"/>
  <c r="X33" i="1"/>
  <c r="U34" i="1"/>
  <c r="V34" i="1"/>
  <c r="W34" i="1"/>
  <c r="X34" i="1"/>
  <c r="U35" i="1"/>
  <c r="V35" i="1"/>
  <c r="W35" i="1"/>
  <c r="X35" i="1"/>
  <c r="U36" i="1"/>
  <c r="V36" i="1"/>
  <c r="W36" i="1"/>
  <c r="X36" i="1"/>
  <c r="U37" i="1"/>
  <c r="V37" i="1"/>
  <c r="W37" i="1"/>
  <c r="X37" i="1"/>
  <c r="U38" i="1"/>
  <c r="V38" i="1"/>
  <c r="W38" i="1"/>
  <c r="X38" i="1"/>
  <c r="U39" i="1"/>
  <c r="V39" i="1"/>
  <c r="W39" i="1"/>
  <c r="X39" i="1"/>
  <c r="U40" i="1"/>
  <c r="V40" i="1"/>
  <c r="W40" i="1"/>
  <c r="X40" i="1"/>
  <c r="U41" i="1"/>
  <c r="V41" i="1"/>
  <c r="W41" i="1"/>
  <c r="X41" i="1"/>
  <c r="U42" i="1"/>
  <c r="V42" i="1"/>
  <c r="W42" i="1"/>
  <c r="X42" i="1"/>
  <c r="U43" i="1"/>
  <c r="V43" i="1"/>
  <c r="W43" i="1"/>
  <c r="X43" i="1"/>
  <c r="U44" i="1"/>
  <c r="V44" i="1"/>
  <c r="W44" i="1"/>
  <c r="X44" i="1"/>
  <c r="U45" i="1"/>
  <c r="V45" i="1"/>
  <c r="W45" i="1"/>
  <c r="X45" i="1"/>
  <c r="U46" i="1"/>
  <c r="V46" i="1"/>
  <c r="W46" i="1"/>
  <c r="X46" i="1"/>
  <c r="U47" i="1"/>
  <c r="V47" i="1"/>
  <c r="W47" i="1"/>
  <c r="X47" i="1"/>
  <c r="U48" i="1"/>
  <c r="V48" i="1"/>
  <c r="W48" i="1"/>
  <c r="X48" i="1"/>
  <c r="U49" i="1"/>
  <c r="V49" i="1"/>
  <c r="W49" i="1"/>
  <c r="X49" i="1"/>
  <c r="U50" i="1"/>
  <c r="V50" i="1"/>
  <c r="W50" i="1"/>
  <c r="X50" i="1"/>
  <c r="U51" i="1"/>
  <c r="V51" i="1"/>
  <c r="W51" i="1"/>
  <c r="X51" i="1"/>
  <c r="U52" i="1"/>
  <c r="V52" i="1"/>
  <c r="W52" i="1"/>
  <c r="X52" i="1"/>
  <c r="U53" i="1"/>
  <c r="V53" i="1"/>
  <c r="W53" i="1"/>
  <c r="X53" i="1"/>
  <c r="U54" i="1"/>
  <c r="V54" i="1"/>
  <c r="W54" i="1"/>
  <c r="X54" i="1"/>
  <c r="U55" i="1"/>
  <c r="V55" i="1"/>
  <c r="W55" i="1"/>
  <c r="X55" i="1"/>
  <c r="U56" i="1"/>
  <c r="V56" i="1"/>
  <c r="W56" i="1"/>
  <c r="X56" i="1"/>
  <c r="U57" i="1"/>
  <c r="V57" i="1"/>
  <c r="W57" i="1"/>
  <c r="X57" i="1"/>
  <c r="U58" i="1"/>
  <c r="V58" i="1"/>
  <c r="W58" i="1"/>
  <c r="X58" i="1"/>
  <c r="U59" i="1"/>
  <c r="V59" i="1"/>
  <c r="W59" i="1"/>
  <c r="X59" i="1"/>
  <c r="U60" i="1"/>
  <c r="V60" i="1"/>
  <c r="W60" i="1"/>
  <c r="X60" i="1"/>
  <c r="U61" i="1"/>
  <c r="V61" i="1"/>
  <c r="W61" i="1"/>
  <c r="X61" i="1"/>
  <c r="U62" i="1"/>
  <c r="V62" i="1"/>
  <c r="W62" i="1"/>
  <c r="X62" i="1"/>
  <c r="U63" i="1"/>
  <c r="V63" i="1"/>
  <c r="W63" i="1"/>
  <c r="X63" i="1"/>
  <c r="U64" i="1"/>
  <c r="V64" i="1"/>
  <c r="W64" i="1"/>
  <c r="X64" i="1"/>
  <c r="U65" i="1"/>
  <c r="V65" i="1"/>
  <c r="W65" i="1"/>
  <c r="X65" i="1"/>
  <c r="U66" i="1"/>
  <c r="V66" i="1"/>
  <c r="W66" i="1"/>
  <c r="X66" i="1"/>
  <c r="U67" i="1"/>
  <c r="V67" i="1"/>
  <c r="W67" i="1"/>
  <c r="X67" i="1"/>
  <c r="U68" i="1"/>
  <c r="V68" i="1"/>
  <c r="W68" i="1"/>
  <c r="X68" i="1"/>
  <c r="U69" i="1"/>
  <c r="V69" i="1"/>
  <c r="W69" i="1"/>
  <c r="X69" i="1"/>
  <c r="U70" i="1"/>
  <c r="V70" i="1"/>
  <c r="W70" i="1"/>
  <c r="X70" i="1"/>
  <c r="U71" i="1"/>
  <c r="V71" i="1"/>
  <c r="W71" i="1"/>
  <c r="X71" i="1"/>
  <c r="U72" i="1"/>
  <c r="V72" i="1"/>
  <c r="W72" i="1"/>
  <c r="X72" i="1"/>
  <c r="U73" i="1"/>
  <c r="V73" i="1"/>
  <c r="W73" i="1"/>
  <c r="X73" i="1"/>
  <c r="U74" i="1"/>
  <c r="V74" i="1"/>
  <c r="W74" i="1"/>
  <c r="X74" i="1"/>
  <c r="U75" i="1"/>
  <c r="V75" i="1"/>
  <c r="W75" i="1"/>
  <c r="X75" i="1"/>
  <c r="U76" i="1"/>
  <c r="V76" i="1"/>
  <c r="W76" i="1"/>
  <c r="X76" i="1"/>
  <c r="U77" i="1"/>
  <c r="V77" i="1"/>
  <c r="W77" i="1"/>
  <c r="X77" i="1"/>
  <c r="U78" i="1"/>
  <c r="V78" i="1"/>
  <c r="W78" i="1"/>
  <c r="X78" i="1"/>
  <c r="U79" i="1"/>
  <c r="V79" i="1"/>
  <c r="W79" i="1"/>
  <c r="X79" i="1"/>
  <c r="U80" i="1"/>
  <c r="V80" i="1"/>
  <c r="W80" i="1"/>
  <c r="X80" i="1"/>
  <c r="U81" i="1"/>
  <c r="V81" i="1"/>
  <c r="W81" i="1"/>
  <c r="X81" i="1"/>
  <c r="U82" i="1"/>
  <c r="V82" i="1"/>
  <c r="W82" i="1"/>
  <c r="X82" i="1"/>
  <c r="U83" i="1"/>
  <c r="V83" i="1"/>
  <c r="W83" i="1"/>
  <c r="X83" i="1"/>
  <c r="U84" i="1"/>
  <c r="V84" i="1"/>
  <c r="W84" i="1"/>
  <c r="X84" i="1"/>
  <c r="U85" i="1"/>
  <c r="V85" i="1"/>
  <c r="W85" i="1"/>
  <c r="X85" i="1"/>
  <c r="U86" i="1"/>
  <c r="V86" i="1"/>
  <c r="W86" i="1"/>
  <c r="X86" i="1"/>
  <c r="U87" i="1"/>
  <c r="V87" i="1"/>
  <c r="W87" i="1"/>
  <c r="X87" i="1"/>
  <c r="U88" i="1"/>
  <c r="V88" i="1"/>
  <c r="W88" i="1"/>
  <c r="X88" i="1"/>
  <c r="U89" i="1"/>
  <c r="V89" i="1"/>
  <c r="W89" i="1"/>
  <c r="X89" i="1"/>
  <c r="U90" i="1"/>
  <c r="V90" i="1"/>
  <c r="W90" i="1"/>
  <c r="X90" i="1"/>
  <c r="U91" i="1"/>
  <c r="V91" i="1"/>
  <c r="W91" i="1"/>
  <c r="X91" i="1"/>
  <c r="U92" i="1"/>
  <c r="V92" i="1"/>
  <c r="W92" i="1"/>
  <c r="X92" i="1"/>
  <c r="U93" i="1"/>
  <c r="V93" i="1"/>
  <c r="W93" i="1"/>
  <c r="X93" i="1"/>
  <c r="U94" i="1"/>
  <c r="V94" i="1"/>
  <c r="W94" i="1"/>
  <c r="X94" i="1"/>
  <c r="U95" i="1"/>
  <c r="V95" i="1"/>
  <c r="W95" i="1"/>
  <c r="X95" i="1"/>
  <c r="U96" i="1"/>
  <c r="V96" i="1"/>
  <c r="W96" i="1"/>
  <c r="X96" i="1"/>
  <c r="U97" i="1"/>
  <c r="V97" i="1"/>
  <c r="W97" i="1"/>
  <c r="X97" i="1"/>
  <c r="U98" i="1"/>
  <c r="V98" i="1"/>
  <c r="W98" i="1"/>
  <c r="X98" i="1"/>
  <c r="U99" i="1"/>
  <c r="V99" i="1"/>
  <c r="W99" i="1"/>
  <c r="X99" i="1"/>
  <c r="U100" i="1"/>
  <c r="V100" i="1"/>
  <c r="W100" i="1"/>
  <c r="X100" i="1"/>
  <c r="U101" i="1"/>
  <c r="V101" i="1"/>
  <c r="W101" i="1"/>
  <c r="X101" i="1"/>
  <c r="U102" i="1"/>
  <c r="V102" i="1"/>
  <c r="W102" i="1"/>
  <c r="X102" i="1"/>
  <c r="U103" i="1"/>
  <c r="V103" i="1"/>
  <c r="W103" i="1"/>
  <c r="X103" i="1"/>
  <c r="U104" i="1"/>
  <c r="V104" i="1"/>
  <c r="W104" i="1"/>
  <c r="X104" i="1"/>
  <c r="U105" i="1"/>
  <c r="V105" i="1"/>
  <c r="W105" i="1"/>
  <c r="X105" i="1"/>
  <c r="U106" i="1"/>
  <c r="V106" i="1"/>
  <c r="W106" i="1"/>
  <c r="X106" i="1"/>
  <c r="U107" i="1"/>
  <c r="V107" i="1"/>
  <c r="W107" i="1"/>
  <c r="X107" i="1"/>
  <c r="U108" i="1"/>
  <c r="V108" i="1"/>
  <c r="W108" i="1"/>
  <c r="X108" i="1"/>
  <c r="U109" i="1"/>
  <c r="V109" i="1"/>
  <c r="W109" i="1"/>
  <c r="X109" i="1"/>
  <c r="U110" i="1"/>
  <c r="V110" i="1"/>
  <c r="W110" i="1"/>
  <c r="X110" i="1"/>
  <c r="U111" i="1"/>
  <c r="V111" i="1"/>
  <c r="W111" i="1"/>
  <c r="X111" i="1"/>
  <c r="U112" i="1"/>
  <c r="V112" i="1"/>
  <c r="W112" i="1"/>
  <c r="X112" i="1"/>
  <c r="U113" i="1"/>
  <c r="V113" i="1"/>
  <c r="W113" i="1"/>
  <c r="X113" i="1"/>
  <c r="U114" i="1"/>
  <c r="V114" i="1"/>
  <c r="W114" i="1"/>
  <c r="X114" i="1"/>
  <c r="U115" i="1"/>
  <c r="V115" i="1"/>
  <c r="W115" i="1"/>
  <c r="X115" i="1"/>
  <c r="U116" i="1"/>
  <c r="V116" i="1"/>
  <c r="W116" i="1"/>
  <c r="X116" i="1"/>
  <c r="U117" i="1"/>
  <c r="V117" i="1"/>
  <c r="W117" i="1"/>
  <c r="X117" i="1"/>
  <c r="U118" i="1"/>
  <c r="V118" i="1"/>
  <c r="W118" i="1"/>
  <c r="X118" i="1"/>
  <c r="U119" i="1"/>
  <c r="V119" i="1"/>
  <c r="W119" i="1"/>
  <c r="X119" i="1"/>
  <c r="U120" i="1"/>
  <c r="V120" i="1"/>
  <c r="W120" i="1"/>
  <c r="X120" i="1"/>
  <c r="U121" i="1"/>
  <c r="V121" i="1"/>
  <c r="W121" i="1"/>
  <c r="X121" i="1"/>
  <c r="U122" i="1"/>
  <c r="V122" i="1"/>
  <c r="W122" i="1"/>
  <c r="X122" i="1"/>
  <c r="U123" i="1"/>
  <c r="V123" i="1"/>
  <c r="W123" i="1"/>
  <c r="X123" i="1"/>
  <c r="U124" i="1"/>
  <c r="V124" i="1"/>
  <c r="W124" i="1"/>
  <c r="X124" i="1"/>
  <c r="U125" i="1"/>
  <c r="V125" i="1"/>
  <c r="W125" i="1"/>
  <c r="X125" i="1"/>
  <c r="U126" i="1"/>
  <c r="V126" i="1"/>
  <c r="W126" i="1"/>
  <c r="X126" i="1"/>
  <c r="U127" i="1"/>
  <c r="V127" i="1"/>
  <c r="W127" i="1"/>
  <c r="X127" i="1"/>
  <c r="U128" i="1"/>
  <c r="V128" i="1"/>
  <c r="W128" i="1"/>
  <c r="X128" i="1"/>
  <c r="U129" i="1"/>
  <c r="V129" i="1"/>
  <c r="W129" i="1"/>
  <c r="X129" i="1"/>
  <c r="U130" i="1"/>
  <c r="V130" i="1"/>
  <c r="W130" i="1"/>
  <c r="X130" i="1"/>
  <c r="U131" i="1"/>
  <c r="V131" i="1"/>
  <c r="W131" i="1"/>
  <c r="X131" i="1"/>
  <c r="U132" i="1"/>
  <c r="V132" i="1"/>
  <c r="W132" i="1"/>
  <c r="X132" i="1"/>
  <c r="U133" i="1"/>
  <c r="V133" i="1"/>
  <c r="W133" i="1"/>
  <c r="X133" i="1"/>
  <c r="U134" i="1"/>
  <c r="V134" i="1"/>
  <c r="W134" i="1"/>
  <c r="X134" i="1"/>
  <c r="U135" i="1"/>
  <c r="V135" i="1"/>
  <c r="W135" i="1"/>
  <c r="X135" i="1"/>
  <c r="U136" i="1"/>
  <c r="V136" i="1"/>
  <c r="W136" i="1"/>
  <c r="X136" i="1"/>
  <c r="U137" i="1"/>
  <c r="V137" i="1"/>
  <c r="W137" i="1"/>
  <c r="X137" i="1"/>
  <c r="U138" i="1"/>
  <c r="V138" i="1"/>
  <c r="W138" i="1"/>
  <c r="X138" i="1"/>
  <c r="U139" i="1"/>
  <c r="V139" i="1"/>
  <c r="W139" i="1"/>
  <c r="X139" i="1"/>
  <c r="U140" i="1"/>
  <c r="V140" i="1"/>
  <c r="W140" i="1"/>
  <c r="X140" i="1"/>
  <c r="U141" i="1"/>
  <c r="V141" i="1"/>
  <c r="W141" i="1"/>
  <c r="X141" i="1"/>
  <c r="U142" i="1"/>
  <c r="V142" i="1"/>
  <c r="W142" i="1"/>
  <c r="X142" i="1"/>
  <c r="U143" i="1"/>
  <c r="V143" i="1"/>
  <c r="W143" i="1"/>
  <c r="X143" i="1"/>
  <c r="U144" i="1"/>
  <c r="V144" i="1"/>
  <c r="W144" i="1"/>
  <c r="X144" i="1"/>
  <c r="U145" i="1"/>
  <c r="V145" i="1"/>
  <c r="W145" i="1"/>
  <c r="X145" i="1"/>
  <c r="U146" i="1"/>
  <c r="V146" i="1"/>
  <c r="W146" i="1"/>
  <c r="X146" i="1"/>
  <c r="U147" i="1"/>
  <c r="V147" i="1"/>
  <c r="W147" i="1"/>
  <c r="X147" i="1"/>
  <c r="U148" i="1"/>
  <c r="V148" i="1"/>
  <c r="W148" i="1"/>
  <c r="X148" i="1"/>
  <c r="U149" i="1"/>
  <c r="V149" i="1"/>
  <c r="W149" i="1"/>
  <c r="X149" i="1"/>
  <c r="U150" i="1"/>
  <c r="V150" i="1"/>
  <c r="W150" i="1"/>
  <c r="X150" i="1"/>
  <c r="U151" i="1"/>
  <c r="V151" i="1"/>
  <c r="W151" i="1"/>
  <c r="X151" i="1"/>
  <c r="U152" i="1"/>
  <c r="V152" i="1"/>
  <c r="W152" i="1"/>
  <c r="X152" i="1"/>
  <c r="U153" i="1"/>
  <c r="V153" i="1"/>
  <c r="W153" i="1"/>
  <c r="X153" i="1"/>
  <c r="U154" i="1"/>
  <c r="V154" i="1"/>
  <c r="W154" i="1"/>
  <c r="X154" i="1"/>
  <c r="U155" i="1"/>
  <c r="V155" i="1"/>
  <c r="W155" i="1"/>
  <c r="X155" i="1"/>
  <c r="U156" i="1"/>
  <c r="V156" i="1"/>
  <c r="W156" i="1"/>
  <c r="X156" i="1"/>
  <c r="U157" i="1"/>
  <c r="V157" i="1"/>
  <c r="W157" i="1"/>
  <c r="X157" i="1"/>
  <c r="U158" i="1"/>
  <c r="V158" i="1"/>
  <c r="W158" i="1"/>
  <c r="X158" i="1"/>
  <c r="U159" i="1"/>
  <c r="V159" i="1"/>
  <c r="W159" i="1"/>
  <c r="X159" i="1"/>
  <c r="U160" i="1"/>
  <c r="V160" i="1"/>
  <c r="W160" i="1"/>
  <c r="X160" i="1"/>
  <c r="U161" i="1"/>
  <c r="V161" i="1"/>
  <c r="W161" i="1"/>
  <c r="X161" i="1"/>
  <c r="U162" i="1"/>
  <c r="V162" i="1"/>
  <c r="W162" i="1"/>
  <c r="X162" i="1"/>
  <c r="U163" i="1"/>
  <c r="V163" i="1"/>
  <c r="W163" i="1"/>
  <c r="X163" i="1"/>
  <c r="U164" i="1"/>
  <c r="V164" i="1"/>
  <c r="W164" i="1"/>
  <c r="X164" i="1"/>
  <c r="U165" i="1"/>
  <c r="V165" i="1"/>
  <c r="W165" i="1"/>
  <c r="X165" i="1"/>
  <c r="U166" i="1"/>
  <c r="V166" i="1"/>
  <c r="W166" i="1"/>
  <c r="X166" i="1"/>
  <c r="U167" i="1"/>
  <c r="V167" i="1"/>
  <c r="W167" i="1"/>
  <c r="X167" i="1"/>
  <c r="U168" i="1"/>
  <c r="V168" i="1"/>
  <c r="W168" i="1"/>
  <c r="X168" i="1"/>
  <c r="U169" i="1"/>
  <c r="V169" i="1"/>
  <c r="W169" i="1"/>
  <c r="X169" i="1"/>
  <c r="U170" i="1"/>
  <c r="V170" i="1"/>
  <c r="W170" i="1"/>
  <c r="X170" i="1"/>
  <c r="U171" i="1"/>
  <c r="V171" i="1"/>
  <c r="W171" i="1"/>
  <c r="X171" i="1"/>
  <c r="U172" i="1"/>
  <c r="V172" i="1"/>
  <c r="W172" i="1"/>
  <c r="X172" i="1"/>
  <c r="U173" i="1"/>
  <c r="V173" i="1"/>
  <c r="W173" i="1"/>
  <c r="X173" i="1"/>
  <c r="U174" i="1"/>
  <c r="V174" i="1"/>
  <c r="W174" i="1"/>
  <c r="X174" i="1"/>
  <c r="U175" i="1"/>
  <c r="V175" i="1"/>
  <c r="W175" i="1"/>
  <c r="X175" i="1"/>
  <c r="U176" i="1"/>
  <c r="V176" i="1"/>
  <c r="W176" i="1"/>
  <c r="X176" i="1"/>
  <c r="U177" i="1"/>
  <c r="V177" i="1"/>
  <c r="W177" i="1"/>
  <c r="X177" i="1"/>
  <c r="U178" i="1"/>
  <c r="V178" i="1"/>
  <c r="W178" i="1"/>
  <c r="X178" i="1"/>
  <c r="V7" i="1"/>
  <c r="W7" i="1"/>
  <c r="X7" i="1"/>
  <c r="U7" i="1"/>
  <c r="F19" i="2"/>
  <c r="D19" i="2"/>
  <c r="K19" i="2"/>
  <c r="M19" i="2" s="1"/>
  <c r="J19" i="2"/>
  <c r="K14" i="2"/>
  <c r="M14" i="2" s="1"/>
  <c r="K15" i="2"/>
  <c r="M15" i="2" s="1"/>
  <c r="K16" i="2"/>
  <c r="M16" i="2" s="1"/>
  <c r="K17" i="2"/>
  <c r="M17" i="2" s="1"/>
  <c r="K18" i="2"/>
  <c r="M18" i="2" s="1"/>
  <c r="K21" i="2"/>
  <c r="M21" i="2" s="1"/>
  <c r="K6" i="2"/>
  <c r="M6" i="2" s="1"/>
  <c r="K7" i="2"/>
  <c r="M7" i="2" s="1"/>
  <c r="K8" i="2"/>
  <c r="M8" i="2" s="1"/>
  <c r="K9" i="2"/>
  <c r="M9" i="2" s="1"/>
  <c r="K10" i="2"/>
  <c r="M10" i="2" s="1"/>
  <c r="K11" i="2"/>
  <c r="M11" i="2" s="1"/>
  <c r="K12" i="2"/>
  <c r="M12" i="2" s="1"/>
  <c r="K13" i="2"/>
  <c r="M13" i="2" s="1"/>
  <c r="K5" i="2"/>
  <c r="M5" i="2" s="1"/>
  <c r="J21" i="2"/>
  <c r="J18" i="2"/>
  <c r="J17" i="2"/>
  <c r="J16" i="2"/>
  <c r="J15" i="2"/>
  <c r="J14" i="2"/>
  <c r="J13" i="2"/>
  <c r="J12" i="2"/>
  <c r="J11" i="2"/>
  <c r="J10" i="2"/>
  <c r="J9" i="2"/>
  <c r="J8" i="2"/>
  <c r="J7" i="2"/>
  <c r="J6" i="2"/>
  <c r="J5" i="2"/>
  <c r="H21" i="2"/>
  <c r="H19" i="2"/>
  <c r="H18" i="2"/>
  <c r="H17" i="2"/>
  <c r="H16" i="2"/>
  <c r="H15" i="2"/>
  <c r="H14" i="2"/>
  <c r="H13" i="2"/>
  <c r="H12" i="2"/>
  <c r="H11" i="2"/>
  <c r="H10" i="2"/>
  <c r="H9" i="2"/>
  <c r="H8" i="2"/>
  <c r="H7" i="2"/>
  <c r="H6" i="2"/>
  <c r="H5" i="2"/>
  <c r="F21" i="2"/>
  <c r="F18" i="2"/>
  <c r="F17" i="2"/>
  <c r="F16" i="2"/>
  <c r="F15" i="2"/>
  <c r="F14" i="2"/>
  <c r="F13" i="2"/>
  <c r="F12" i="2"/>
  <c r="F11" i="2"/>
  <c r="F10" i="2"/>
  <c r="F9" i="2"/>
  <c r="F8" i="2"/>
  <c r="F7" i="2"/>
  <c r="F6" i="2"/>
  <c r="F5" i="2"/>
  <c r="D6" i="2"/>
  <c r="D7" i="2"/>
  <c r="D8" i="2"/>
  <c r="D9" i="2"/>
  <c r="D10" i="2"/>
  <c r="D11" i="2"/>
  <c r="D12" i="2"/>
  <c r="D13" i="2"/>
  <c r="D14" i="2"/>
  <c r="D15" i="2"/>
  <c r="D16" i="2"/>
  <c r="D17" i="2"/>
  <c r="D18" i="2"/>
  <c r="D21" i="2"/>
  <c r="D5" i="2"/>
  <c r="Z5" i="1" l="1"/>
  <c r="I27" i="2" s="1"/>
  <c r="I30" i="2" s="1"/>
  <c r="AB5" i="1"/>
  <c r="C27" i="2" s="1"/>
  <c r="C30" i="2" s="1"/>
  <c r="AA5" i="1"/>
  <c r="G27" i="2" s="1"/>
  <c r="AC5" i="1"/>
  <c r="E27" i="2" s="1"/>
  <c r="W5" i="1"/>
  <c r="C28" i="2" s="1"/>
  <c r="U5" i="1"/>
  <c r="I28" i="2" s="1"/>
  <c r="X5" i="1"/>
  <c r="E28" i="2" s="1"/>
  <c r="V5" i="1"/>
  <c r="I20" i="2" l="1"/>
  <c r="J20" i="2" s="1"/>
  <c r="I22" i="2" s="1"/>
  <c r="C20" i="2"/>
  <c r="D20" i="2" s="1"/>
  <c r="E20" i="2"/>
  <c r="F20" i="2" s="1"/>
  <c r="E22" i="2" s="1"/>
  <c r="E30" i="2"/>
  <c r="G20" i="2"/>
  <c r="H20" i="2" s="1"/>
  <c r="G22" i="2" s="1"/>
  <c r="G30" i="2"/>
  <c r="K27" i="2"/>
  <c r="K30" i="2" s="1"/>
  <c r="M30" i="2" s="1"/>
  <c r="M33" i="2" s="1"/>
  <c r="M35" i="2" s="1"/>
  <c r="J28" i="2"/>
  <c r="G28" i="2"/>
  <c r="K28" i="2" s="1"/>
  <c r="C22" i="2"/>
  <c r="M38" i="2" l="1"/>
  <c r="M42" i="2" s="1"/>
  <c r="K20" i="2"/>
  <c r="M20" i="2" s="1"/>
  <c r="M22" i="2"/>
  <c r="M24" i="2" l="1"/>
  <c r="K42" i="2"/>
</calcChain>
</file>

<file path=xl/sharedStrings.xml><?xml version="1.0" encoding="utf-8"?>
<sst xmlns="http://schemas.openxmlformats.org/spreadsheetml/2006/main" count="1927" uniqueCount="608">
  <si>
    <t>InMoov Printing</t>
  </si>
  <si>
    <t>Printer: Witbox</t>
  </si>
  <si>
    <t>Name of Piece</t>
  </si>
  <si>
    <t>Part of body</t>
  </si>
  <si>
    <t>Picture</t>
  </si>
  <si>
    <t>Comments</t>
  </si>
  <si>
    <t>Cost per unit</t>
  </si>
  <si>
    <t>Coments</t>
  </si>
  <si>
    <t>Costs &amp; Materials</t>
  </si>
  <si>
    <t>EarRightV0</t>
  </si>
  <si>
    <t>EarLeftV0</t>
  </si>
  <si>
    <t>Printing Quality (micras)</t>
  </si>
  <si>
    <t>Ears</t>
  </si>
  <si>
    <t>Color</t>
  </si>
  <si>
    <t>Gray</t>
  </si>
  <si>
    <t>NeckHingeV1</t>
  </si>
  <si>
    <t>ServoGearV1</t>
  </si>
  <si>
    <t>ThroatPistonV2</t>
  </si>
  <si>
    <t>ThroatPistonBaseV2</t>
  </si>
  <si>
    <t>NeckBoltsV2</t>
  </si>
  <si>
    <t>MainGearV1</t>
  </si>
  <si>
    <t>FaceHolderV3</t>
  </si>
  <si>
    <t>GearHolderV1</t>
  </si>
  <si>
    <t>NeckV1</t>
  </si>
  <si>
    <t>RingV1</t>
  </si>
  <si>
    <t>SkullServoFixV1</t>
  </si>
  <si>
    <t>ThroatHolderV1</t>
  </si>
  <si>
    <t>ThroatHoleV2</t>
  </si>
  <si>
    <t>Neck Mechanism</t>
  </si>
  <si>
    <t>Plastic: PLA</t>
  </si>
  <si>
    <t>EyeglassV2</t>
  </si>
  <si>
    <t>Face Parts</t>
  </si>
  <si>
    <t>LowbackV2</t>
  </si>
  <si>
    <t>SideHearV2</t>
  </si>
  <si>
    <t>TopMouthV2</t>
  </si>
  <si>
    <t>Jaw Mechanism</t>
  </si>
  <si>
    <t>JawHingeV1</t>
  </si>
  <si>
    <t>JawPistonV1</t>
  </si>
  <si>
    <t>JawSupportV1</t>
  </si>
  <si>
    <t>JawV4</t>
  </si>
  <si>
    <t>Skull Parts</t>
  </si>
  <si>
    <t>TopBackskullV1</t>
  </si>
  <si>
    <t>TopskullLeftV3</t>
  </si>
  <si>
    <t>TopskullRightV3</t>
  </si>
  <si>
    <t>Eye Mechanism</t>
  </si>
  <si>
    <t>EyeBallV1</t>
  </si>
  <si>
    <t>EyeCameraV3</t>
  </si>
  <si>
    <t>EyeMoverSideV3</t>
  </si>
  <si>
    <t>EyeMoverUpV3</t>
  </si>
  <si>
    <t>EyeSupportV3</t>
  </si>
  <si>
    <t>EyeToNoseV4</t>
  </si>
  <si>
    <t>White</t>
  </si>
  <si>
    <t>Printing time</t>
  </si>
  <si>
    <t>Needs brim. Base too thin.</t>
  </si>
  <si>
    <t>EyeglassV2_L.gcode</t>
  </si>
  <si>
    <t>Printing file</t>
  </si>
  <si>
    <t>TopMouthV2_L.gcode</t>
  </si>
  <si>
    <t>LowbackV2_L.gcode</t>
  </si>
  <si>
    <t>Infill</t>
  </si>
  <si>
    <t>No</t>
  </si>
  <si>
    <t>TopBackskullV1_L.gcode</t>
  </si>
  <si>
    <t>TopskullLeftV3_L.gcode</t>
  </si>
  <si>
    <t>TopskullRightV3_L.gcode</t>
  </si>
  <si>
    <t>Head and Neck</t>
  </si>
  <si>
    <t>topsurface4</t>
  </si>
  <si>
    <t>coverfinger1</t>
  </si>
  <si>
    <t>ardiuinosupport</t>
  </si>
  <si>
    <t>robcap3V1</t>
  </si>
  <si>
    <t>Index3</t>
  </si>
  <si>
    <t>Auriculaire3</t>
  </si>
  <si>
    <t>Majeure3</t>
  </si>
  <si>
    <t>ringfinger3</t>
  </si>
  <si>
    <t>WristsmallV3</t>
  </si>
  <si>
    <t>thumb5</t>
  </si>
  <si>
    <t>robpart5V3</t>
  </si>
  <si>
    <t>robpart3V3</t>
  </si>
  <si>
    <t>robpart4V3</t>
  </si>
  <si>
    <t>WristlargeV4</t>
  </si>
  <si>
    <t>robpart2V3</t>
  </si>
  <si>
    <t>Bolt_entretoise6</t>
  </si>
  <si>
    <t xml:space="preserve">infill of 30%, 1 shell, best with no support, no raft. </t>
  </si>
  <si>
    <t xml:space="preserve">infill of 30%, 3 shell, best with raft. </t>
  </si>
  <si>
    <t>infill of 30%, 3 shells, with support</t>
  </si>
  <si>
    <t>infill of 30%, 3 shells, best with no support, no raft.</t>
  </si>
  <si>
    <t>Vertical shells</t>
  </si>
  <si>
    <t>ardiuinosupport_L.gcode</t>
  </si>
  <si>
    <t>Auriculaire3_L.gcode</t>
  </si>
  <si>
    <t>4</t>
  </si>
  <si>
    <t>Brim mm</t>
  </si>
  <si>
    <t>5</t>
  </si>
  <si>
    <t>coverfinger_L.gcode</t>
  </si>
  <si>
    <t>Support</t>
  </si>
  <si>
    <t>Yes</t>
  </si>
  <si>
    <t>Index3_L.gcode</t>
  </si>
  <si>
    <t>Majeure3_L.gcode</t>
  </si>
  <si>
    <t>ringfinger3_L.gcode</t>
  </si>
  <si>
    <t>robcap3V1_L.gcode</t>
  </si>
  <si>
    <t>robpart2V3_L.gcode</t>
  </si>
  <si>
    <t>robpart3V3_L.gcode</t>
  </si>
  <si>
    <t>robpart4V3_L.gcode</t>
  </si>
  <si>
    <t>robpart5V3_L.gcode</t>
  </si>
  <si>
    <t>thumb5_L.gcode</t>
  </si>
  <si>
    <t>topsurface4_L.gcode</t>
  </si>
  <si>
    <t>0</t>
  </si>
  <si>
    <t>WristlargeV4_L.gcode</t>
  </si>
  <si>
    <t>WristsmallV3_L.gcode</t>
  </si>
  <si>
    <t>rotawrist2</t>
  </si>
  <si>
    <t>leftrotawrist2</t>
  </si>
  <si>
    <t>WristGearsV4</t>
  </si>
  <si>
    <t>rotawrist1V3</t>
  </si>
  <si>
    <t>Leftrotawrist1V3</t>
  </si>
  <si>
    <t>rotawrist3V2</t>
  </si>
  <si>
    <t>cableholderwristV4</t>
  </si>
  <si>
    <t>for both hands</t>
  </si>
  <si>
    <t>For right hand</t>
  </si>
  <si>
    <t>cableholderwristV4_L.gcode</t>
  </si>
  <si>
    <t>LeftCableHolderWristV4_L.gcode</t>
  </si>
  <si>
    <t>LeftCableHolderWristV4</t>
  </si>
  <si>
    <t>Leftrotawrist1V3_L.gcode</t>
  </si>
  <si>
    <t>leftrotawrist2_L.gcode</t>
  </si>
  <si>
    <t>rotawrist1V3_L.gcode</t>
  </si>
  <si>
    <t>rotawrist2_L.gcode</t>
  </si>
  <si>
    <t>rotawrist3V2_L.gcode</t>
  </si>
  <si>
    <t>WristGearsV4_H.gcode</t>
  </si>
  <si>
    <t>Used</t>
  </si>
  <si>
    <t>MiniServos DS929HV</t>
  </si>
  <si>
    <t>Distributor</t>
  </si>
  <si>
    <t>Webpage</t>
  </si>
  <si>
    <t>http://tinyurl.com/pd32u5e</t>
  </si>
  <si>
    <t>HobbyKing</t>
  </si>
  <si>
    <t>Hitec HS-805BB Mega 1/4 Scale servo 19.8kg/152g/0.19sec</t>
  </si>
  <si>
    <t>http://tinyurl.com/nnmhkor</t>
  </si>
  <si>
    <t>http://tinyurl.com/ofz3os4</t>
  </si>
  <si>
    <t>Servo HK15298</t>
  </si>
  <si>
    <t>Servo 1/4 scale HS-805BB</t>
  </si>
  <si>
    <t>Torso</t>
  </si>
  <si>
    <t>HK15298 High Voltage Coreless Digital MG/BB Servo 66g / 15kg / 0.11s. 90 degrees rotation. Alternative: MG946r</t>
  </si>
  <si>
    <t>Servo MG996</t>
  </si>
  <si>
    <t>http://tinyurl.com/ns7dm4r</t>
  </si>
  <si>
    <t>Towerpro MG996R 10kg Servo 55g / 10kg / .20sec. 180 degree rotation</t>
  </si>
  <si>
    <t>Braided fish line 200LB</t>
  </si>
  <si>
    <t>PLA Reel 1Kg</t>
  </si>
  <si>
    <t>TOTAL</t>
  </si>
  <si>
    <t>Make gcode with less quality</t>
  </si>
  <si>
    <t>Needs brim. Base too thin.  Make gcode with less quality</t>
  </si>
  <si>
    <t>Left arm</t>
  </si>
  <si>
    <t>Right arm</t>
  </si>
  <si>
    <t>Other electronics</t>
  </si>
  <si>
    <t>Cost</t>
  </si>
  <si>
    <t>Author donation</t>
  </si>
  <si>
    <t>Cost per robot</t>
  </si>
  <si>
    <t>Production controls</t>
  </si>
  <si>
    <t>Printed pieces</t>
  </si>
  <si>
    <t>Packaging &amp; Documentation printing</t>
  </si>
  <si>
    <t>Hardware (nuts, bolts, cables,bicomponent, grease..)</t>
  </si>
  <si>
    <t>Cameras</t>
  </si>
  <si>
    <t>Sust</t>
  </si>
  <si>
    <t>http://tinyurl.com/noscumh</t>
  </si>
  <si>
    <t>No need support</t>
  </si>
  <si>
    <t>Base</t>
  </si>
  <si>
    <t>Sensors (Pir, ..)</t>
  </si>
  <si>
    <t>Bicep</t>
  </si>
  <si>
    <t>servoholderV1</t>
  </si>
  <si>
    <t>servobaseV1</t>
  </si>
  <si>
    <t>lowarmsideV1</t>
  </si>
  <si>
    <t>higharmsideV1</t>
  </si>
  <si>
    <t>PistonanticlockV1</t>
  </si>
  <si>
    <t>gearpotentioV1</t>
  </si>
  <si>
    <t>elbowshaftgearV1</t>
  </si>
  <si>
    <t>reinforcerV1</t>
  </si>
  <si>
    <t>spacerV1</t>
  </si>
  <si>
    <t>RotPotentioV2</t>
  </si>
  <si>
    <t>RotcenterV2</t>
  </si>
  <si>
    <t>RotMitV2</t>
  </si>
  <si>
    <t>RotTitV2</t>
  </si>
  <si>
    <t>leftRotcenterV2</t>
  </si>
  <si>
    <t>leftRotTitV2</t>
  </si>
  <si>
    <t>PistonbaseantiV1</t>
  </si>
  <si>
    <t>armtopcover1</t>
  </si>
  <si>
    <t>armtopcover2</t>
  </si>
  <si>
    <t>armtopcover3</t>
  </si>
  <si>
    <t>RotWormV5</t>
  </si>
  <si>
    <t>RotGearV3</t>
  </si>
  <si>
    <t>200micras. infill 100%</t>
  </si>
  <si>
    <t>servoholderV1_L.gcode</t>
  </si>
  <si>
    <t>servobaseV1_L.gcode</t>
  </si>
  <si>
    <t>PistonanticlockV1_M.gcode</t>
  </si>
  <si>
    <t>RotWormV5_M.gcode</t>
  </si>
  <si>
    <t>GearHolderV1_L.gcode</t>
  </si>
  <si>
    <t>gearpotentioV1_L.gcode</t>
  </si>
  <si>
    <t>elbowshaftgearV1_L.gcode</t>
  </si>
  <si>
    <t>reinforcerV1_L.gcode</t>
  </si>
  <si>
    <t>spacerV1_L.gcode</t>
  </si>
  <si>
    <t>RotPotentioV2_L.gcode</t>
  </si>
  <si>
    <t>RotcenterV2_L.gcode</t>
  </si>
  <si>
    <t>RotMitV2_L.gcode</t>
  </si>
  <si>
    <t>RotTitV2_L.gcode</t>
  </si>
  <si>
    <t>leftRotcenterV2_L.gcode</t>
  </si>
  <si>
    <t>leftRotTitV2_L.gcode</t>
  </si>
  <si>
    <t>armtopcover1_L.gcode</t>
  </si>
  <si>
    <t>armtopcover2_L.gcode</t>
  </si>
  <si>
    <t>armtopcover3_L.gcode</t>
  </si>
  <si>
    <t>RotGearV3_L.gcode</t>
  </si>
  <si>
    <t>PistonbaseantiV1_M.gcode</t>
  </si>
  <si>
    <t>Shoulder</t>
  </si>
  <si>
    <t>PivcenterV1</t>
  </si>
  <si>
    <t>PivConnectorV1</t>
  </si>
  <si>
    <t>PivMitV1</t>
  </si>
  <si>
    <t>PivPotholderV2</t>
  </si>
  <si>
    <t>PivTitV1</t>
  </si>
  <si>
    <t>leftPivcenterV1</t>
  </si>
  <si>
    <t>leftPivMitV1</t>
  </si>
  <si>
    <t>leftPivTitV1</t>
  </si>
  <si>
    <t>servoHolsterV1</t>
  </si>
  <si>
    <t>LeftPivPotholderV2</t>
  </si>
  <si>
    <t>PistonClaviV2</t>
  </si>
  <si>
    <t>PistonbaseV4</t>
  </si>
  <si>
    <t>PivPotentioV2</t>
  </si>
  <si>
    <t>PivGearV3</t>
  </si>
  <si>
    <t>PivWormV2</t>
  </si>
  <si>
    <t>ClaviBackV2</t>
  </si>
  <si>
    <t>ClaviFrontV2</t>
  </si>
  <si>
    <t>PistonbaseV4_M.gcode</t>
  </si>
  <si>
    <t>PistonClaviV2_M.gcode</t>
  </si>
  <si>
    <t>PivWormV2_M.gcode</t>
  </si>
  <si>
    <t>servoHolsterV1_L.gcode</t>
  </si>
  <si>
    <t>PivcenterV1_L.gcode</t>
  </si>
  <si>
    <t>PivMitV1_L.gcode</t>
  </si>
  <si>
    <t>PivPotholderV2_L.gcode</t>
  </si>
  <si>
    <t>PivTitV1_L.gcode</t>
  </si>
  <si>
    <t>leftPivcenterV1_L.gcode</t>
  </si>
  <si>
    <t>leftPivMitV1_L.gcode</t>
  </si>
  <si>
    <t>leftPivTitV1_L.gcode</t>
  </si>
  <si>
    <t>LeftPivPotholderV2_L.gcode</t>
  </si>
  <si>
    <t>PivPotentioV2_L.gcode</t>
  </si>
  <si>
    <t>PivGearV3_L.gcode</t>
  </si>
  <si>
    <t>ClaviBackV2_L.gcode</t>
  </si>
  <si>
    <t>ClaviFrontV2_L.gcode</t>
  </si>
  <si>
    <t>Left shoulder</t>
  </si>
  <si>
    <t>Left biceps</t>
  </si>
  <si>
    <t>Right biceps</t>
  </si>
  <si>
    <t>Right shoulder</t>
  </si>
  <si>
    <t>PivConnectorV1x2_L.gcode</t>
  </si>
  <si>
    <t>HomLowFront-V1</t>
  </si>
  <si>
    <t>InterKinectSideV1</t>
  </si>
  <si>
    <t>homplatefront-V1</t>
  </si>
  <si>
    <t>ThroatLowerV1</t>
  </si>
  <si>
    <t>SternumV1</t>
  </si>
  <si>
    <t>KinectSideHolderV1</t>
  </si>
  <si>
    <t>homplateback+V1</t>
  </si>
  <si>
    <t>homplatebacklow+V1</t>
  </si>
  <si>
    <t>HomLowBack-V1</t>
  </si>
  <si>
    <t>KinectSideBackV1</t>
  </si>
  <si>
    <t>ChestLowV1</t>
  </si>
  <si>
    <t>KinectMidFrontV1</t>
  </si>
  <si>
    <t>InterKinectMidV1</t>
  </si>
  <si>
    <t>homplatefront+V1</t>
  </si>
  <si>
    <t>homplateback-V1</t>
  </si>
  <si>
    <t>homplatebacklow-V1</t>
  </si>
  <si>
    <t>KinectMidBackV1</t>
  </si>
  <si>
    <t>Trunk</t>
  </si>
  <si>
    <t>ChestLowV1_L.gcode</t>
  </si>
  <si>
    <t>HomLowFront-V1_L.gcode</t>
  </si>
  <si>
    <t>InterKinectSideV1_L.gcode</t>
  </si>
  <si>
    <t>homplatefront-V1_L.gcode</t>
  </si>
  <si>
    <t>ThroatLowerV1_L.gcode</t>
  </si>
  <si>
    <t>SternumV1_L.gcode</t>
  </si>
  <si>
    <t>KinectSideHolderV1_L.gcode</t>
  </si>
  <si>
    <t>homplateback+V1_L.gcode</t>
  </si>
  <si>
    <t>homplatebacklow+V1_L.gcode</t>
  </si>
  <si>
    <t>homplatebacklow-V1_L.gcode</t>
  </si>
  <si>
    <t>HomLowBack-V1_L.gcode</t>
  </si>
  <si>
    <t>KinectSideBackV1_L.gcode</t>
  </si>
  <si>
    <t>KinectMidFrontV1_L.gcode</t>
  </si>
  <si>
    <t>InterKinectMidV1_L.gcode</t>
  </si>
  <si>
    <t>homplatefront+V1_L.gcode</t>
  </si>
  <si>
    <t>homplateback-V1_L.gcode</t>
  </si>
  <si>
    <t>KinectMidBackV1_L.gcode</t>
  </si>
  <si>
    <t>ChestLeftV1</t>
  </si>
  <si>
    <t>ChestTopAttachV1</t>
  </si>
  <si>
    <t>BottomChestV1</t>
  </si>
  <si>
    <t>ChestTopV1</t>
  </si>
  <si>
    <t>ChestRightV1</t>
  </si>
  <si>
    <t>InMLeftV1</t>
  </si>
  <si>
    <t>InMrightV1</t>
  </si>
  <si>
    <t>UnderKinectV1</t>
  </si>
  <si>
    <t>MiddleChestV1</t>
  </si>
  <si>
    <t>Chest</t>
  </si>
  <si>
    <t>ChestLeftV1_L.gcode</t>
  </si>
  <si>
    <t>ChestTopAttachV1_L.gcode</t>
  </si>
  <si>
    <t>BottomChestV1_L.gcode</t>
  </si>
  <si>
    <t>ChestTopV1_L.gcode</t>
  </si>
  <si>
    <t>ChestRightV1_L.gcode</t>
  </si>
  <si>
    <t>InMLeftV1_L.gcode</t>
  </si>
  <si>
    <t>InMrightV1_L.gcode</t>
  </si>
  <si>
    <t>UnderKinectV1_L.gcode</t>
  </si>
  <si>
    <t>MiddleChestV1_L.gcode</t>
  </si>
  <si>
    <t>Back</t>
  </si>
  <si>
    <t>BatteryHolderRightV1</t>
  </si>
  <si>
    <t>BatteryHolderLeftV1</t>
  </si>
  <si>
    <t>BatteryHolderRightV1_L.gcode</t>
  </si>
  <si>
    <t>BatteryHolderLeftV1_L.gcode</t>
  </si>
  <si>
    <t>Left Arm</t>
  </si>
  <si>
    <t>lefttopsurface4</t>
  </si>
  <si>
    <t>leftcoverfinger1</t>
  </si>
  <si>
    <t>leftrobcap3V1</t>
  </si>
  <si>
    <t>leftrobpart4V3</t>
  </si>
  <si>
    <t>Leftrobpart5V3</t>
  </si>
  <si>
    <t>leftrobpart3V3</t>
  </si>
  <si>
    <t>LeftWristlargeV4</t>
  </si>
  <si>
    <t>Leftrobpart2V3</t>
  </si>
  <si>
    <t>leftthumb5</t>
  </si>
  <si>
    <t>leftWristsmallV3</t>
  </si>
  <si>
    <t>lefttopsurface4_L.gcode</t>
  </si>
  <si>
    <t>leftcoverfinger1_L.gcode</t>
  </si>
  <si>
    <t>leftrobcap3V1_L.gcode</t>
  </si>
  <si>
    <t>leftWristsmallV3_L.gcode</t>
  </si>
  <si>
    <t>leftthumb5_L.gcode</t>
  </si>
  <si>
    <t>leftrobpart4V3_L.gcode</t>
  </si>
  <si>
    <t>Leftrobpart5V3_L.gcode</t>
  </si>
  <si>
    <t>leftrobpart3V3_L.gcode</t>
  </si>
  <si>
    <t>Leftrobpart2V3_L.gcode</t>
  </si>
  <si>
    <t>Right Arm</t>
  </si>
  <si>
    <t>Hand</t>
  </si>
  <si>
    <t>Other</t>
  </si>
  <si>
    <t>Wrist</t>
  </si>
  <si>
    <t>Forearm</t>
  </si>
  <si>
    <t>Printing Time</t>
  </si>
  <si>
    <t>Number of Pieces</t>
  </si>
  <si>
    <t>Torso_Set_1_L.gcode</t>
  </si>
  <si>
    <t>Mech</t>
  </si>
  <si>
    <t>Notes</t>
  </si>
  <si>
    <t>used in general visible parts of the body</t>
  </si>
  <si>
    <t>Used in internal mechanisms</t>
  </si>
  <si>
    <t>Used in some parts as a second color for visible parts</t>
  </si>
  <si>
    <t>Color code</t>
  </si>
  <si>
    <t>Second</t>
  </si>
  <si>
    <t>Translucent</t>
  </si>
  <si>
    <t>used in some parts as third color</t>
  </si>
  <si>
    <t>Third</t>
  </si>
  <si>
    <t>First</t>
  </si>
  <si>
    <t>Sin support</t>
  </si>
  <si>
    <t>Quitar support</t>
  </si>
  <si>
    <t>Kinect</t>
  </si>
  <si>
    <t>Corona DS929HV (7.4v) MG Digital Servo 2.4kg/ 12.5g/ 0.09sec. Posible sustituto: HXT900 más barato</t>
  </si>
  <si>
    <t>http://www.rcradical.com/es/todos/866-hs-805bb-mega-servo-.html</t>
  </si>
  <si>
    <t>http://cgi.ebay.es/ws/eBayISAPI.dll?ViewItem&amp;item=151241723625</t>
  </si>
  <si>
    <t>http://cgi.ebay.es/ws/eBayISAPI.dll?ViewItem&amp;item=161254736735</t>
  </si>
  <si>
    <t>eBay</t>
  </si>
  <si>
    <t>http://tinyurl.com/pc9chzv</t>
  </si>
  <si>
    <t>Aumentar capas a 4 o 5 e infill más denso</t>
  </si>
  <si>
    <t>Make gcode with less quality. Brim</t>
  </si>
  <si>
    <t>4 shells min</t>
  </si>
  <si>
    <t>Min 4 shells vertical</t>
  </si>
  <si>
    <t>Min 4 shells vertical. No need to infill 100%</t>
  </si>
  <si>
    <r>
      <t xml:space="preserve">2 pieces printed in the same gcode. </t>
    </r>
    <r>
      <rPr>
        <sz val="11"/>
        <color rgb="FFFF0000"/>
        <rFont val="Calibri"/>
        <family val="2"/>
        <scheme val="minor"/>
      </rPr>
      <t>Increase Vertical Shells to 4</t>
    </r>
  </si>
  <si>
    <t>Increase Vertical Shells to 4</t>
  </si>
  <si>
    <t>print twice. Increase Vertical Shells to 4</t>
  </si>
  <si>
    <r>
      <t>2 pieces printed in the same gcode.</t>
    </r>
    <r>
      <rPr>
        <sz val="11"/>
        <color rgb="FFFF0000"/>
        <rFont val="Calibri"/>
        <family val="2"/>
        <scheme val="minor"/>
      </rPr>
      <t>Increase Vertical Shells to 4</t>
    </r>
  </si>
  <si>
    <t>Preparativos postimpresión</t>
  </si>
  <si>
    <t>Repasar los tres agujeros de la pieza mayor con broca 3mm</t>
  </si>
  <si>
    <t>RL_EyeInterPiece</t>
  </si>
  <si>
    <t>Extra Piece not included in Inmoov original files</t>
  </si>
  <si>
    <t>L_EyeInterPieceV1</t>
  </si>
  <si>
    <t>R_EyeInterPieceV1</t>
  </si>
  <si>
    <t>EyeMoverUpExtraV1</t>
  </si>
  <si>
    <t>Extra Piece not included in Inmoov original files. Used instead of EyeMoverUp</t>
  </si>
  <si>
    <t>EyeMoverUpExtraV1.gcode</t>
  </si>
  <si>
    <t>Repasar agujero mayor con broca 3mm</t>
  </si>
  <si>
    <t>Repasar agujeros con broca de 4mm</t>
  </si>
  <si>
    <t>Redondear con dremel y lija fina  para que quepa en GearHolderV1. quitar las rebabas de la base en los dientes y pasar la lija fina por la punta de los dientes un poco.</t>
  </si>
  <si>
    <t>Redondear con dremel y lija fina para que quepa en GearHolderV1. pasar la lija fina por la punta de los dientes un poco.</t>
  </si>
  <si>
    <t>Redondear por dentro con la dremel hasta que casi pierda las estrías</t>
  </si>
  <si>
    <t>Mejor usar EyeMoverUpExtraV1</t>
  </si>
  <si>
    <t>redondear por dentro los orificios con dremel hasta que casi desaparezcan las estrías. Limar los dientes exteriores de anclaje en FaceHolder</t>
  </si>
  <si>
    <t>Suavizar rosca para que entre en JawHinge. Limpiar agujero grande de base con broca de 7mm a mano.</t>
  </si>
  <si>
    <t>JawHolderV1</t>
  </si>
  <si>
    <t>JawHolderV1.gcode</t>
  </si>
  <si>
    <t>limar ambos dientes para que entre en FaceHolder</t>
  </si>
  <si>
    <t>Limar los dientes interiores para que ancle correctamente en GearHolder. Rebajar las rebabas de base en el interior del agujero cuadrado</t>
  </si>
  <si>
    <t>Limar un poco por el interior para quitar rebabas. Repasar agujeros servo pequeño con broca 2mm y agujeros servo grande con broca 3mm</t>
  </si>
  <si>
    <t>Connectors1</t>
  </si>
  <si>
    <t>Connectors2</t>
  </si>
  <si>
    <t>Connectors.gcode</t>
  </si>
  <si>
    <t>Any</t>
  </si>
  <si>
    <t>Connectors1.gcode</t>
  </si>
  <si>
    <t>Connectors2.gcode</t>
  </si>
  <si>
    <t>2 units in gcode</t>
  </si>
  <si>
    <t>lowarmsideV1x2.gcode</t>
  </si>
  <si>
    <t>higharmsideV1x2.gcode</t>
  </si>
  <si>
    <t>Sustituir por modelo con PIR</t>
  </si>
  <si>
    <t>Repasar perforaciones tornillos con broca 3mm. Redondear ejes</t>
  </si>
  <si>
    <t>Limar un poco los lados de la base, donde están los orificios del eje. Limar también el interior de dichos orificios para que quepa el eje. Repasar taladros con broca 4mm</t>
  </si>
  <si>
    <t xml:space="preserve"> </t>
  </si>
  <si>
    <t>Repasar orificio eje para que quepa y lijar lados del eje para que entre en NeckHinge</t>
  </si>
  <si>
    <t>Tiempo</t>
  </si>
  <si>
    <t>Acciones</t>
  </si>
  <si>
    <t>Sets</t>
  </si>
  <si>
    <t>File</t>
  </si>
  <si>
    <t xml:space="preserve">Each file prints one eye. Change to print two eyes or even parts of the eyes (different colors). </t>
  </si>
  <si>
    <t>Ninguna</t>
  </si>
  <si>
    <t>Rebajar los bordes de base. Marcar con una L</t>
  </si>
  <si>
    <t>Rebajar los bordes de base. Marcar con una R</t>
  </si>
  <si>
    <t>Perforar un lado con broca 2mm y marcar con una L y el otro con broca 3mm y marcar con una R</t>
  </si>
  <si>
    <t>Repasar la perforación de los extremos (no la de anclaje de los servos) con broca del 3.También la del saliente central que se anclará en la cara. Limar los lados de las partes que entrarán en EyeCamera, puesto que la base de impresión forma un reborde que choca en los límites de los movimientos laterales. Suavizar el redondeado de la parte curva que entrará en la nariz. Poner R y L</t>
  </si>
  <si>
    <t>Quitar Brim y ojos temporales. Repasar perforaciones con broca 3mm</t>
  </si>
  <si>
    <t>Quitar Brim. Repasar perforaciones con broca 3mm. Etiquetar R y L</t>
  </si>
  <si>
    <t>Quitar soportes y Brim</t>
  </si>
  <si>
    <t xml:space="preserve">Quitar Brim. Repasar perforaciones con broca 3mm. </t>
  </si>
  <si>
    <t>Quitar los support que hay bajo los ejes. Suavizar el interior de la rosca para JawPiston. Perforar con broca 3mm el los extremos de los dos ejes para poner un tornillo M3. Suavizar los ejes para que entre en los agujeros extremos de JawSupport</t>
  </si>
  <si>
    <t>Repasar las perforaciones pequeñas con broca de 3mm y las grandes con lima circular, pero poco.</t>
  </si>
  <si>
    <t>Quitar el soporte temporal y limar imperfecciones. Quitar brim.</t>
  </si>
  <si>
    <t>Quitar las rebabas de base de las arandelas de fijación</t>
  </si>
  <si>
    <t>Limar anclajes para que entre en la otra pieza</t>
  </si>
  <si>
    <t>Repasar perforaciones con broca 3mm. Repasar helice para que entre en ThroatPistonBase</t>
  </si>
  <si>
    <t>Repasar un poquito bajo los nudillos y perforaciones con broca 3mm</t>
  </si>
  <si>
    <t>Nada</t>
  </si>
  <si>
    <t>Quitar rebabas de base. Repasar perforaciones</t>
  </si>
  <si>
    <t>Repasar agujero para eje</t>
  </si>
  <si>
    <t>Repasar perforaciones con broca 3mm. Repasar helice para que entre en PistonBaseAnti</t>
  </si>
  <si>
    <t>Repasar perforaciones con broca 3mm. Repasar helice para que entre en PistonBase</t>
  </si>
  <si>
    <t>Quitar los support que hay bajo los ejes. Suavizar el interior de la rosca para PistonAntiClock. Suavizar los ejes.</t>
  </si>
  <si>
    <t>Quitar los support que hay bajo los ejes. Suavizar el interior de la rosca para PistonClavi. Suavizar los ejes.</t>
  </si>
  <si>
    <t>Repasar anclajes</t>
  </si>
  <si>
    <t>Quitar Support. Repasar perforaciones con broca 3mm. Repasar ejes. Limar algo borde base servo para que entre.</t>
  </si>
  <si>
    <t>Trabajo PostImpresión (15€/h)</t>
  </si>
  <si>
    <t xml:space="preserve">Arduino </t>
  </si>
  <si>
    <t>Printer usage &amp; Electricity</t>
  </si>
  <si>
    <t>Montaje robot mecánica (15€/h)</t>
  </si>
  <si>
    <t>Montaje robot electrónica (15€/h)</t>
  </si>
  <si>
    <t>Maleta y material extra</t>
  </si>
  <si>
    <t>COSTE PRODUCCIÓN</t>
  </si>
  <si>
    <t>COSTE MONTAJE</t>
  </si>
  <si>
    <t>Item</t>
  </si>
  <si>
    <t>FORMACIÓN</t>
  </si>
  <si>
    <t>PVP (in iva)</t>
  </si>
  <si>
    <t>Total beneficio (inc. horas trabajo)</t>
  </si>
  <si>
    <t>Material formativo</t>
  </si>
  <si>
    <t>Coste</t>
  </si>
  <si>
    <t>Horas</t>
  </si>
  <si>
    <t>Formación</t>
  </si>
  <si>
    <t>Osciloscopio</t>
  </si>
  <si>
    <t>Material formador o general</t>
  </si>
  <si>
    <t>Dremel</t>
  </si>
  <si>
    <t>Herramientas caras</t>
  </si>
  <si>
    <t>Soldador</t>
  </si>
  <si>
    <t>Repasar agujeros redondos con broca del 3. Limar la zona plana que da hacia el servo, para evitar que roce mucho el cable y la zona plana que da al otro lado para que ancle bien el ojo. Limar mucho (achaflanar) las partes superiores de la pieza para evitar que choque contra el interior de la frenteRepasar los 3 agujeros de esta parte con broca 2mm. Poner una R y L (Dcha e Izda)</t>
  </si>
  <si>
    <t>Quitar Brim. Repasar perforaciones con broca 3mm.  Limar mucho por dentro para que no choque ojos</t>
  </si>
  <si>
    <t>Quitar Brim. Repasar perforaciones con broca 3mm. Limar mucho por dentro para que no choque ojos</t>
  </si>
  <si>
    <t>Quitar infill para que sea más fácil quitar el choque de ojos.</t>
  </si>
  <si>
    <t>Make gcode with less quality. Modificar pieza para incluir achaflanado o poner 4 capas de pared y superiores para que al limar no perfore</t>
  </si>
  <si>
    <t>Set de cablecillos breadboard</t>
  </si>
  <si>
    <t>Cantidad</t>
  </si>
  <si>
    <t>Coste ud</t>
  </si>
  <si>
    <t>Coste total</t>
  </si>
  <si>
    <t>Motores DC</t>
  </si>
  <si>
    <t>Joysticks</t>
  </si>
  <si>
    <t>Diodos led tricolor</t>
  </si>
  <si>
    <t>Barras de leds</t>
  </si>
  <si>
    <t>Material</t>
  </si>
  <si>
    <t>Sensor de presión</t>
  </si>
  <si>
    <t>Altavoces</t>
  </si>
  <si>
    <t>Sensores de inclinación</t>
  </si>
  <si>
    <t>Sensores apertura de puertas</t>
  </si>
  <si>
    <t>Sensores de presión</t>
  </si>
  <si>
    <t>Sensores PIR</t>
  </si>
  <si>
    <t>Alimentadores de corriente</t>
  </si>
  <si>
    <t>Teclados matriciales</t>
  </si>
  <si>
    <t>Acelerómetros</t>
  </si>
  <si>
    <t>Pantallas LCD serie</t>
  </si>
  <si>
    <t>Placas Arduino Uno</t>
  </si>
  <si>
    <t>Cajas clasificadoras de componentes</t>
  </si>
  <si>
    <t>Polímetros</t>
  </si>
  <si>
    <t>Testers servos</t>
  </si>
  <si>
    <t>Servomotores</t>
  </si>
  <si>
    <t>Componentes: Resistencias,  condensadores, Leds, diodos, Zumbador, transistor, sensor temperatura, potenciómetro, sensor luz resistivo, pulsadores, bumpers, relé.</t>
  </si>
  <si>
    <t>Set herramientas (Destornilladores, alicates, tijeras, cortadores, pegamento, cinta aislante..)</t>
  </si>
  <si>
    <t>Medición voltaje, corriente, resistencia,..</t>
  </si>
  <si>
    <t>Prueba de servos</t>
  </si>
  <si>
    <t>Herramientas varias</t>
  </si>
  <si>
    <t>Placa para montar prototipos</t>
  </si>
  <si>
    <t>Arduino Protoshield</t>
  </si>
  <si>
    <t>Placa de programación</t>
  </si>
  <si>
    <t>Cables de prototipado</t>
  </si>
  <si>
    <t>Componentes electrónicos</t>
  </si>
  <si>
    <t>Caja para componentes</t>
  </si>
  <si>
    <t>Motor de corriente continua</t>
  </si>
  <si>
    <t>Servomotor</t>
  </si>
  <si>
    <t>Fuente de alimentación 9v</t>
  </si>
  <si>
    <t>Sensor de presencia</t>
  </si>
  <si>
    <t>Teclado numérico</t>
  </si>
  <si>
    <t>Sensor de aceleración</t>
  </si>
  <si>
    <t>Joystick XY</t>
  </si>
  <si>
    <t>Display alfanumérico</t>
  </si>
  <si>
    <t>Sensor inclinación</t>
  </si>
  <si>
    <t>Notas</t>
  </si>
  <si>
    <t>Grupo</t>
  </si>
  <si>
    <t>Parte</t>
  </si>
  <si>
    <t>Arduino Uno</t>
  </si>
  <si>
    <t>Arduino Mega</t>
  </si>
  <si>
    <t>Pin</t>
  </si>
  <si>
    <t>Pos.Min</t>
  </si>
  <si>
    <t>Pos.Rest</t>
  </si>
  <si>
    <t>Pos.Max</t>
  </si>
  <si>
    <t>Thumb</t>
  </si>
  <si>
    <t>Index</t>
  </si>
  <si>
    <t>Majeure</t>
  </si>
  <si>
    <t>RingFinger</t>
  </si>
  <si>
    <t>Pinky</t>
  </si>
  <si>
    <t>Rotate</t>
  </si>
  <si>
    <t>Omoplate</t>
  </si>
  <si>
    <t>Arm</t>
  </si>
  <si>
    <t>Hand &amp; Wrist</t>
  </si>
  <si>
    <t>Head</t>
  </si>
  <si>
    <t>Neck</t>
  </si>
  <si>
    <t>RothHead</t>
  </si>
  <si>
    <t>Jaw</t>
  </si>
  <si>
    <t>EyeX</t>
  </si>
  <si>
    <t>EyeY</t>
  </si>
  <si>
    <t>X Right</t>
  </si>
  <si>
    <t>X Left</t>
  </si>
  <si>
    <t>X</t>
  </si>
  <si>
    <t>Amarillo gordo</t>
  </si>
  <si>
    <t xml:space="preserve">amarillo </t>
  </si>
  <si>
    <t>verde</t>
  </si>
  <si>
    <t>azul</t>
  </si>
  <si>
    <t>morado</t>
  </si>
  <si>
    <t>Sesión</t>
  </si>
  <si>
    <t>Módulo</t>
  </si>
  <si>
    <t>Tema</t>
  </si>
  <si>
    <t>Actividad</t>
  </si>
  <si>
    <t>Conceptos robótica, automatización y sistemas microcontrolados</t>
  </si>
  <si>
    <t>Uso de sensores varios y medición con polímetro</t>
  </si>
  <si>
    <t>Las señales analógicas y las señales digitales. Uso del osciloscopio</t>
  </si>
  <si>
    <t>Conceptos de electrónica I. Voltaje y corriente</t>
  </si>
  <si>
    <t>Conceptos de electrónica III. Sensores</t>
  </si>
  <si>
    <t>Conceptos de electrónica IV. Tipos de señales</t>
  </si>
  <si>
    <t>Conceptos de electrónica V. Los microcontroladores</t>
  </si>
  <si>
    <t>El arduino, lo que hace, la electrónica digital en general.</t>
  </si>
  <si>
    <t>Programación de microcontroladores I</t>
  </si>
  <si>
    <t>Conceptos básicos de programación. El entorno Arduino</t>
  </si>
  <si>
    <t>Programación de microcontroladores II</t>
  </si>
  <si>
    <t>Programación de microcontroladores III</t>
  </si>
  <si>
    <t>Programación de microcontroladores VI</t>
  </si>
  <si>
    <t>Programación de microcontroladores IV</t>
  </si>
  <si>
    <t>Programación de microcontroladores V</t>
  </si>
  <si>
    <t>1er programa. Encender y parpadear un led</t>
  </si>
  <si>
    <t>2º programa. Enviar texto al ordenador</t>
  </si>
  <si>
    <t>3er progrma. Leer sensores</t>
  </si>
  <si>
    <t>4º programa. PWM. Servos y motores</t>
  </si>
  <si>
    <t>5º programa. Sistema sensor-actuador</t>
  </si>
  <si>
    <t>Resistencias, condensadores y transistores</t>
  </si>
  <si>
    <t>Conceptos de electrónica II. Componentes básicos</t>
  </si>
  <si>
    <t>Proyecto I</t>
  </si>
  <si>
    <t>Proyecto II</t>
  </si>
  <si>
    <t>Proyecto de fin de módulo</t>
  </si>
  <si>
    <t>Introducción a los objetivos</t>
  </si>
  <si>
    <t>Montaje-I</t>
  </si>
  <si>
    <t>Montaje-II</t>
  </si>
  <si>
    <t>Montaje-III</t>
  </si>
  <si>
    <t>Montaje-IV</t>
  </si>
  <si>
    <t>Montaje del robot y conceptos de mecánica</t>
  </si>
  <si>
    <t>Montaje-V</t>
  </si>
  <si>
    <t>Montaje-VI</t>
  </si>
  <si>
    <t>Montaje del robot y conceptos de electrónica</t>
  </si>
  <si>
    <t>Montaje-VII</t>
  </si>
  <si>
    <t>Montaje del robot y programación básica</t>
  </si>
  <si>
    <t>Programación básica del robot</t>
  </si>
  <si>
    <t>Programación-I</t>
  </si>
  <si>
    <t>Programación-II</t>
  </si>
  <si>
    <t>Demo avanzada de Paul. Entorno de desarrollo</t>
  </si>
  <si>
    <t>Framework MRL-I</t>
  </si>
  <si>
    <t>Framework MRL-II</t>
  </si>
  <si>
    <t>Framework MRL-III</t>
  </si>
  <si>
    <t>Conceptos del framework</t>
  </si>
  <si>
    <t>Primer programa básico en el framework</t>
  </si>
  <si>
    <t>Los módulos del framework</t>
  </si>
  <si>
    <t>Framework MRL-IV</t>
  </si>
  <si>
    <t>Manejo de arduino desde el framework</t>
  </si>
  <si>
    <t>Lenguaje Python-I</t>
  </si>
  <si>
    <t>Lenguaje Python-II</t>
  </si>
  <si>
    <t>Lenguaje Python-III</t>
  </si>
  <si>
    <t>Módulo de control manual del robot</t>
  </si>
  <si>
    <t>Módulo de habla</t>
  </si>
  <si>
    <t>Módulo de seguimiento de objetos</t>
  </si>
  <si>
    <t>Módulo de control por voz</t>
  </si>
  <si>
    <t>Control completo del robot</t>
  </si>
  <si>
    <t>Conceptos básicos del lenguaje de programación Python</t>
  </si>
  <si>
    <t>Manejo de módulos de MRL para control del robot</t>
  </si>
  <si>
    <t>Módulo 1 - Taller de sistemas microcontrolados y robótica</t>
  </si>
  <si>
    <t>MÓDULO 2 – Construcción de un robot humanoide</t>
  </si>
  <si>
    <t>MÓDULO 3 – Control avanzado del robot humanoide</t>
  </si>
  <si>
    <t>Conceptos de voltaje y corriente. Uso de polímetro, fuente de alimentación y protoboard,..</t>
  </si>
  <si>
    <t>Demo de Paul, Partes que lo componen, herramientas a utilizar, formación de grupos, entrega de documentación</t>
  </si>
  <si>
    <t>Programa del Curso de Robótica Avanzada</t>
  </si>
  <si>
    <t>Conceptos generales, con demo de robots y sistemas microcontrolados</t>
  </si>
  <si>
    <t>Printed</t>
  </si>
  <si>
    <t>Poner Brim</t>
  </si>
  <si>
    <t>x</t>
  </si>
  <si>
    <t>Curso Invención con Arduino</t>
  </si>
  <si>
    <t>Curso de robótica avanzada</t>
  </si>
  <si>
    <t>N</t>
  </si>
  <si>
    <t xml:space="preserve">2 units in gcode. </t>
  </si>
  <si>
    <t>10</t>
  </si>
  <si>
    <t>Bolt_entretoise6.gcode</t>
  </si>
  <si>
    <t>LeftWristlargeV4.gcode</t>
  </si>
  <si>
    <t>BaseExtra</t>
  </si>
  <si>
    <t>BaseExtra.gcode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</si>
</sst>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6" formatCode="#,##0\ &quot;€&quot;;[Red]\-#,##0\ &quot;€&quot;"/>
    <numFmt numFmtId="44" formatCode="_-* #,##0.00\ &quot;€&quot;_-;\-* #,##0.00\ &quot;€&quot;_-;_-* &quot;-&quot;??\ &quot;€&quot;_-;_-@_-"/>
    <numFmt numFmtId="164" formatCode="h:mm;@"/>
    <numFmt numFmtId="165" formatCode="_-* #,##0\ &quot;€&quot;_-;\-* #,##0\ &quot;€&quot;_-;_-* &quot;-&quot;??\ &quot;€&quot;_-;_-@_-"/>
    <numFmt numFmtId="166" formatCode="[h]:mm:ss;@"/>
    <numFmt numFmtId="167" formatCode="0.0"/>
  </numFmts>
  <fonts count="7" x14ac:knownFonts="1">
    <font>
      <sz val="11"/>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
      <u/>
      <sz val="11"/>
      <color theme="10"/>
      <name val="Calibri"/>
      <family val="2"/>
    </font>
    <font>
      <sz val="11"/>
      <name val="Calibri"/>
      <family val="2"/>
      <scheme val="minor"/>
    </font>
    <font>
      <sz val="20"/>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rgb="FFFFC000"/>
        <bgColor indexed="64"/>
      </patternFill>
    </fill>
    <fill>
      <patternFill patternType="solid">
        <fgColor rgb="FF0070C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4">
    <xf numFmtId="0" fontId="0" fillId="0" borderId="0"/>
    <xf numFmtId="44" fontId="3" fillId="0" borderId="0" applyFont="0" applyFill="0" applyBorder="0" applyAlignment="0" applyProtection="0"/>
    <xf numFmtId="9" fontId="3" fillId="0" borderId="0" applyFont="0" applyFill="0" applyBorder="0" applyAlignment="0" applyProtection="0"/>
    <xf numFmtId="0" fontId="4" fillId="0" borderId="0" applyNumberFormat="0" applyFill="0" applyBorder="0" applyAlignment="0" applyProtection="0">
      <alignment vertical="top"/>
      <protection locked="0"/>
    </xf>
  </cellStyleXfs>
  <cellXfs count="105">
    <xf numFmtId="0" fontId="0" fillId="0" borderId="0" xfId="0"/>
    <xf numFmtId="0" fontId="1" fillId="2" borderId="1" xfId="0" applyFont="1" applyFill="1" applyBorder="1"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1" xfId="0" applyBorder="1" applyAlignment="1">
      <alignment vertical="center"/>
    </xf>
    <xf numFmtId="164" fontId="0" fillId="0" borderId="1" xfId="0" applyNumberFormat="1" applyBorder="1" applyAlignment="1">
      <alignment vertical="center"/>
    </xf>
    <xf numFmtId="9" fontId="0" fillId="0" borderId="0" xfId="0" applyNumberFormat="1"/>
    <xf numFmtId="49" fontId="1" fillId="2" borderId="1" xfId="0" applyNumberFormat="1" applyFont="1" applyFill="1" applyBorder="1" applyAlignment="1">
      <alignment horizontal="center" vertical="center" wrapText="1"/>
    </xf>
    <xf numFmtId="49" fontId="0" fillId="0" borderId="0" xfId="0" applyNumberFormat="1" applyAlignment="1">
      <alignment horizontal="center" vertical="center"/>
    </xf>
    <xf numFmtId="49" fontId="0" fillId="0" borderId="1" xfId="0" applyNumberFormat="1" applyBorder="1" applyAlignment="1">
      <alignment horizontal="center" vertical="center"/>
    </xf>
    <xf numFmtId="0" fontId="1" fillId="2" borderId="1" xfId="0" applyNumberFormat="1" applyFont="1" applyFill="1" applyBorder="1" applyAlignment="1">
      <alignment horizontal="center" vertical="center" wrapText="1"/>
    </xf>
    <xf numFmtId="0" fontId="0" fillId="0" borderId="0" xfId="0" applyNumberFormat="1" applyAlignment="1">
      <alignment horizontal="center" vertical="center"/>
    </xf>
    <xf numFmtId="0" fontId="0" fillId="0" borderId="1" xfId="0" applyNumberFormat="1" applyBorder="1" applyAlignment="1">
      <alignment horizontal="center" vertical="center"/>
    </xf>
    <xf numFmtId="6" fontId="0" fillId="0" borderId="1" xfId="0" applyNumberFormat="1" applyBorder="1" applyAlignment="1">
      <alignment vertical="center"/>
    </xf>
    <xf numFmtId="0" fontId="0" fillId="0" borderId="1" xfId="0" applyBorder="1" applyAlignment="1">
      <alignment vertical="center" wrapText="1"/>
    </xf>
    <xf numFmtId="0" fontId="4" fillId="0" borderId="1" xfId="3" applyBorder="1" applyAlignment="1" applyProtection="1">
      <alignment vertical="center"/>
    </xf>
    <xf numFmtId="6" fontId="0" fillId="0" borderId="0" xfId="0" applyNumberFormat="1" applyAlignment="1">
      <alignment vertical="center"/>
    </xf>
    <xf numFmtId="9" fontId="0" fillId="0" borderId="1" xfId="0" applyNumberFormat="1" applyBorder="1" applyAlignment="1">
      <alignment vertical="center"/>
    </xf>
    <xf numFmtId="9" fontId="0" fillId="0" borderId="1" xfId="2" applyFont="1" applyBorder="1" applyAlignment="1">
      <alignment vertical="center"/>
    </xf>
    <xf numFmtId="165" fontId="0" fillId="0" borderId="1" xfId="1" applyNumberFormat="1" applyFont="1" applyBorder="1" applyAlignment="1">
      <alignment vertical="center"/>
    </xf>
    <xf numFmtId="165" fontId="0" fillId="0" borderId="1" xfId="0" applyNumberFormat="1" applyBorder="1" applyAlignment="1">
      <alignment vertical="center"/>
    </xf>
    <xf numFmtId="166" fontId="0" fillId="0" borderId="0" xfId="0" applyNumberFormat="1" applyAlignment="1">
      <alignment horizontal="center" vertical="center"/>
    </xf>
    <xf numFmtId="166" fontId="0" fillId="0" borderId="1" xfId="0" applyNumberFormat="1" applyBorder="1" applyAlignment="1">
      <alignment vertical="center"/>
    </xf>
    <xf numFmtId="165" fontId="0" fillId="3" borderId="1" xfId="1" applyNumberFormat="1" applyFont="1" applyFill="1" applyBorder="1" applyAlignment="1">
      <alignment vertical="center"/>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0" fillId="0" borderId="1" xfId="0" applyBorder="1" applyAlignment="1">
      <alignment horizontal="right" vertical="center" wrapText="1"/>
    </xf>
    <xf numFmtId="167" fontId="0" fillId="0" borderId="1" xfId="0" applyNumberFormat="1" applyBorder="1" applyAlignment="1">
      <alignment vertical="center"/>
    </xf>
    <xf numFmtId="167" fontId="0" fillId="0" borderId="1" xfId="1" applyNumberFormat="1" applyFont="1" applyBorder="1" applyAlignment="1">
      <alignment vertical="center"/>
    </xf>
    <xf numFmtId="0" fontId="0" fillId="0" borderId="1" xfId="0" applyFill="1" applyBorder="1" applyAlignment="1">
      <alignment vertical="center"/>
    </xf>
    <xf numFmtId="9" fontId="0" fillId="0" borderId="0" xfId="2" applyFont="1" applyAlignment="1">
      <alignment horizontal="center" vertical="center"/>
    </xf>
    <xf numFmtId="9" fontId="1" fillId="2" borderId="1" xfId="2" applyFont="1" applyFill="1" applyBorder="1" applyAlignment="1">
      <alignment horizontal="center" vertical="center" wrapText="1"/>
    </xf>
    <xf numFmtId="9" fontId="0" fillId="0" borderId="1" xfId="2" applyFont="1" applyBorder="1" applyAlignment="1">
      <alignment horizontal="center" vertical="center"/>
    </xf>
    <xf numFmtId="166" fontId="0" fillId="0" borderId="1" xfId="0" applyNumberFormat="1" applyBorder="1"/>
    <xf numFmtId="1" fontId="0" fillId="0" borderId="1" xfId="0" applyNumberFormat="1" applyBorder="1"/>
    <xf numFmtId="1" fontId="0" fillId="0" borderId="1" xfId="0" applyNumberFormat="1" applyBorder="1" applyAlignment="1">
      <alignment vertical="center"/>
    </xf>
    <xf numFmtId="0" fontId="0" fillId="0" borderId="1" xfId="0" applyBorder="1" applyAlignment="1">
      <alignment horizontal="center" vertical="center" wrapText="1"/>
    </xf>
    <xf numFmtId="12" fontId="0" fillId="0" borderId="0" xfId="0" applyNumberFormat="1" applyAlignment="1">
      <alignment vertical="center"/>
    </xf>
    <xf numFmtId="164" fontId="0" fillId="0" borderId="0" xfId="0" applyNumberFormat="1" applyAlignment="1">
      <alignment vertical="center"/>
    </xf>
    <xf numFmtId="0" fontId="0" fillId="0" borderId="1" xfId="0" applyBorder="1"/>
    <xf numFmtId="0" fontId="1" fillId="2" borderId="1" xfId="0" applyFont="1" applyFill="1" applyBorder="1"/>
    <xf numFmtId="166" fontId="0" fillId="0" borderId="0" xfId="0" applyNumberFormat="1" applyAlignment="1">
      <alignment vertical="center"/>
    </xf>
    <xf numFmtId="0" fontId="2" fillId="0" borderId="1" xfId="0" applyFont="1" applyBorder="1" applyAlignment="1">
      <alignment vertical="center" wrapText="1"/>
    </xf>
    <xf numFmtId="0" fontId="2" fillId="0" borderId="1" xfId="0" applyFont="1" applyFill="1" applyBorder="1" applyAlignment="1">
      <alignment vertical="center" wrapText="1"/>
    </xf>
    <xf numFmtId="0" fontId="5" fillId="0" borderId="1" xfId="0" applyFont="1" applyBorder="1" applyAlignment="1">
      <alignment vertical="center" wrapText="1"/>
    </xf>
    <xf numFmtId="0" fontId="5" fillId="0" borderId="1" xfId="0" applyFont="1" applyFill="1" applyBorder="1" applyAlignment="1">
      <alignment vertical="center" wrapText="1"/>
    </xf>
    <xf numFmtId="0" fontId="0" fillId="0" borderId="1" xfId="0" applyBorder="1" applyAlignment="1">
      <alignment horizontal="center"/>
    </xf>
    <xf numFmtId="0" fontId="5" fillId="0" borderId="1" xfId="0" applyFont="1" applyFill="1" applyBorder="1" applyAlignment="1">
      <alignment vertical="center"/>
    </xf>
    <xf numFmtId="49" fontId="5" fillId="0" borderId="1" xfId="0" applyNumberFormat="1" applyFont="1" applyFill="1" applyBorder="1" applyAlignment="1">
      <alignment horizontal="center" vertical="center"/>
    </xf>
    <xf numFmtId="0" fontId="5" fillId="0" borderId="1" xfId="0" applyNumberFormat="1" applyFont="1" applyFill="1" applyBorder="1" applyAlignment="1">
      <alignment horizontal="center" vertical="center"/>
    </xf>
    <xf numFmtId="9" fontId="5" fillId="0" borderId="1" xfId="2" applyFont="1" applyFill="1" applyBorder="1" applyAlignment="1">
      <alignment horizontal="center" vertical="center"/>
    </xf>
    <xf numFmtId="164" fontId="5" fillId="0" borderId="1" xfId="0" applyNumberFormat="1" applyFont="1" applyFill="1" applyBorder="1" applyAlignment="1">
      <alignment vertical="center"/>
    </xf>
    <xf numFmtId="0" fontId="5" fillId="0" borderId="0" xfId="0" applyFont="1" applyFill="1"/>
    <xf numFmtId="166" fontId="5" fillId="0" borderId="1" xfId="0" applyNumberFormat="1" applyFont="1" applyFill="1" applyBorder="1"/>
    <xf numFmtId="1" fontId="5" fillId="0" borderId="1" xfId="0" applyNumberFormat="1" applyFont="1" applyFill="1" applyBorder="1"/>
    <xf numFmtId="0" fontId="0" fillId="5" borderId="1" xfId="0" applyFill="1" applyBorder="1" applyAlignment="1">
      <alignment vertical="center"/>
    </xf>
    <xf numFmtId="164" fontId="0" fillId="4" borderId="1" xfId="0" applyNumberFormat="1" applyFill="1" applyBorder="1" applyAlignment="1">
      <alignment vertical="center"/>
    </xf>
    <xf numFmtId="165" fontId="0" fillId="0" borderId="0" xfId="0" applyNumberFormat="1" applyAlignment="1">
      <alignment vertical="center"/>
    </xf>
    <xf numFmtId="165" fontId="0" fillId="0" borderId="0" xfId="0" applyNumberFormat="1" applyBorder="1" applyAlignment="1">
      <alignment vertical="center"/>
    </xf>
    <xf numFmtId="0" fontId="0" fillId="0" borderId="0" xfId="0" applyBorder="1" applyAlignment="1">
      <alignment vertical="center"/>
    </xf>
    <xf numFmtId="0" fontId="0" fillId="0" borderId="0" xfId="0" applyAlignment="1">
      <alignment horizontal="right" vertical="center"/>
    </xf>
    <xf numFmtId="165" fontId="0" fillId="0" borderId="0" xfId="1" applyNumberFormat="1" applyFont="1"/>
    <xf numFmtId="165" fontId="0" fillId="0" borderId="1" xfId="1" applyNumberFormat="1" applyFont="1" applyBorder="1"/>
    <xf numFmtId="0" fontId="0" fillId="0" borderId="1" xfId="0" applyBorder="1" applyAlignment="1">
      <alignment horizontal="right"/>
    </xf>
    <xf numFmtId="165" fontId="1" fillId="2" borderId="1" xfId="1" applyNumberFormat="1" applyFont="1" applyFill="1" applyBorder="1" applyAlignment="1">
      <alignment horizontal="center" vertical="center" wrapText="1"/>
    </xf>
    <xf numFmtId="0" fontId="0" fillId="0" borderId="1" xfId="0" applyBorder="1" applyAlignment="1">
      <alignment horizontal="center"/>
    </xf>
    <xf numFmtId="0" fontId="0" fillId="0" borderId="1" xfId="0" applyBorder="1" applyAlignment="1">
      <alignment horizontal="center" vertical="center"/>
    </xf>
    <xf numFmtId="0" fontId="0" fillId="0" borderId="0" xfId="0" applyAlignment="1">
      <alignment horizontal="center" vertical="center"/>
    </xf>
    <xf numFmtId="0" fontId="0" fillId="0" borderId="1" xfId="0" applyFill="1" applyBorder="1" applyAlignment="1">
      <alignment vertical="center" wrapText="1"/>
    </xf>
    <xf numFmtId="0" fontId="0" fillId="0" borderId="11" xfId="0" applyBorder="1" applyAlignment="1">
      <alignment vertical="center" wrapText="1"/>
    </xf>
    <xf numFmtId="0" fontId="0" fillId="0" borderId="12" xfId="0" applyBorder="1" applyAlignment="1">
      <alignment vertical="center" wrapText="1"/>
    </xf>
    <xf numFmtId="0" fontId="0" fillId="0" borderId="14"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11" xfId="0" applyFill="1" applyBorder="1" applyAlignment="1">
      <alignment vertical="center" wrapText="1"/>
    </xf>
    <xf numFmtId="0" fontId="0" fillId="0" borderId="12" xfId="0" applyFill="1" applyBorder="1" applyAlignment="1">
      <alignment vertical="center" wrapText="1"/>
    </xf>
    <xf numFmtId="0" fontId="0" fillId="0" borderId="14" xfId="0" applyFill="1" applyBorder="1" applyAlignment="1">
      <alignment vertical="center" wrapText="1"/>
    </xf>
    <xf numFmtId="0" fontId="0" fillId="0" borderId="16" xfId="0" applyFill="1" applyBorder="1" applyAlignment="1">
      <alignment vertical="center" wrapText="1"/>
    </xf>
    <xf numFmtId="0" fontId="0" fillId="0" borderId="17" xfId="0" applyFill="1" applyBorder="1" applyAlignment="1">
      <alignment vertical="center" wrapText="1"/>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8"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0" fillId="0" borderId="0" xfId="0" applyAlignment="1">
      <alignment horizontal="left"/>
    </xf>
    <xf numFmtId="0" fontId="6" fillId="0" borderId="0" xfId="0" applyFont="1" applyAlignment="1">
      <alignment horizontal="left" vertical="center"/>
    </xf>
    <xf numFmtId="0" fontId="1" fillId="2" borderId="1" xfId="0" applyFont="1" applyFill="1" applyBorder="1" applyAlignment="1">
      <alignment horizontal="center" vertical="center" textRotation="90" wrapText="1"/>
    </xf>
    <xf numFmtId="0" fontId="0" fillId="5" borderId="1" xfId="0" applyFill="1" applyBorder="1" applyAlignment="1">
      <alignment horizontal="center" vertical="center"/>
    </xf>
    <xf numFmtId="0" fontId="0" fillId="0" borderId="1" xfId="0" applyFill="1" applyBorder="1" applyAlignment="1">
      <alignment horizontal="center" vertical="center"/>
    </xf>
    <xf numFmtId="0" fontId="5" fillId="0" borderId="1" xfId="0" applyFont="1" applyFill="1" applyBorder="1" applyAlignment="1">
      <alignment horizontal="center" vertical="center"/>
    </xf>
    <xf numFmtId="0" fontId="0" fillId="3" borderId="1" xfId="0" applyFill="1" applyBorder="1" applyAlignment="1">
      <alignment horizontal="center" vertical="center"/>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0" borderId="1" xfId="0" applyBorder="1" applyAlignment="1">
      <alignment horizontal="center"/>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0" borderId="6" xfId="0" applyBorder="1" applyAlignment="1">
      <alignment wrapText="1"/>
    </xf>
    <xf numFmtId="0" fontId="0" fillId="0" borderId="1" xfId="0" applyBorder="1" applyAlignment="1">
      <alignment horizontal="center" vertical="center"/>
    </xf>
    <xf numFmtId="0" fontId="0" fillId="0" borderId="10" xfId="0" applyBorder="1" applyAlignment="1">
      <alignment horizontal="center" vertical="center" textRotation="90"/>
    </xf>
    <xf numFmtId="0" fontId="0" fillId="0" borderId="13" xfId="0" applyBorder="1" applyAlignment="1">
      <alignment horizontal="center" vertical="center" textRotation="90"/>
    </xf>
    <xf numFmtId="0" fontId="0" fillId="0" borderId="15" xfId="0" applyBorder="1" applyAlignment="1">
      <alignment horizontal="center" vertical="center" textRotation="90"/>
    </xf>
  </cellXfs>
  <cellStyles count="4">
    <cellStyle name="Hipervínculo" xfId="3" builtinId="8"/>
    <cellStyle name="Moneda" xfId="1" builtinId="4"/>
    <cellStyle name="Normal" xfId="0" builtinId="0"/>
    <cellStyle name="Porcentaje"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117" Type="http://schemas.openxmlformats.org/officeDocument/2006/relationships/image" Target="../media/image117.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84" Type="http://schemas.openxmlformats.org/officeDocument/2006/relationships/image" Target="../media/image84.png"/><Relationship Id="rId89" Type="http://schemas.openxmlformats.org/officeDocument/2006/relationships/image" Target="../media/image89.png"/><Relationship Id="rId112" Type="http://schemas.openxmlformats.org/officeDocument/2006/relationships/image" Target="../media/image112.png"/><Relationship Id="rId133" Type="http://schemas.openxmlformats.org/officeDocument/2006/relationships/image" Target="../media/image133.png"/><Relationship Id="rId138" Type="http://schemas.openxmlformats.org/officeDocument/2006/relationships/image" Target="../media/image138.png"/><Relationship Id="rId16" Type="http://schemas.openxmlformats.org/officeDocument/2006/relationships/image" Target="../media/image16.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37" Type="http://schemas.openxmlformats.org/officeDocument/2006/relationships/image" Target="../media/image37.png"/><Relationship Id="rId53" Type="http://schemas.openxmlformats.org/officeDocument/2006/relationships/image" Target="../media/image53.png"/><Relationship Id="rId58" Type="http://schemas.openxmlformats.org/officeDocument/2006/relationships/image" Target="../media/image58.png"/><Relationship Id="rId74" Type="http://schemas.openxmlformats.org/officeDocument/2006/relationships/image" Target="../media/image74.png"/><Relationship Id="rId79" Type="http://schemas.openxmlformats.org/officeDocument/2006/relationships/image" Target="../media/image79.png"/><Relationship Id="rId102" Type="http://schemas.openxmlformats.org/officeDocument/2006/relationships/image" Target="../media/image102.png"/><Relationship Id="rId123" Type="http://schemas.openxmlformats.org/officeDocument/2006/relationships/image" Target="../media/image123.png"/><Relationship Id="rId128" Type="http://schemas.openxmlformats.org/officeDocument/2006/relationships/image" Target="../media/image128.png"/><Relationship Id="rId5" Type="http://schemas.openxmlformats.org/officeDocument/2006/relationships/image" Target="../media/image5.png"/><Relationship Id="rId90" Type="http://schemas.openxmlformats.org/officeDocument/2006/relationships/image" Target="../media/image90.png"/><Relationship Id="rId95" Type="http://schemas.openxmlformats.org/officeDocument/2006/relationships/image" Target="../media/image95.png"/><Relationship Id="rId22" Type="http://schemas.openxmlformats.org/officeDocument/2006/relationships/image" Target="../media/image22.png"/><Relationship Id="rId27" Type="http://schemas.openxmlformats.org/officeDocument/2006/relationships/image" Target="../media/image27.png"/><Relationship Id="rId43" Type="http://schemas.openxmlformats.org/officeDocument/2006/relationships/image" Target="../media/image43.png"/><Relationship Id="rId48" Type="http://schemas.openxmlformats.org/officeDocument/2006/relationships/image" Target="../media/image48.png"/><Relationship Id="rId64" Type="http://schemas.openxmlformats.org/officeDocument/2006/relationships/image" Target="../media/image64.png"/><Relationship Id="rId69" Type="http://schemas.openxmlformats.org/officeDocument/2006/relationships/image" Target="../media/image69.png"/><Relationship Id="rId113" Type="http://schemas.openxmlformats.org/officeDocument/2006/relationships/image" Target="../media/image113.png"/><Relationship Id="rId118" Type="http://schemas.openxmlformats.org/officeDocument/2006/relationships/image" Target="../media/image118.png"/><Relationship Id="rId134" Type="http://schemas.openxmlformats.org/officeDocument/2006/relationships/image" Target="../media/image134.png"/><Relationship Id="rId139" Type="http://schemas.openxmlformats.org/officeDocument/2006/relationships/image" Target="../media/image139.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80" Type="http://schemas.openxmlformats.org/officeDocument/2006/relationships/image" Target="../media/image80.png"/><Relationship Id="rId85" Type="http://schemas.openxmlformats.org/officeDocument/2006/relationships/image" Target="../media/image85.png"/><Relationship Id="rId93" Type="http://schemas.openxmlformats.org/officeDocument/2006/relationships/image" Target="../media/image93.png"/><Relationship Id="rId98" Type="http://schemas.openxmlformats.org/officeDocument/2006/relationships/image" Target="../media/image98.png"/><Relationship Id="rId121" Type="http://schemas.openxmlformats.org/officeDocument/2006/relationships/image" Target="../media/image121.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 Id="rId67" Type="http://schemas.openxmlformats.org/officeDocument/2006/relationships/image" Target="../media/image67.png"/><Relationship Id="rId103" Type="http://schemas.openxmlformats.org/officeDocument/2006/relationships/image" Target="../media/image103.png"/><Relationship Id="rId108" Type="http://schemas.openxmlformats.org/officeDocument/2006/relationships/image" Target="../media/image108.png"/><Relationship Id="rId116" Type="http://schemas.openxmlformats.org/officeDocument/2006/relationships/image" Target="../media/image116.png"/><Relationship Id="rId124" Type="http://schemas.openxmlformats.org/officeDocument/2006/relationships/image" Target="../media/image124.png"/><Relationship Id="rId129" Type="http://schemas.openxmlformats.org/officeDocument/2006/relationships/image" Target="../media/image129.png"/><Relationship Id="rId137" Type="http://schemas.openxmlformats.org/officeDocument/2006/relationships/image" Target="../media/image137.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png"/><Relationship Id="rId70" Type="http://schemas.openxmlformats.org/officeDocument/2006/relationships/image" Target="../media/image70.png"/><Relationship Id="rId75" Type="http://schemas.openxmlformats.org/officeDocument/2006/relationships/image" Target="../media/image75.png"/><Relationship Id="rId83" Type="http://schemas.openxmlformats.org/officeDocument/2006/relationships/image" Target="../media/image83.png"/><Relationship Id="rId88" Type="http://schemas.openxmlformats.org/officeDocument/2006/relationships/image" Target="../media/image88.png"/><Relationship Id="rId91" Type="http://schemas.openxmlformats.org/officeDocument/2006/relationships/image" Target="../media/image91.png"/><Relationship Id="rId96" Type="http://schemas.openxmlformats.org/officeDocument/2006/relationships/image" Target="../media/image96.png"/><Relationship Id="rId111" Type="http://schemas.openxmlformats.org/officeDocument/2006/relationships/image" Target="../media/image111.png"/><Relationship Id="rId132" Type="http://schemas.openxmlformats.org/officeDocument/2006/relationships/image" Target="../media/image132.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6" Type="http://schemas.openxmlformats.org/officeDocument/2006/relationships/image" Target="../media/image106.png"/><Relationship Id="rId114" Type="http://schemas.openxmlformats.org/officeDocument/2006/relationships/image" Target="../media/image114.png"/><Relationship Id="rId119" Type="http://schemas.openxmlformats.org/officeDocument/2006/relationships/image" Target="../media/image119.png"/><Relationship Id="rId127" Type="http://schemas.openxmlformats.org/officeDocument/2006/relationships/image" Target="../media/image127.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78" Type="http://schemas.openxmlformats.org/officeDocument/2006/relationships/image" Target="../media/image78.png"/><Relationship Id="rId81" Type="http://schemas.openxmlformats.org/officeDocument/2006/relationships/image" Target="../media/image81.png"/><Relationship Id="rId86" Type="http://schemas.openxmlformats.org/officeDocument/2006/relationships/image" Target="../media/image86.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122" Type="http://schemas.openxmlformats.org/officeDocument/2006/relationships/image" Target="../media/image122.png"/><Relationship Id="rId130" Type="http://schemas.openxmlformats.org/officeDocument/2006/relationships/image" Target="../media/image130.png"/><Relationship Id="rId135" Type="http://schemas.openxmlformats.org/officeDocument/2006/relationships/image" Target="../media/image135.png"/><Relationship Id="rId4" Type="http://schemas.openxmlformats.org/officeDocument/2006/relationships/image" Target="../media/image4.pn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120" Type="http://schemas.openxmlformats.org/officeDocument/2006/relationships/image" Target="../media/image120.png"/><Relationship Id="rId125" Type="http://schemas.openxmlformats.org/officeDocument/2006/relationships/image" Target="../media/image125.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115" Type="http://schemas.openxmlformats.org/officeDocument/2006/relationships/image" Target="../media/image115.png"/><Relationship Id="rId131" Type="http://schemas.openxmlformats.org/officeDocument/2006/relationships/image" Target="../media/image131.png"/><Relationship Id="rId136" Type="http://schemas.openxmlformats.org/officeDocument/2006/relationships/image" Target="../media/image136.png"/><Relationship Id="rId61" Type="http://schemas.openxmlformats.org/officeDocument/2006/relationships/image" Target="../media/image61.png"/><Relationship Id="rId82" Type="http://schemas.openxmlformats.org/officeDocument/2006/relationships/image" Target="../media/image82.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126" Type="http://schemas.openxmlformats.org/officeDocument/2006/relationships/image" Target="../media/image126.png"/></Relationships>
</file>

<file path=xl/drawings/_rels/drawing2.xml.rels><?xml version="1.0" encoding="UTF-8" standalone="yes"?>
<Relationships xmlns="http://schemas.openxmlformats.org/package/2006/relationships"><Relationship Id="rId1" Type="http://schemas.openxmlformats.org/officeDocument/2006/relationships/image" Target="../media/image140.emf"/></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30</xdr:row>
      <xdr:rowOff>0</xdr:rowOff>
    </xdr:from>
    <xdr:to>
      <xdr:col>3</xdr:col>
      <xdr:colOff>990600</xdr:colOff>
      <xdr:row>30</xdr:row>
      <xdr:rowOff>581025</xdr:rowOff>
    </xdr:to>
    <xdr:pic>
      <xdr:nvPicPr>
        <xdr:cNvPr id="1029" name="Picture 5"/>
        <xdr:cNvPicPr>
          <a:picLocks noChangeAspect="1" noChangeArrowheads="1"/>
        </xdr:cNvPicPr>
      </xdr:nvPicPr>
      <xdr:blipFill>
        <a:blip xmlns:r="http://schemas.openxmlformats.org/officeDocument/2006/relationships" r:embed="rId1"/>
        <a:srcRect/>
        <a:stretch>
          <a:fillRect/>
        </a:stretch>
      </xdr:blipFill>
      <xdr:spPr bwMode="auto">
        <a:xfrm>
          <a:off x="1495425" y="3133725"/>
          <a:ext cx="990600" cy="581025"/>
        </a:xfrm>
        <a:prstGeom prst="rect">
          <a:avLst/>
        </a:prstGeom>
        <a:noFill/>
        <a:ln w="1">
          <a:noFill/>
          <a:miter lim="800000"/>
          <a:headEnd/>
          <a:tailEnd type="none" w="med" len="med"/>
        </a:ln>
        <a:effectLst/>
      </xdr:spPr>
    </xdr:pic>
    <xdr:clientData/>
  </xdr:twoCellAnchor>
  <xdr:twoCellAnchor editAs="oneCell">
    <xdr:from>
      <xdr:col>3</xdr:col>
      <xdr:colOff>0</xdr:colOff>
      <xdr:row>27</xdr:row>
      <xdr:rowOff>0</xdr:rowOff>
    </xdr:from>
    <xdr:to>
      <xdr:col>3</xdr:col>
      <xdr:colOff>990600</xdr:colOff>
      <xdr:row>27</xdr:row>
      <xdr:rowOff>581025</xdr:rowOff>
    </xdr:to>
    <xdr:pic>
      <xdr:nvPicPr>
        <xdr:cNvPr id="1028" name="Picture 4"/>
        <xdr:cNvPicPr>
          <a:picLocks noChangeAspect="1" noChangeArrowheads="1"/>
        </xdr:cNvPicPr>
      </xdr:nvPicPr>
      <xdr:blipFill>
        <a:blip xmlns:r="http://schemas.openxmlformats.org/officeDocument/2006/relationships" r:embed="rId2"/>
        <a:srcRect/>
        <a:stretch>
          <a:fillRect/>
        </a:stretch>
      </xdr:blipFill>
      <xdr:spPr bwMode="auto">
        <a:xfrm>
          <a:off x="1495425" y="2533650"/>
          <a:ext cx="990600" cy="581025"/>
        </a:xfrm>
        <a:prstGeom prst="rect">
          <a:avLst/>
        </a:prstGeom>
        <a:noFill/>
        <a:ln w="1">
          <a:noFill/>
          <a:miter lim="800000"/>
          <a:headEnd/>
          <a:tailEnd type="none" w="med" len="med"/>
        </a:ln>
        <a:effectLst/>
      </xdr:spPr>
    </xdr:pic>
    <xdr:clientData/>
  </xdr:twoCellAnchor>
  <xdr:twoCellAnchor editAs="oneCell">
    <xdr:from>
      <xdr:col>3</xdr:col>
      <xdr:colOff>9525</xdr:colOff>
      <xdr:row>6</xdr:row>
      <xdr:rowOff>9525</xdr:rowOff>
    </xdr:from>
    <xdr:to>
      <xdr:col>3</xdr:col>
      <xdr:colOff>1000125</xdr:colOff>
      <xdr:row>6</xdr:row>
      <xdr:rowOff>590550</xdr:rowOff>
    </xdr:to>
    <xdr:pic>
      <xdr:nvPicPr>
        <xdr:cNvPr id="1025" name="Picture 1"/>
        <xdr:cNvPicPr>
          <a:picLocks noChangeAspect="1" noChangeArrowheads="1"/>
        </xdr:cNvPicPr>
      </xdr:nvPicPr>
      <xdr:blipFill>
        <a:blip xmlns:r="http://schemas.openxmlformats.org/officeDocument/2006/relationships" r:embed="rId3"/>
        <a:srcRect/>
        <a:stretch>
          <a:fillRect/>
        </a:stretch>
      </xdr:blipFill>
      <xdr:spPr bwMode="auto">
        <a:xfrm>
          <a:off x="1257300" y="1924050"/>
          <a:ext cx="990600" cy="581025"/>
        </a:xfrm>
        <a:prstGeom prst="rect">
          <a:avLst/>
        </a:prstGeom>
        <a:noFill/>
        <a:ln w="1">
          <a:noFill/>
          <a:miter lim="800000"/>
          <a:headEnd/>
          <a:tailEnd type="none" w="med" len="med"/>
        </a:ln>
        <a:effectLst/>
      </xdr:spPr>
    </xdr:pic>
    <xdr:clientData/>
  </xdr:twoCellAnchor>
  <xdr:twoCellAnchor editAs="oneCell">
    <xdr:from>
      <xdr:col>3</xdr:col>
      <xdr:colOff>0</xdr:colOff>
      <xdr:row>7</xdr:row>
      <xdr:rowOff>0</xdr:rowOff>
    </xdr:from>
    <xdr:to>
      <xdr:col>3</xdr:col>
      <xdr:colOff>990600</xdr:colOff>
      <xdr:row>7</xdr:row>
      <xdr:rowOff>581025</xdr:rowOff>
    </xdr:to>
    <xdr:pic>
      <xdr:nvPicPr>
        <xdr:cNvPr id="1027" name="Picture 3"/>
        <xdr:cNvPicPr>
          <a:picLocks noChangeAspect="1" noChangeArrowheads="1"/>
        </xdr:cNvPicPr>
      </xdr:nvPicPr>
      <xdr:blipFill>
        <a:blip xmlns:r="http://schemas.openxmlformats.org/officeDocument/2006/relationships" r:embed="rId4"/>
        <a:srcRect/>
        <a:stretch>
          <a:fillRect/>
        </a:stretch>
      </xdr:blipFill>
      <xdr:spPr bwMode="auto">
        <a:xfrm>
          <a:off x="1247775" y="1333500"/>
          <a:ext cx="990600" cy="581025"/>
        </a:xfrm>
        <a:prstGeom prst="rect">
          <a:avLst/>
        </a:prstGeom>
        <a:noFill/>
        <a:ln w="1">
          <a:noFill/>
          <a:miter lim="800000"/>
          <a:headEnd/>
          <a:tailEnd type="none" w="med" len="med"/>
        </a:ln>
        <a:effectLst/>
      </xdr:spPr>
    </xdr:pic>
    <xdr:clientData/>
  </xdr:twoCellAnchor>
  <xdr:twoCellAnchor editAs="oneCell">
    <xdr:from>
      <xdr:col>3</xdr:col>
      <xdr:colOff>0</xdr:colOff>
      <xdr:row>34</xdr:row>
      <xdr:rowOff>0</xdr:rowOff>
    </xdr:from>
    <xdr:to>
      <xdr:col>3</xdr:col>
      <xdr:colOff>990600</xdr:colOff>
      <xdr:row>34</xdr:row>
      <xdr:rowOff>581025</xdr:rowOff>
    </xdr:to>
    <xdr:pic>
      <xdr:nvPicPr>
        <xdr:cNvPr id="1030" name="Picture 6"/>
        <xdr:cNvPicPr>
          <a:picLocks noChangeAspect="1" noChangeArrowheads="1"/>
        </xdr:cNvPicPr>
      </xdr:nvPicPr>
      <xdr:blipFill>
        <a:blip xmlns:r="http://schemas.openxmlformats.org/officeDocument/2006/relationships" r:embed="rId5"/>
        <a:srcRect/>
        <a:stretch>
          <a:fillRect/>
        </a:stretch>
      </xdr:blipFill>
      <xdr:spPr bwMode="auto">
        <a:xfrm>
          <a:off x="1495425" y="4333875"/>
          <a:ext cx="990600" cy="581025"/>
        </a:xfrm>
        <a:prstGeom prst="rect">
          <a:avLst/>
        </a:prstGeom>
        <a:noFill/>
        <a:ln w="1">
          <a:noFill/>
          <a:miter lim="800000"/>
          <a:headEnd/>
          <a:tailEnd type="none" w="med" len="med"/>
        </a:ln>
        <a:effectLst/>
      </xdr:spPr>
    </xdr:pic>
    <xdr:clientData/>
  </xdr:twoCellAnchor>
  <xdr:twoCellAnchor editAs="oneCell">
    <xdr:from>
      <xdr:col>3</xdr:col>
      <xdr:colOff>0</xdr:colOff>
      <xdr:row>35</xdr:row>
      <xdr:rowOff>0</xdr:rowOff>
    </xdr:from>
    <xdr:to>
      <xdr:col>3</xdr:col>
      <xdr:colOff>990600</xdr:colOff>
      <xdr:row>35</xdr:row>
      <xdr:rowOff>581025</xdr:rowOff>
    </xdr:to>
    <xdr:pic>
      <xdr:nvPicPr>
        <xdr:cNvPr id="1031" name="Picture 7"/>
        <xdr:cNvPicPr>
          <a:picLocks noChangeAspect="1" noChangeArrowheads="1"/>
        </xdr:cNvPicPr>
      </xdr:nvPicPr>
      <xdr:blipFill>
        <a:blip xmlns:r="http://schemas.openxmlformats.org/officeDocument/2006/relationships" r:embed="rId6"/>
        <a:srcRect/>
        <a:stretch>
          <a:fillRect/>
        </a:stretch>
      </xdr:blipFill>
      <xdr:spPr bwMode="auto">
        <a:xfrm>
          <a:off x="1495425" y="3733800"/>
          <a:ext cx="990600" cy="581025"/>
        </a:xfrm>
        <a:prstGeom prst="rect">
          <a:avLst/>
        </a:prstGeom>
        <a:noFill/>
        <a:ln w="1">
          <a:noFill/>
          <a:miter lim="800000"/>
          <a:headEnd/>
          <a:tailEnd type="none" w="med" len="med"/>
        </a:ln>
        <a:effectLst/>
      </xdr:spPr>
    </xdr:pic>
    <xdr:clientData/>
  </xdr:twoCellAnchor>
  <xdr:twoCellAnchor editAs="oneCell">
    <xdr:from>
      <xdr:col>3</xdr:col>
      <xdr:colOff>0</xdr:colOff>
      <xdr:row>26</xdr:row>
      <xdr:rowOff>0</xdr:rowOff>
    </xdr:from>
    <xdr:to>
      <xdr:col>3</xdr:col>
      <xdr:colOff>990600</xdr:colOff>
      <xdr:row>26</xdr:row>
      <xdr:rowOff>581025</xdr:rowOff>
    </xdr:to>
    <xdr:pic>
      <xdr:nvPicPr>
        <xdr:cNvPr id="1032" name="Picture 8"/>
        <xdr:cNvPicPr>
          <a:picLocks noChangeAspect="1" noChangeArrowheads="1"/>
        </xdr:cNvPicPr>
      </xdr:nvPicPr>
      <xdr:blipFill>
        <a:blip xmlns:r="http://schemas.openxmlformats.org/officeDocument/2006/relationships" r:embed="rId7"/>
        <a:srcRect/>
        <a:stretch>
          <a:fillRect/>
        </a:stretch>
      </xdr:blipFill>
      <xdr:spPr bwMode="auto">
        <a:xfrm>
          <a:off x="1495425" y="4933950"/>
          <a:ext cx="990600" cy="581025"/>
        </a:xfrm>
        <a:prstGeom prst="rect">
          <a:avLst/>
        </a:prstGeom>
        <a:noFill/>
        <a:ln w="1">
          <a:noFill/>
          <a:miter lim="800000"/>
          <a:headEnd/>
          <a:tailEnd type="none" w="med" len="med"/>
        </a:ln>
        <a:effectLst/>
      </xdr:spPr>
    </xdr:pic>
    <xdr:clientData/>
  </xdr:twoCellAnchor>
  <xdr:twoCellAnchor editAs="oneCell">
    <xdr:from>
      <xdr:col>3</xdr:col>
      <xdr:colOff>0</xdr:colOff>
      <xdr:row>25</xdr:row>
      <xdr:rowOff>0</xdr:rowOff>
    </xdr:from>
    <xdr:to>
      <xdr:col>3</xdr:col>
      <xdr:colOff>990600</xdr:colOff>
      <xdr:row>25</xdr:row>
      <xdr:rowOff>581025</xdr:rowOff>
    </xdr:to>
    <xdr:pic>
      <xdr:nvPicPr>
        <xdr:cNvPr id="1033" name="Picture 9"/>
        <xdr:cNvPicPr>
          <a:picLocks noChangeAspect="1" noChangeArrowheads="1"/>
        </xdr:cNvPicPr>
      </xdr:nvPicPr>
      <xdr:blipFill>
        <a:blip xmlns:r="http://schemas.openxmlformats.org/officeDocument/2006/relationships" r:embed="rId8"/>
        <a:srcRect/>
        <a:stretch>
          <a:fillRect/>
        </a:stretch>
      </xdr:blipFill>
      <xdr:spPr bwMode="auto">
        <a:xfrm>
          <a:off x="1495425" y="5219700"/>
          <a:ext cx="990600" cy="581025"/>
        </a:xfrm>
        <a:prstGeom prst="rect">
          <a:avLst/>
        </a:prstGeom>
        <a:noFill/>
        <a:ln w="1">
          <a:noFill/>
          <a:miter lim="800000"/>
          <a:headEnd/>
          <a:tailEnd type="none" w="med" len="med"/>
        </a:ln>
        <a:effectLst/>
      </xdr:spPr>
    </xdr:pic>
    <xdr:clientData/>
  </xdr:twoCellAnchor>
  <xdr:twoCellAnchor editAs="oneCell">
    <xdr:from>
      <xdr:col>3</xdr:col>
      <xdr:colOff>0</xdr:colOff>
      <xdr:row>23</xdr:row>
      <xdr:rowOff>0</xdr:rowOff>
    </xdr:from>
    <xdr:to>
      <xdr:col>3</xdr:col>
      <xdr:colOff>990600</xdr:colOff>
      <xdr:row>23</xdr:row>
      <xdr:rowOff>581025</xdr:rowOff>
    </xdr:to>
    <xdr:pic>
      <xdr:nvPicPr>
        <xdr:cNvPr id="1034" name="Picture 10"/>
        <xdr:cNvPicPr>
          <a:picLocks noChangeAspect="1" noChangeArrowheads="1"/>
        </xdr:cNvPicPr>
      </xdr:nvPicPr>
      <xdr:blipFill>
        <a:blip xmlns:r="http://schemas.openxmlformats.org/officeDocument/2006/relationships" r:embed="rId9"/>
        <a:srcRect/>
        <a:stretch>
          <a:fillRect/>
        </a:stretch>
      </xdr:blipFill>
      <xdr:spPr bwMode="auto">
        <a:xfrm>
          <a:off x="1495425" y="5819775"/>
          <a:ext cx="990600" cy="581025"/>
        </a:xfrm>
        <a:prstGeom prst="rect">
          <a:avLst/>
        </a:prstGeom>
        <a:noFill/>
        <a:ln w="1">
          <a:noFill/>
          <a:miter lim="800000"/>
          <a:headEnd/>
          <a:tailEnd type="none" w="med" len="med"/>
        </a:ln>
        <a:effectLst/>
      </xdr:spPr>
    </xdr:pic>
    <xdr:clientData/>
  </xdr:twoCellAnchor>
  <xdr:twoCellAnchor editAs="oneCell">
    <xdr:from>
      <xdr:col>3</xdr:col>
      <xdr:colOff>0</xdr:colOff>
      <xdr:row>24</xdr:row>
      <xdr:rowOff>0</xdr:rowOff>
    </xdr:from>
    <xdr:to>
      <xdr:col>3</xdr:col>
      <xdr:colOff>990600</xdr:colOff>
      <xdr:row>24</xdr:row>
      <xdr:rowOff>581025</xdr:rowOff>
    </xdr:to>
    <xdr:pic>
      <xdr:nvPicPr>
        <xdr:cNvPr id="1035" name="Picture 11"/>
        <xdr:cNvPicPr>
          <a:picLocks noChangeAspect="1" noChangeArrowheads="1"/>
        </xdr:cNvPicPr>
      </xdr:nvPicPr>
      <xdr:blipFill>
        <a:blip xmlns:r="http://schemas.openxmlformats.org/officeDocument/2006/relationships" r:embed="rId10"/>
        <a:srcRect/>
        <a:stretch>
          <a:fillRect/>
        </a:stretch>
      </xdr:blipFill>
      <xdr:spPr bwMode="auto">
        <a:xfrm>
          <a:off x="1495425" y="6419850"/>
          <a:ext cx="990600" cy="581025"/>
        </a:xfrm>
        <a:prstGeom prst="rect">
          <a:avLst/>
        </a:prstGeom>
        <a:noFill/>
        <a:ln w="1">
          <a:noFill/>
          <a:miter lim="800000"/>
          <a:headEnd/>
          <a:tailEnd type="none" w="med" len="med"/>
        </a:ln>
        <a:effectLst/>
      </xdr:spPr>
    </xdr:pic>
    <xdr:clientData/>
  </xdr:twoCellAnchor>
  <xdr:twoCellAnchor editAs="oneCell">
    <xdr:from>
      <xdr:col>3</xdr:col>
      <xdr:colOff>0</xdr:colOff>
      <xdr:row>28</xdr:row>
      <xdr:rowOff>0</xdr:rowOff>
    </xdr:from>
    <xdr:to>
      <xdr:col>3</xdr:col>
      <xdr:colOff>990600</xdr:colOff>
      <xdr:row>28</xdr:row>
      <xdr:rowOff>581025</xdr:rowOff>
    </xdr:to>
    <xdr:pic>
      <xdr:nvPicPr>
        <xdr:cNvPr id="1036" name="Picture 12"/>
        <xdr:cNvPicPr>
          <a:picLocks noChangeAspect="1" noChangeArrowheads="1"/>
        </xdr:cNvPicPr>
      </xdr:nvPicPr>
      <xdr:blipFill>
        <a:blip xmlns:r="http://schemas.openxmlformats.org/officeDocument/2006/relationships" r:embed="rId11"/>
        <a:srcRect/>
        <a:stretch>
          <a:fillRect/>
        </a:stretch>
      </xdr:blipFill>
      <xdr:spPr bwMode="auto">
        <a:xfrm>
          <a:off x="1495425" y="7019925"/>
          <a:ext cx="990600" cy="581025"/>
        </a:xfrm>
        <a:prstGeom prst="rect">
          <a:avLst/>
        </a:prstGeom>
        <a:noFill/>
        <a:ln w="1">
          <a:noFill/>
          <a:miter lim="800000"/>
          <a:headEnd/>
          <a:tailEnd type="none" w="med" len="med"/>
        </a:ln>
        <a:effectLst/>
      </xdr:spPr>
    </xdr:pic>
    <xdr:clientData/>
  </xdr:twoCellAnchor>
  <xdr:twoCellAnchor editAs="oneCell">
    <xdr:from>
      <xdr:col>3</xdr:col>
      <xdr:colOff>0</xdr:colOff>
      <xdr:row>29</xdr:row>
      <xdr:rowOff>0</xdr:rowOff>
    </xdr:from>
    <xdr:to>
      <xdr:col>3</xdr:col>
      <xdr:colOff>990600</xdr:colOff>
      <xdr:row>29</xdr:row>
      <xdr:rowOff>581025</xdr:rowOff>
    </xdr:to>
    <xdr:pic>
      <xdr:nvPicPr>
        <xdr:cNvPr id="1037" name="Picture 13"/>
        <xdr:cNvPicPr>
          <a:picLocks noChangeAspect="1" noChangeArrowheads="1"/>
        </xdr:cNvPicPr>
      </xdr:nvPicPr>
      <xdr:blipFill>
        <a:blip xmlns:r="http://schemas.openxmlformats.org/officeDocument/2006/relationships" r:embed="rId12"/>
        <a:srcRect/>
        <a:stretch>
          <a:fillRect/>
        </a:stretch>
      </xdr:blipFill>
      <xdr:spPr bwMode="auto">
        <a:xfrm>
          <a:off x="1495425" y="7620000"/>
          <a:ext cx="990600" cy="581025"/>
        </a:xfrm>
        <a:prstGeom prst="rect">
          <a:avLst/>
        </a:prstGeom>
        <a:noFill/>
        <a:ln w="1">
          <a:noFill/>
          <a:miter lim="800000"/>
          <a:headEnd/>
          <a:tailEnd type="none" w="med" len="med"/>
        </a:ln>
        <a:effectLst/>
      </xdr:spPr>
    </xdr:pic>
    <xdr:clientData/>
  </xdr:twoCellAnchor>
  <xdr:twoCellAnchor editAs="oneCell">
    <xdr:from>
      <xdr:col>3</xdr:col>
      <xdr:colOff>0</xdr:colOff>
      <xdr:row>31</xdr:row>
      <xdr:rowOff>0</xdr:rowOff>
    </xdr:from>
    <xdr:to>
      <xdr:col>3</xdr:col>
      <xdr:colOff>990600</xdr:colOff>
      <xdr:row>31</xdr:row>
      <xdr:rowOff>581025</xdr:rowOff>
    </xdr:to>
    <xdr:pic>
      <xdr:nvPicPr>
        <xdr:cNvPr id="1038" name="Picture 14"/>
        <xdr:cNvPicPr>
          <a:picLocks noChangeAspect="1" noChangeArrowheads="1"/>
        </xdr:cNvPicPr>
      </xdr:nvPicPr>
      <xdr:blipFill>
        <a:blip xmlns:r="http://schemas.openxmlformats.org/officeDocument/2006/relationships" r:embed="rId13"/>
        <a:srcRect/>
        <a:stretch>
          <a:fillRect/>
        </a:stretch>
      </xdr:blipFill>
      <xdr:spPr bwMode="auto">
        <a:xfrm>
          <a:off x="1495425" y="8220075"/>
          <a:ext cx="990600" cy="581025"/>
        </a:xfrm>
        <a:prstGeom prst="rect">
          <a:avLst/>
        </a:prstGeom>
        <a:noFill/>
        <a:ln w="1">
          <a:noFill/>
          <a:miter lim="800000"/>
          <a:headEnd/>
          <a:tailEnd type="none" w="med" len="med"/>
        </a:ln>
        <a:effectLst/>
      </xdr:spPr>
    </xdr:pic>
    <xdr:clientData/>
  </xdr:twoCellAnchor>
  <xdr:twoCellAnchor editAs="oneCell">
    <xdr:from>
      <xdr:col>3</xdr:col>
      <xdr:colOff>0</xdr:colOff>
      <xdr:row>32</xdr:row>
      <xdr:rowOff>0</xdr:rowOff>
    </xdr:from>
    <xdr:to>
      <xdr:col>3</xdr:col>
      <xdr:colOff>990600</xdr:colOff>
      <xdr:row>32</xdr:row>
      <xdr:rowOff>581025</xdr:rowOff>
    </xdr:to>
    <xdr:pic>
      <xdr:nvPicPr>
        <xdr:cNvPr id="1039" name="Picture 15"/>
        <xdr:cNvPicPr>
          <a:picLocks noChangeAspect="1" noChangeArrowheads="1"/>
        </xdr:cNvPicPr>
      </xdr:nvPicPr>
      <xdr:blipFill>
        <a:blip xmlns:r="http://schemas.openxmlformats.org/officeDocument/2006/relationships" r:embed="rId14"/>
        <a:srcRect/>
        <a:stretch>
          <a:fillRect/>
        </a:stretch>
      </xdr:blipFill>
      <xdr:spPr bwMode="auto">
        <a:xfrm>
          <a:off x="1495425" y="8820150"/>
          <a:ext cx="990600" cy="581025"/>
        </a:xfrm>
        <a:prstGeom prst="rect">
          <a:avLst/>
        </a:prstGeom>
        <a:noFill/>
        <a:ln w="1">
          <a:noFill/>
          <a:miter lim="800000"/>
          <a:headEnd/>
          <a:tailEnd type="none" w="med" len="med"/>
        </a:ln>
        <a:effectLst/>
      </xdr:spPr>
    </xdr:pic>
    <xdr:clientData/>
  </xdr:twoCellAnchor>
  <xdr:twoCellAnchor editAs="oneCell">
    <xdr:from>
      <xdr:col>3</xdr:col>
      <xdr:colOff>0</xdr:colOff>
      <xdr:row>33</xdr:row>
      <xdr:rowOff>0</xdr:rowOff>
    </xdr:from>
    <xdr:to>
      <xdr:col>3</xdr:col>
      <xdr:colOff>990600</xdr:colOff>
      <xdr:row>33</xdr:row>
      <xdr:rowOff>581025</xdr:rowOff>
    </xdr:to>
    <xdr:pic>
      <xdr:nvPicPr>
        <xdr:cNvPr id="1040" name="Picture 16"/>
        <xdr:cNvPicPr>
          <a:picLocks noChangeAspect="1" noChangeArrowheads="1"/>
        </xdr:cNvPicPr>
      </xdr:nvPicPr>
      <xdr:blipFill>
        <a:blip xmlns:r="http://schemas.openxmlformats.org/officeDocument/2006/relationships" r:embed="rId15"/>
        <a:srcRect/>
        <a:stretch>
          <a:fillRect/>
        </a:stretch>
      </xdr:blipFill>
      <xdr:spPr bwMode="auto">
        <a:xfrm>
          <a:off x="1495425" y="9420225"/>
          <a:ext cx="990600" cy="581025"/>
        </a:xfrm>
        <a:prstGeom prst="rect">
          <a:avLst/>
        </a:prstGeom>
        <a:noFill/>
        <a:ln w="1">
          <a:noFill/>
          <a:miter lim="800000"/>
          <a:headEnd/>
          <a:tailEnd type="none" w="med" len="med"/>
        </a:ln>
        <a:effectLst/>
      </xdr:spPr>
    </xdr:pic>
    <xdr:clientData/>
  </xdr:twoCellAnchor>
  <xdr:twoCellAnchor editAs="oneCell">
    <xdr:from>
      <xdr:col>3</xdr:col>
      <xdr:colOff>0</xdr:colOff>
      <xdr:row>14</xdr:row>
      <xdr:rowOff>0</xdr:rowOff>
    </xdr:from>
    <xdr:to>
      <xdr:col>3</xdr:col>
      <xdr:colOff>990600</xdr:colOff>
      <xdr:row>14</xdr:row>
      <xdr:rowOff>581025</xdr:rowOff>
    </xdr:to>
    <xdr:pic>
      <xdr:nvPicPr>
        <xdr:cNvPr id="2" name="Picture 1"/>
        <xdr:cNvPicPr>
          <a:picLocks noChangeAspect="1" noChangeArrowheads="1"/>
        </xdr:cNvPicPr>
      </xdr:nvPicPr>
      <xdr:blipFill>
        <a:blip xmlns:r="http://schemas.openxmlformats.org/officeDocument/2006/relationships" r:embed="rId16"/>
        <a:srcRect/>
        <a:stretch>
          <a:fillRect/>
        </a:stretch>
      </xdr:blipFill>
      <xdr:spPr bwMode="auto">
        <a:xfrm>
          <a:off x="1495425" y="10210800"/>
          <a:ext cx="990600" cy="581025"/>
        </a:xfrm>
        <a:prstGeom prst="rect">
          <a:avLst/>
        </a:prstGeom>
        <a:noFill/>
        <a:ln w="1">
          <a:noFill/>
          <a:miter lim="800000"/>
          <a:headEnd/>
          <a:tailEnd type="none" w="med" len="med"/>
        </a:ln>
        <a:effectLst/>
      </xdr:spPr>
    </xdr:pic>
    <xdr:clientData/>
  </xdr:twoCellAnchor>
  <xdr:twoCellAnchor editAs="oneCell">
    <xdr:from>
      <xdr:col>3</xdr:col>
      <xdr:colOff>0</xdr:colOff>
      <xdr:row>15</xdr:row>
      <xdr:rowOff>0</xdr:rowOff>
    </xdr:from>
    <xdr:to>
      <xdr:col>3</xdr:col>
      <xdr:colOff>990600</xdr:colOff>
      <xdr:row>15</xdr:row>
      <xdr:rowOff>581025</xdr:rowOff>
    </xdr:to>
    <xdr:pic>
      <xdr:nvPicPr>
        <xdr:cNvPr id="1026" name="Picture 2"/>
        <xdr:cNvPicPr>
          <a:picLocks noChangeAspect="1" noChangeArrowheads="1"/>
        </xdr:cNvPicPr>
      </xdr:nvPicPr>
      <xdr:blipFill>
        <a:blip xmlns:r="http://schemas.openxmlformats.org/officeDocument/2006/relationships" r:embed="rId17"/>
        <a:srcRect/>
        <a:stretch>
          <a:fillRect/>
        </a:stretch>
      </xdr:blipFill>
      <xdr:spPr bwMode="auto">
        <a:xfrm>
          <a:off x="1495425" y="10810875"/>
          <a:ext cx="990600" cy="581025"/>
        </a:xfrm>
        <a:prstGeom prst="rect">
          <a:avLst/>
        </a:prstGeom>
        <a:noFill/>
        <a:ln w="1">
          <a:noFill/>
          <a:miter lim="800000"/>
          <a:headEnd/>
          <a:tailEnd type="none" w="med" len="med"/>
        </a:ln>
        <a:effectLst/>
      </xdr:spPr>
    </xdr:pic>
    <xdr:clientData/>
  </xdr:twoCellAnchor>
  <xdr:twoCellAnchor editAs="oneCell">
    <xdr:from>
      <xdr:col>3</xdr:col>
      <xdr:colOff>0</xdr:colOff>
      <xdr:row>16</xdr:row>
      <xdr:rowOff>0</xdr:rowOff>
    </xdr:from>
    <xdr:to>
      <xdr:col>3</xdr:col>
      <xdr:colOff>990600</xdr:colOff>
      <xdr:row>16</xdr:row>
      <xdr:rowOff>581025</xdr:rowOff>
    </xdr:to>
    <xdr:pic>
      <xdr:nvPicPr>
        <xdr:cNvPr id="3" name="Picture 3"/>
        <xdr:cNvPicPr>
          <a:picLocks noChangeAspect="1" noChangeArrowheads="1"/>
        </xdr:cNvPicPr>
      </xdr:nvPicPr>
      <xdr:blipFill>
        <a:blip xmlns:r="http://schemas.openxmlformats.org/officeDocument/2006/relationships" r:embed="rId18"/>
        <a:srcRect/>
        <a:stretch>
          <a:fillRect/>
        </a:stretch>
      </xdr:blipFill>
      <xdr:spPr bwMode="auto">
        <a:xfrm>
          <a:off x="1495425" y="11410950"/>
          <a:ext cx="990600" cy="581025"/>
        </a:xfrm>
        <a:prstGeom prst="rect">
          <a:avLst/>
        </a:prstGeom>
        <a:noFill/>
        <a:ln w="1">
          <a:noFill/>
          <a:miter lim="800000"/>
          <a:headEnd/>
          <a:tailEnd type="none" w="med" len="med"/>
        </a:ln>
        <a:effectLst/>
      </xdr:spPr>
    </xdr:pic>
    <xdr:clientData/>
  </xdr:twoCellAnchor>
  <xdr:twoCellAnchor editAs="oneCell">
    <xdr:from>
      <xdr:col>3</xdr:col>
      <xdr:colOff>0</xdr:colOff>
      <xdr:row>17</xdr:row>
      <xdr:rowOff>0</xdr:rowOff>
    </xdr:from>
    <xdr:to>
      <xdr:col>3</xdr:col>
      <xdr:colOff>990600</xdr:colOff>
      <xdr:row>17</xdr:row>
      <xdr:rowOff>581025</xdr:rowOff>
    </xdr:to>
    <xdr:pic>
      <xdr:nvPicPr>
        <xdr:cNvPr id="4" name="Picture 4"/>
        <xdr:cNvPicPr>
          <a:picLocks noChangeAspect="1" noChangeArrowheads="1"/>
        </xdr:cNvPicPr>
      </xdr:nvPicPr>
      <xdr:blipFill>
        <a:blip xmlns:r="http://schemas.openxmlformats.org/officeDocument/2006/relationships" r:embed="rId19"/>
        <a:srcRect/>
        <a:stretch>
          <a:fillRect/>
        </a:stretch>
      </xdr:blipFill>
      <xdr:spPr bwMode="auto">
        <a:xfrm>
          <a:off x="1495425" y="12011025"/>
          <a:ext cx="990600" cy="581025"/>
        </a:xfrm>
        <a:prstGeom prst="rect">
          <a:avLst/>
        </a:prstGeom>
        <a:noFill/>
        <a:ln w="1">
          <a:noFill/>
          <a:miter lim="800000"/>
          <a:headEnd/>
          <a:tailEnd type="none" w="med" len="med"/>
        </a:ln>
        <a:effectLst/>
      </xdr:spPr>
    </xdr:pic>
    <xdr:clientData/>
  </xdr:twoCellAnchor>
  <xdr:twoCellAnchor editAs="oneCell">
    <xdr:from>
      <xdr:col>3</xdr:col>
      <xdr:colOff>0</xdr:colOff>
      <xdr:row>18</xdr:row>
      <xdr:rowOff>0</xdr:rowOff>
    </xdr:from>
    <xdr:to>
      <xdr:col>3</xdr:col>
      <xdr:colOff>990600</xdr:colOff>
      <xdr:row>18</xdr:row>
      <xdr:rowOff>581025</xdr:rowOff>
    </xdr:to>
    <xdr:pic>
      <xdr:nvPicPr>
        <xdr:cNvPr id="5" name="Picture 5"/>
        <xdr:cNvPicPr>
          <a:picLocks noChangeAspect="1" noChangeArrowheads="1"/>
        </xdr:cNvPicPr>
      </xdr:nvPicPr>
      <xdr:blipFill>
        <a:blip xmlns:r="http://schemas.openxmlformats.org/officeDocument/2006/relationships" r:embed="rId20"/>
        <a:srcRect/>
        <a:stretch>
          <a:fillRect/>
        </a:stretch>
      </xdr:blipFill>
      <xdr:spPr bwMode="auto">
        <a:xfrm>
          <a:off x="1495425" y="12611100"/>
          <a:ext cx="990600" cy="581025"/>
        </a:xfrm>
        <a:prstGeom prst="rect">
          <a:avLst/>
        </a:prstGeom>
        <a:noFill/>
        <a:ln w="1">
          <a:noFill/>
          <a:miter lim="800000"/>
          <a:headEnd/>
          <a:tailEnd type="none" w="med" len="med"/>
        </a:ln>
        <a:effectLst/>
      </xdr:spPr>
    </xdr:pic>
    <xdr:clientData/>
  </xdr:twoCellAnchor>
  <xdr:twoCellAnchor editAs="oneCell">
    <xdr:from>
      <xdr:col>3</xdr:col>
      <xdr:colOff>0</xdr:colOff>
      <xdr:row>19</xdr:row>
      <xdr:rowOff>0</xdr:rowOff>
    </xdr:from>
    <xdr:to>
      <xdr:col>3</xdr:col>
      <xdr:colOff>990600</xdr:colOff>
      <xdr:row>19</xdr:row>
      <xdr:rowOff>581025</xdr:rowOff>
    </xdr:to>
    <xdr:pic>
      <xdr:nvPicPr>
        <xdr:cNvPr id="6" name="Picture 6"/>
        <xdr:cNvPicPr>
          <a:picLocks noChangeAspect="1" noChangeArrowheads="1"/>
        </xdr:cNvPicPr>
      </xdr:nvPicPr>
      <xdr:blipFill>
        <a:blip xmlns:r="http://schemas.openxmlformats.org/officeDocument/2006/relationships" r:embed="rId21"/>
        <a:srcRect/>
        <a:stretch>
          <a:fillRect/>
        </a:stretch>
      </xdr:blipFill>
      <xdr:spPr bwMode="auto">
        <a:xfrm>
          <a:off x="1495425" y="13211175"/>
          <a:ext cx="990600" cy="581025"/>
        </a:xfrm>
        <a:prstGeom prst="rect">
          <a:avLst/>
        </a:prstGeom>
        <a:noFill/>
        <a:ln w="1">
          <a:noFill/>
          <a:miter lim="800000"/>
          <a:headEnd/>
          <a:tailEnd type="none" w="med" len="med"/>
        </a:ln>
        <a:effectLst/>
      </xdr:spPr>
    </xdr:pic>
    <xdr:clientData/>
  </xdr:twoCellAnchor>
  <xdr:twoCellAnchor editAs="oneCell">
    <xdr:from>
      <xdr:col>3</xdr:col>
      <xdr:colOff>0</xdr:colOff>
      <xdr:row>20</xdr:row>
      <xdr:rowOff>0</xdr:rowOff>
    </xdr:from>
    <xdr:to>
      <xdr:col>3</xdr:col>
      <xdr:colOff>990600</xdr:colOff>
      <xdr:row>20</xdr:row>
      <xdr:rowOff>581025</xdr:rowOff>
    </xdr:to>
    <xdr:pic>
      <xdr:nvPicPr>
        <xdr:cNvPr id="7" name="Picture 7"/>
        <xdr:cNvPicPr>
          <a:picLocks noChangeAspect="1" noChangeArrowheads="1"/>
        </xdr:cNvPicPr>
      </xdr:nvPicPr>
      <xdr:blipFill>
        <a:blip xmlns:r="http://schemas.openxmlformats.org/officeDocument/2006/relationships" r:embed="rId22"/>
        <a:srcRect/>
        <a:stretch>
          <a:fillRect/>
        </a:stretch>
      </xdr:blipFill>
      <xdr:spPr bwMode="auto">
        <a:xfrm>
          <a:off x="1495425" y="13811250"/>
          <a:ext cx="990600" cy="581025"/>
        </a:xfrm>
        <a:prstGeom prst="rect">
          <a:avLst/>
        </a:prstGeom>
        <a:noFill/>
        <a:ln w="1">
          <a:noFill/>
          <a:miter lim="800000"/>
          <a:headEnd/>
          <a:tailEnd type="none" w="med" len="med"/>
        </a:ln>
        <a:effectLst/>
      </xdr:spPr>
    </xdr:pic>
    <xdr:clientData/>
  </xdr:twoCellAnchor>
  <xdr:twoCellAnchor editAs="oneCell">
    <xdr:from>
      <xdr:col>3</xdr:col>
      <xdr:colOff>0</xdr:colOff>
      <xdr:row>21</xdr:row>
      <xdr:rowOff>0</xdr:rowOff>
    </xdr:from>
    <xdr:to>
      <xdr:col>3</xdr:col>
      <xdr:colOff>990600</xdr:colOff>
      <xdr:row>21</xdr:row>
      <xdr:rowOff>581025</xdr:rowOff>
    </xdr:to>
    <xdr:pic>
      <xdr:nvPicPr>
        <xdr:cNvPr id="8" name="Picture 8"/>
        <xdr:cNvPicPr>
          <a:picLocks noChangeAspect="1" noChangeArrowheads="1"/>
        </xdr:cNvPicPr>
      </xdr:nvPicPr>
      <xdr:blipFill>
        <a:blip xmlns:r="http://schemas.openxmlformats.org/officeDocument/2006/relationships" r:embed="rId23"/>
        <a:srcRect/>
        <a:stretch>
          <a:fillRect/>
        </a:stretch>
      </xdr:blipFill>
      <xdr:spPr bwMode="auto">
        <a:xfrm>
          <a:off x="1495425" y="14411325"/>
          <a:ext cx="990600" cy="581025"/>
        </a:xfrm>
        <a:prstGeom prst="rect">
          <a:avLst/>
        </a:prstGeom>
        <a:noFill/>
        <a:ln w="1">
          <a:noFill/>
          <a:miter lim="800000"/>
          <a:headEnd/>
          <a:tailEnd type="none" w="med" len="med"/>
        </a:ln>
        <a:effectLst/>
      </xdr:spPr>
    </xdr:pic>
    <xdr:clientData/>
  </xdr:twoCellAnchor>
  <xdr:twoCellAnchor editAs="oneCell">
    <xdr:from>
      <xdr:col>3</xdr:col>
      <xdr:colOff>0</xdr:colOff>
      <xdr:row>22</xdr:row>
      <xdr:rowOff>0</xdr:rowOff>
    </xdr:from>
    <xdr:to>
      <xdr:col>3</xdr:col>
      <xdr:colOff>990600</xdr:colOff>
      <xdr:row>22</xdr:row>
      <xdr:rowOff>581025</xdr:rowOff>
    </xdr:to>
    <xdr:pic>
      <xdr:nvPicPr>
        <xdr:cNvPr id="9" name="Picture 9"/>
        <xdr:cNvPicPr>
          <a:picLocks noChangeAspect="1" noChangeArrowheads="1"/>
        </xdr:cNvPicPr>
      </xdr:nvPicPr>
      <xdr:blipFill>
        <a:blip xmlns:r="http://schemas.openxmlformats.org/officeDocument/2006/relationships" r:embed="rId24"/>
        <a:srcRect/>
        <a:stretch>
          <a:fillRect/>
        </a:stretch>
      </xdr:blipFill>
      <xdr:spPr bwMode="auto">
        <a:xfrm>
          <a:off x="1495425" y="15011400"/>
          <a:ext cx="990600" cy="581025"/>
        </a:xfrm>
        <a:prstGeom prst="rect">
          <a:avLst/>
        </a:prstGeom>
        <a:noFill/>
        <a:ln w="1">
          <a:noFill/>
          <a:miter lim="800000"/>
          <a:headEnd/>
          <a:tailEnd type="none" w="med" len="med"/>
        </a:ln>
        <a:effectLst/>
      </xdr:spPr>
    </xdr:pic>
    <xdr:clientData/>
  </xdr:twoCellAnchor>
  <xdr:twoCellAnchor editAs="oneCell">
    <xdr:from>
      <xdr:col>3</xdr:col>
      <xdr:colOff>0</xdr:colOff>
      <xdr:row>36</xdr:row>
      <xdr:rowOff>0</xdr:rowOff>
    </xdr:from>
    <xdr:to>
      <xdr:col>3</xdr:col>
      <xdr:colOff>990600</xdr:colOff>
      <xdr:row>36</xdr:row>
      <xdr:rowOff>581025</xdr:rowOff>
    </xdr:to>
    <xdr:pic>
      <xdr:nvPicPr>
        <xdr:cNvPr id="10" name="Picture 10"/>
        <xdr:cNvPicPr>
          <a:picLocks noChangeAspect="1" noChangeArrowheads="1"/>
        </xdr:cNvPicPr>
      </xdr:nvPicPr>
      <xdr:blipFill>
        <a:blip xmlns:r="http://schemas.openxmlformats.org/officeDocument/2006/relationships" r:embed="rId25"/>
        <a:srcRect/>
        <a:stretch>
          <a:fillRect/>
        </a:stretch>
      </xdr:blipFill>
      <xdr:spPr bwMode="auto">
        <a:xfrm>
          <a:off x="1495425" y="15611475"/>
          <a:ext cx="990600" cy="581025"/>
        </a:xfrm>
        <a:prstGeom prst="rect">
          <a:avLst/>
        </a:prstGeom>
        <a:noFill/>
        <a:ln w="1">
          <a:noFill/>
          <a:miter lim="800000"/>
          <a:headEnd/>
          <a:tailEnd type="none" w="med" len="med"/>
        </a:ln>
        <a:effectLst/>
      </xdr:spPr>
    </xdr:pic>
    <xdr:clientData/>
  </xdr:twoCellAnchor>
  <xdr:twoCellAnchor editAs="oneCell">
    <xdr:from>
      <xdr:col>3</xdr:col>
      <xdr:colOff>0</xdr:colOff>
      <xdr:row>37</xdr:row>
      <xdr:rowOff>0</xdr:rowOff>
    </xdr:from>
    <xdr:to>
      <xdr:col>3</xdr:col>
      <xdr:colOff>990600</xdr:colOff>
      <xdr:row>37</xdr:row>
      <xdr:rowOff>581025</xdr:rowOff>
    </xdr:to>
    <xdr:pic>
      <xdr:nvPicPr>
        <xdr:cNvPr id="11" name="Picture 11"/>
        <xdr:cNvPicPr>
          <a:picLocks noChangeAspect="1" noChangeArrowheads="1"/>
        </xdr:cNvPicPr>
      </xdr:nvPicPr>
      <xdr:blipFill>
        <a:blip xmlns:r="http://schemas.openxmlformats.org/officeDocument/2006/relationships" r:embed="rId26"/>
        <a:srcRect/>
        <a:stretch>
          <a:fillRect/>
        </a:stretch>
      </xdr:blipFill>
      <xdr:spPr bwMode="auto">
        <a:xfrm>
          <a:off x="1495425" y="16211550"/>
          <a:ext cx="990600" cy="581025"/>
        </a:xfrm>
        <a:prstGeom prst="rect">
          <a:avLst/>
        </a:prstGeom>
        <a:noFill/>
        <a:ln w="1">
          <a:noFill/>
          <a:miter lim="800000"/>
          <a:headEnd/>
          <a:tailEnd type="none" w="med" len="med"/>
        </a:ln>
        <a:effectLst/>
      </xdr:spPr>
    </xdr:pic>
    <xdr:clientData/>
  </xdr:twoCellAnchor>
  <xdr:twoCellAnchor editAs="oneCell">
    <xdr:from>
      <xdr:col>3</xdr:col>
      <xdr:colOff>0</xdr:colOff>
      <xdr:row>8</xdr:row>
      <xdr:rowOff>0</xdr:rowOff>
    </xdr:from>
    <xdr:to>
      <xdr:col>3</xdr:col>
      <xdr:colOff>990600</xdr:colOff>
      <xdr:row>8</xdr:row>
      <xdr:rowOff>581025</xdr:rowOff>
    </xdr:to>
    <xdr:pic>
      <xdr:nvPicPr>
        <xdr:cNvPr id="13" name="Picture 13"/>
        <xdr:cNvPicPr>
          <a:picLocks noChangeAspect="1" noChangeArrowheads="1"/>
        </xdr:cNvPicPr>
      </xdr:nvPicPr>
      <xdr:blipFill>
        <a:blip xmlns:r="http://schemas.openxmlformats.org/officeDocument/2006/relationships" r:embed="rId27"/>
        <a:srcRect/>
        <a:stretch>
          <a:fillRect/>
        </a:stretch>
      </xdr:blipFill>
      <xdr:spPr bwMode="auto">
        <a:xfrm>
          <a:off x="1495425" y="17411700"/>
          <a:ext cx="990600" cy="581025"/>
        </a:xfrm>
        <a:prstGeom prst="rect">
          <a:avLst/>
        </a:prstGeom>
        <a:noFill/>
        <a:ln w="1">
          <a:noFill/>
          <a:miter lim="800000"/>
          <a:headEnd/>
          <a:tailEnd type="none" w="med" len="med"/>
        </a:ln>
        <a:effectLst/>
      </xdr:spPr>
    </xdr:pic>
    <xdr:clientData/>
  </xdr:twoCellAnchor>
  <xdr:twoCellAnchor editAs="oneCell">
    <xdr:from>
      <xdr:col>3</xdr:col>
      <xdr:colOff>0</xdr:colOff>
      <xdr:row>9</xdr:row>
      <xdr:rowOff>0</xdr:rowOff>
    </xdr:from>
    <xdr:to>
      <xdr:col>3</xdr:col>
      <xdr:colOff>990600</xdr:colOff>
      <xdr:row>9</xdr:row>
      <xdr:rowOff>581025</xdr:rowOff>
    </xdr:to>
    <xdr:pic>
      <xdr:nvPicPr>
        <xdr:cNvPr id="14" name="Picture 14"/>
        <xdr:cNvPicPr>
          <a:picLocks noChangeAspect="1" noChangeArrowheads="1"/>
        </xdr:cNvPicPr>
      </xdr:nvPicPr>
      <xdr:blipFill>
        <a:blip xmlns:r="http://schemas.openxmlformats.org/officeDocument/2006/relationships" r:embed="rId28"/>
        <a:srcRect/>
        <a:stretch>
          <a:fillRect/>
        </a:stretch>
      </xdr:blipFill>
      <xdr:spPr bwMode="auto">
        <a:xfrm>
          <a:off x="1495425" y="18011775"/>
          <a:ext cx="990600" cy="581025"/>
        </a:xfrm>
        <a:prstGeom prst="rect">
          <a:avLst/>
        </a:prstGeom>
        <a:noFill/>
        <a:ln w="1">
          <a:noFill/>
          <a:miter lim="800000"/>
          <a:headEnd/>
          <a:tailEnd type="none" w="med" len="med"/>
        </a:ln>
        <a:effectLst/>
      </xdr:spPr>
    </xdr:pic>
    <xdr:clientData/>
  </xdr:twoCellAnchor>
  <xdr:twoCellAnchor editAs="oneCell">
    <xdr:from>
      <xdr:col>3</xdr:col>
      <xdr:colOff>0</xdr:colOff>
      <xdr:row>10</xdr:row>
      <xdr:rowOff>0</xdr:rowOff>
    </xdr:from>
    <xdr:to>
      <xdr:col>3</xdr:col>
      <xdr:colOff>990600</xdr:colOff>
      <xdr:row>10</xdr:row>
      <xdr:rowOff>581025</xdr:rowOff>
    </xdr:to>
    <xdr:pic>
      <xdr:nvPicPr>
        <xdr:cNvPr id="15" name="Picture 15"/>
        <xdr:cNvPicPr>
          <a:picLocks noChangeAspect="1" noChangeArrowheads="1"/>
        </xdr:cNvPicPr>
      </xdr:nvPicPr>
      <xdr:blipFill>
        <a:blip xmlns:r="http://schemas.openxmlformats.org/officeDocument/2006/relationships" r:embed="rId29"/>
        <a:srcRect/>
        <a:stretch>
          <a:fillRect/>
        </a:stretch>
      </xdr:blipFill>
      <xdr:spPr bwMode="auto">
        <a:xfrm>
          <a:off x="1495425" y="18611850"/>
          <a:ext cx="990600" cy="581025"/>
        </a:xfrm>
        <a:prstGeom prst="rect">
          <a:avLst/>
        </a:prstGeom>
        <a:noFill/>
        <a:ln w="1">
          <a:noFill/>
          <a:miter lim="800000"/>
          <a:headEnd/>
          <a:tailEnd type="none" w="med" len="med"/>
        </a:ln>
        <a:effectLst/>
      </xdr:spPr>
    </xdr:pic>
    <xdr:clientData/>
  </xdr:twoCellAnchor>
  <xdr:twoCellAnchor editAs="oneCell">
    <xdr:from>
      <xdr:col>3</xdr:col>
      <xdr:colOff>0</xdr:colOff>
      <xdr:row>11</xdr:row>
      <xdr:rowOff>0</xdr:rowOff>
    </xdr:from>
    <xdr:to>
      <xdr:col>3</xdr:col>
      <xdr:colOff>990600</xdr:colOff>
      <xdr:row>11</xdr:row>
      <xdr:rowOff>581025</xdr:rowOff>
    </xdr:to>
    <xdr:pic>
      <xdr:nvPicPr>
        <xdr:cNvPr id="16" name="Picture 16"/>
        <xdr:cNvPicPr>
          <a:picLocks noChangeAspect="1" noChangeArrowheads="1"/>
        </xdr:cNvPicPr>
      </xdr:nvPicPr>
      <xdr:blipFill>
        <a:blip xmlns:r="http://schemas.openxmlformats.org/officeDocument/2006/relationships" r:embed="rId30"/>
        <a:srcRect/>
        <a:stretch>
          <a:fillRect/>
        </a:stretch>
      </xdr:blipFill>
      <xdr:spPr bwMode="auto">
        <a:xfrm>
          <a:off x="1495425" y="19211925"/>
          <a:ext cx="990600" cy="581025"/>
        </a:xfrm>
        <a:prstGeom prst="rect">
          <a:avLst/>
        </a:prstGeom>
        <a:noFill/>
        <a:ln w="1">
          <a:noFill/>
          <a:miter lim="800000"/>
          <a:headEnd/>
          <a:tailEnd type="none" w="med" len="med"/>
        </a:ln>
        <a:effectLst/>
      </xdr:spPr>
    </xdr:pic>
    <xdr:clientData/>
  </xdr:twoCellAnchor>
  <xdr:twoCellAnchor editAs="oneCell">
    <xdr:from>
      <xdr:col>3</xdr:col>
      <xdr:colOff>0</xdr:colOff>
      <xdr:row>12</xdr:row>
      <xdr:rowOff>0</xdr:rowOff>
    </xdr:from>
    <xdr:to>
      <xdr:col>3</xdr:col>
      <xdr:colOff>990600</xdr:colOff>
      <xdr:row>12</xdr:row>
      <xdr:rowOff>581025</xdr:rowOff>
    </xdr:to>
    <xdr:pic>
      <xdr:nvPicPr>
        <xdr:cNvPr id="1041" name="Picture 17"/>
        <xdr:cNvPicPr>
          <a:picLocks noChangeAspect="1" noChangeArrowheads="1"/>
        </xdr:cNvPicPr>
      </xdr:nvPicPr>
      <xdr:blipFill>
        <a:blip xmlns:r="http://schemas.openxmlformats.org/officeDocument/2006/relationships" r:embed="rId31"/>
        <a:srcRect/>
        <a:stretch>
          <a:fillRect/>
        </a:stretch>
      </xdr:blipFill>
      <xdr:spPr bwMode="auto">
        <a:xfrm>
          <a:off x="1495425" y="19812000"/>
          <a:ext cx="990600" cy="581025"/>
        </a:xfrm>
        <a:prstGeom prst="rect">
          <a:avLst/>
        </a:prstGeom>
        <a:noFill/>
        <a:ln w="1">
          <a:noFill/>
          <a:miter lim="800000"/>
          <a:headEnd/>
          <a:tailEnd type="none" w="med" len="med"/>
        </a:ln>
        <a:effectLst/>
      </xdr:spPr>
    </xdr:pic>
    <xdr:clientData/>
  </xdr:twoCellAnchor>
  <xdr:twoCellAnchor editAs="oneCell">
    <xdr:from>
      <xdr:col>3</xdr:col>
      <xdr:colOff>0</xdr:colOff>
      <xdr:row>13</xdr:row>
      <xdr:rowOff>0</xdr:rowOff>
    </xdr:from>
    <xdr:to>
      <xdr:col>3</xdr:col>
      <xdr:colOff>990600</xdr:colOff>
      <xdr:row>13</xdr:row>
      <xdr:rowOff>581025</xdr:rowOff>
    </xdr:to>
    <xdr:pic>
      <xdr:nvPicPr>
        <xdr:cNvPr id="1042" name="Picture 18"/>
        <xdr:cNvPicPr>
          <a:picLocks noChangeAspect="1" noChangeArrowheads="1"/>
        </xdr:cNvPicPr>
      </xdr:nvPicPr>
      <xdr:blipFill>
        <a:blip xmlns:r="http://schemas.openxmlformats.org/officeDocument/2006/relationships" r:embed="rId32"/>
        <a:srcRect/>
        <a:stretch>
          <a:fillRect/>
        </a:stretch>
      </xdr:blipFill>
      <xdr:spPr bwMode="auto">
        <a:xfrm>
          <a:off x="1495425" y="20412075"/>
          <a:ext cx="990600" cy="581025"/>
        </a:xfrm>
        <a:prstGeom prst="rect">
          <a:avLst/>
        </a:prstGeom>
        <a:noFill/>
        <a:ln w="1">
          <a:noFill/>
          <a:miter lim="800000"/>
          <a:headEnd/>
          <a:tailEnd type="none" w="med" len="med"/>
        </a:ln>
        <a:effectLst/>
      </xdr:spPr>
    </xdr:pic>
    <xdr:clientData/>
  </xdr:twoCellAnchor>
  <xdr:twoCellAnchor editAs="oneCell">
    <xdr:from>
      <xdr:col>3</xdr:col>
      <xdr:colOff>0</xdr:colOff>
      <xdr:row>38</xdr:row>
      <xdr:rowOff>0</xdr:rowOff>
    </xdr:from>
    <xdr:to>
      <xdr:col>3</xdr:col>
      <xdr:colOff>990600</xdr:colOff>
      <xdr:row>38</xdr:row>
      <xdr:rowOff>581025</xdr:rowOff>
    </xdr:to>
    <xdr:pic>
      <xdr:nvPicPr>
        <xdr:cNvPr id="35" name="Picture 12"/>
        <xdr:cNvPicPr>
          <a:picLocks noChangeAspect="1" noChangeArrowheads="1"/>
        </xdr:cNvPicPr>
      </xdr:nvPicPr>
      <xdr:blipFill>
        <a:blip xmlns:r="http://schemas.openxmlformats.org/officeDocument/2006/relationships" r:embed="rId33"/>
        <a:srcRect/>
        <a:stretch>
          <a:fillRect/>
        </a:stretch>
      </xdr:blipFill>
      <xdr:spPr bwMode="auto">
        <a:xfrm>
          <a:off x="1495425" y="13211175"/>
          <a:ext cx="990600" cy="581025"/>
        </a:xfrm>
        <a:prstGeom prst="rect">
          <a:avLst/>
        </a:prstGeom>
        <a:noFill/>
        <a:ln w="1">
          <a:noFill/>
          <a:miter lim="800000"/>
          <a:headEnd/>
          <a:tailEnd type="none" w="med" len="med"/>
        </a:ln>
        <a:effectLst/>
      </xdr:spPr>
    </xdr:pic>
    <xdr:clientData/>
  </xdr:twoCellAnchor>
  <xdr:twoCellAnchor editAs="oneCell">
    <xdr:from>
      <xdr:col>3</xdr:col>
      <xdr:colOff>0</xdr:colOff>
      <xdr:row>39</xdr:row>
      <xdr:rowOff>0</xdr:rowOff>
    </xdr:from>
    <xdr:to>
      <xdr:col>3</xdr:col>
      <xdr:colOff>990600</xdr:colOff>
      <xdr:row>40</xdr:row>
      <xdr:rowOff>9525</xdr:rowOff>
    </xdr:to>
    <xdr:pic>
      <xdr:nvPicPr>
        <xdr:cNvPr id="17" name="Picture 2"/>
        <xdr:cNvPicPr>
          <a:picLocks noChangeAspect="1" noChangeArrowheads="1"/>
        </xdr:cNvPicPr>
      </xdr:nvPicPr>
      <xdr:blipFill>
        <a:blip xmlns:r="http://schemas.openxmlformats.org/officeDocument/2006/relationships" r:embed="rId34"/>
        <a:srcRect/>
        <a:stretch>
          <a:fillRect/>
        </a:stretch>
      </xdr:blipFill>
      <xdr:spPr bwMode="auto">
        <a:xfrm>
          <a:off x="1495425" y="21012150"/>
          <a:ext cx="990600" cy="609600"/>
        </a:xfrm>
        <a:prstGeom prst="rect">
          <a:avLst/>
        </a:prstGeom>
        <a:noFill/>
        <a:ln w="1">
          <a:noFill/>
          <a:miter lim="800000"/>
          <a:headEnd/>
          <a:tailEnd type="none" w="med" len="med"/>
        </a:ln>
        <a:effectLst/>
      </xdr:spPr>
    </xdr:pic>
    <xdr:clientData/>
  </xdr:twoCellAnchor>
  <xdr:twoCellAnchor editAs="oneCell">
    <xdr:from>
      <xdr:col>3</xdr:col>
      <xdr:colOff>0</xdr:colOff>
      <xdr:row>40</xdr:row>
      <xdr:rowOff>0</xdr:rowOff>
    </xdr:from>
    <xdr:to>
      <xdr:col>3</xdr:col>
      <xdr:colOff>990600</xdr:colOff>
      <xdr:row>41</xdr:row>
      <xdr:rowOff>9525</xdr:rowOff>
    </xdr:to>
    <xdr:pic>
      <xdr:nvPicPr>
        <xdr:cNvPr id="18" name="Picture 3"/>
        <xdr:cNvPicPr>
          <a:picLocks noChangeAspect="1" noChangeArrowheads="1"/>
        </xdr:cNvPicPr>
      </xdr:nvPicPr>
      <xdr:blipFill>
        <a:blip xmlns:r="http://schemas.openxmlformats.org/officeDocument/2006/relationships" r:embed="rId35"/>
        <a:srcRect/>
        <a:stretch>
          <a:fillRect/>
        </a:stretch>
      </xdr:blipFill>
      <xdr:spPr bwMode="auto">
        <a:xfrm>
          <a:off x="1495425" y="21612225"/>
          <a:ext cx="990600" cy="609600"/>
        </a:xfrm>
        <a:prstGeom prst="rect">
          <a:avLst/>
        </a:prstGeom>
        <a:noFill/>
        <a:ln w="1">
          <a:noFill/>
          <a:miter lim="800000"/>
          <a:headEnd/>
          <a:tailEnd type="none" w="med" len="med"/>
        </a:ln>
        <a:effectLst/>
      </xdr:spPr>
    </xdr:pic>
    <xdr:clientData/>
  </xdr:twoCellAnchor>
  <xdr:twoCellAnchor editAs="oneCell">
    <xdr:from>
      <xdr:col>3</xdr:col>
      <xdr:colOff>0</xdr:colOff>
      <xdr:row>41</xdr:row>
      <xdr:rowOff>0</xdr:rowOff>
    </xdr:from>
    <xdr:to>
      <xdr:col>3</xdr:col>
      <xdr:colOff>990600</xdr:colOff>
      <xdr:row>42</xdr:row>
      <xdr:rowOff>9525</xdr:rowOff>
    </xdr:to>
    <xdr:pic>
      <xdr:nvPicPr>
        <xdr:cNvPr id="19" name="Picture 4"/>
        <xdr:cNvPicPr>
          <a:picLocks noChangeAspect="1" noChangeArrowheads="1"/>
        </xdr:cNvPicPr>
      </xdr:nvPicPr>
      <xdr:blipFill>
        <a:blip xmlns:r="http://schemas.openxmlformats.org/officeDocument/2006/relationships" r:embed="rId36"/>
        <a:srcRect/>
        <a:stretch>
          <a:fillRect/>
        </a:stretch>
      </xdr:blipFill>
      <xdr:spPr bwMode="auto">
        <a:xfrm>
          <a:off x="1495425" y="22212300"/>
          <a:ext cx="990600" cy="609600"/>
        </a:xfrm>
        <a:prstGeom prst="rect">
          <a:avLst/>
        </a:prstGeom>
        <a:noFill/>
        <a:ln w="1">
          <a:noFill/>
          <a:miter lim="800000"/>
          <a:headEnd/>
          <a:tailEnd type="none" w="med" len="med"/>
        </a:ln>
        <a:effectLst/>
      </xdr:spPr>
    </xdr:pic>
    <xdr:clientData/>
  </xdr:twoCellAnchor>
  <xdr:twoCellAnchor editAs="oneCell">
    <xdr:from>
      <xdr:col>3</xdr:col>
      <xdr:colOff>0</xdr:colOff>
      <xdr:row>42</xdr:row>
      <xdr:rowOff>0</xdr:rowOff>
    </xdr:from>
    <xdr:to>
      <xdr:col>3</xdr:col>
      <xdr:colOff>990600</xdr:colOff>
      <xdr:row>43</xdr:row>
      <xdr:rowOff>9525</xdr:rowOff>
    </xdr:to>
    <xdr:pic>
      <xdr:nvPicPr>
        <xdr:cNvPr id="20" name="Picture 5"/>
        <xdr:cNvPicPr>
          <a:picLocks noChangeAspect="1" noChangeArrowheads="1"/>
        </xdr:cNvPicPr>
      </xdr:nvPicPr>
      <xdr:blipFill>
        <a:blip xmlns:r="http://schemas.openxmlformats.org/officeDocument/2006/relationships" r:embed="rId37"/>
        <a:srcRect/>
        <a:stretch>
          <a:fillRect/>
        </a:stretch>
      </xdr:blipFill>
      <xdr:spPr bwMode="auto">
        <a:xfrm>
          <a:off x="1495425" y="22812375"/>
          <a:ext cx="990600" cy="609600"/>
        </a:xfrm>
        <a:prstGeom prst="rect">
          <a:avLst/>
        </a:prstGeom>
        <a:noFill/>
        <a:ln w="1">
          <a:noFill/>
          <a:miter lim="800000"/>
          <a:headEnd/>
          <a:tailEnd type="none" w="med" len="med"/>
        </a:ln>
        <a:effectLst/>
      </xdr:spPr>
    </xdr:pic>
    <xdr:clientData/>
  </xdr:twoCellAnchor>
  <xdr:twoCellAnchor editAs="oneCell">
    <xdr:from>
      <xdr:col>3</xdr:col>
      <xdr:colOff>0</xdr:colOff>
      <xdr:row>47</xdr:row>
      <xdr:rowOff>0</xdr:rowOff>
    </xdr:from>
    <xdr:to>
      <xdr:col>3</xdr:col>
      <xdr:colOff>990600</xdr:colOff>
      <xdr:row>48</xdr:row>
      <xdr:rowOff>9525</xdr:rowOff>
    </xdr:to>
    <xdr:pic>
      <xdr:nvPicPr>
        <xdr:cNvPr id="21" name="Picture 6"/>
        <xdr:cNvPicPr>
          <a:picLocks noChangeAspect="1" noChangeArrowheads="1"/>
        </xdr:cNvPicPr>
      </xdr:nvPicPr>
      <xdr:blipFill>
        <a:blip xmlns:r="http://schemas.openxmlformats.org/officeDocument/2006/relationships" r:embed="rId38"/>
        <a:srcRect/>
        <a:stretch>
          <a:fillRect/>
        </a:stretch>
      </xdr:blipFill>
      <xdr:spPr bwMode="auto">
        <a:xfrm>
          <a:off x="1495425" y="25812750"/>
          <a:ext cx="990600" cy="609600"/>
        </a:xfrm>
        <a:prstGeom prst="rect">
          <a:avLst/>
        </a:prstGeom>
        <a:noFill/>
        <a:ln w="1">
          <a:noFill/>
          <a:miter lim="800000"/>
          <a:headEnd/>
          <a:tailEnd type="none" w="med" len="med"/>
        </a:ln>
        <a:effectLst/>
      </xdr:spPr>
    </xdr:pic>
    <xdr:clientData/>
  </xdr:twoCellAnchor>
  <xdr:twoCellAnchor editAs="oneCell">
    <xdr:from>
      <xdr:col>3</xdr:col>
      <xdr:colOff>0</xdr:colOff>
      <xdr:row>48</xdr:row>
      <xdr:rowOff>0</xdr:rowOff>
    </xdr:from>
    <xdr:to>
      <xdr:col>3</xdr:col>
      <xdr:colOff>990600</xdr:colOff>
      <xdr:row>49</xdr:row>
      <xdr:rowOff>9525</xdr:rowOff>
    </xdr:to>
    <xdr:pic>
      <xdr:nvPicPr>
        <xdr:cNvPr id="22" name="Picture 7"/>
        <xdr:cNvPicPr>
          <a:picLocks noChangeAspect="1" noChangeArrowheads="1"/>
        </xdr:cNvPicPr>
      </xdr:nvPicPr>
      <xdr:blipFill>
        <a:blip xmlns:r="http://schemas.openxmlformats.org/officeDocument/2006/relationships" r:embed="rId39"/>
        <a:srcRect/>
        <a:stretch>
          <a:fillRect/>
        </a:stretch>
      </xdr:blipFill>
      <xdr:spPr bwMode="auto">
        <a:xfrm>
          <a:off x="1495425" y="26412825"/>
          <a:ext cx="990600" cy="609600"/>
        </a:xfrm>
        <a:prstGeom prst="rect">
          <a:avLst/>
        </a:prstGeom>
        <a:noFill/>
        <a:ln w="1">
          <a:noFill/>
          <a:miter lim="800000"/>
          <a:headEnd/>
          <a:tailEnd type="none" w="med" len="med"/>
        </a:ln>
        <a:effectLst/>
      </xdr:spPr>
    </xdr:pic>
    <xdr:clientData/>
  </xdr:twoCellAnchor>
  <xdr:twoCellAnchor editAs="oneCell">
    <xdr:from>
      <xdr:col>3</xdr:col>
      <xdr:colOff>0</xdr:colOff>
      <xdr:row>49</xdr:row>
      <xdr:rowOff>0</xdr:rowOff>
    </xdr:from>
    <xdr:to>
      <xdr:col>3</xdr:col>
      <xdr:colOff>990600</xdr:colOff>
      <xdr:row>50</xdr:row>
      <xdr:rowOff>9525</xdr:rowOff>
    </xdr:to>
    <xdr:pic>
      <xdr:nvPicPr>
        <xdr:cNvPr id="23" name="Picture 8"/>
        <xdr:cNvPicPr>
          <a:picLocks noChangeAspect="1" noChangeArrowheads="1"/>
        </xdr:cNvPicPr>
      </xdr:nvPicPr>
      <xdr:blipFill>
        <a:blip xmlns:r="http://schemas.openxmlformats.org/officeDocument/2006/relationships" r:embed="rId40"/>
        <a:srcRect/>
        <a:stretch>
          <a:fillRect/>
        </a:stretch>
      </xdr:blipFill>
      <xdr:spPr bwMode="auto">
        <a:xfrm>
          <a:off x="1495425" y="27012900"/>
          <a:ext cx="990600" cy="609600"/>
        </a:xfrm>
        <a:prstGeom prst="rect">
          <a:avLst/>
        </a:prstGeom>
        <a:noFill/>
        <a:ln w="1">
          <a:noFill/>
          <a:miter lim="800000"/>
          <a:headEnd/>
          <a:tailEnd type="none" w="med" len="med"/>
        </a:ln>
        <a:effectLst/>
      </xdr:spPr>
    </xdr:pic>
    <xdr:clientData/>
  </xdr:twoCellAnchor>
  <xdr:twoCellAnchor editAs="oneCell">
    <xdr:from>
      <xdr:col>3</xdr:col>
      <xdr:colOff>0</xdr:colOff>
      <xdr:row>50</xdr:row>
      <xdr:rowOff>0</xdr:rowOff>
    </xdr:from>
    <xdr:to>
      <xdr:col>3</xdr:col>
      <xdr:colOff>990600</xdr:colOff>
      <xdr:row>51</xdr:row>
      <xdr:rowOff>9525</xdr:rowOff>
    </xdr:to>
    <xdr:pic>
      <xdr:nvPicPr>
        <xdr:cNvPr id="24" name="Picture 9"/>
        <xdr:cNvPicPr>
          <a:picLocks noChangeAspect="1" noChangeArrowheads="1"/>
        </xdr:cNvPicPr>
      </xdr:nvPicPr>
      <xdr:blipFill>
        <a:blip xmlns:r="http://schemas.openxmlformats.org/officeDocument/2006/relationships" r:embed="rId41"/>
        <a:srcRect/>
        <a:stretch>
          <a:fillRect/>
        </a:stretch>
      </xdr:blipFill>
      <xdr:spPr bwMode="auto">
        <a:xfrm>
          <a:off x="1495425" y="27612975"/>
          <a:ext cx="990600" cy="609600"/>
        </a:xfrm>
        <a:prstGeom prst="rect">
          <a:avLst/>
        </a:prstGeom>
        <a:noFill/>
        <a:ln w="1">
          <a:noFill/>
          <a:miter lim="800000"/>
          <a:headEnd/>
          <a:tailEnd type="none" w="med" len="med"/>
        </a:ln>
        <a:effectLst/>
      </xdr:spPr>
    </xdr:pic>
    <xdr:clientData/>
  </xdr:twoCellAnchor>
  <xdr:twoCellAnchor editAs="oneCell">
    <xdr:from>
      <xdr:col>3</xdr:col>
      <xdr:colOff>38100</xdr:colOff>
      <xdr:row>51</xdr:row>
      <xdr:rowOff>9525</xdr:rowOff>
    </xdr:from>
    <xdr:to>
      <xdr:col>4</xdr:col>
      <xdr:colOff>9525</xdr:colOff>
      <xdr:row>52</xdr:row>
      <xdr:rowOff>19050</xdr:rowOff>
    </xdr:to>
    <xdr:pic>
      <xdr:nvPicPr>
        <xdr:cNvPr id="25" name="Picture 10"/>
        <xdr:cNvPicPr>
          <a:picLocks noChangeAspect="1" noChangeArrowheads="1"/>
        </xdr:cNvPicPr>
      </xdr:nvPicPr>
      <xdr:blipFill>
        <a:blip xmlns:r="http://schemas.openxmlformats.org/officeDocument/2006/relationships" r:embed="rId42"/>
        <a:srcRect/>
        <a:stretch>
          <a:fillRect/>
        </a:stretch>
      </xdr:blipFill>
      <xdr:spPr bwMode="auto">
        <a:xfrm>
          <a:off x="1666875" y="28222575"/>
          <a:ext cx="990600" cy="609600"/>
        </a:xfrm>
        <a:prstGeom prst="rect">
          <a:avLst/>
        </a:prstGeom>
        <a:noFill/>
        <a:ln w="1">
          <a:noFill/>
          <a:miter lim="800000"/>
          <a:headEnd/>
          <a:tailEnd type="none" w="med" len="med"/>
        </a:ln>
        <a:effectLst/>
      </xdr:spPr>
    </xdr:pic>
    <xdr:clientData/>
  </xdr:twoCellAnchor>
  <xdr:twoCellAnchor editAs="oneCell">
    <xdr:from>
      <xdr:col>3</xdr:col>
      <xdr:colOff>0</xdr:colOff>
      <xdr:row>52</xdr:row>
      <xdr:rowOff>0</xdr:rowOff>
    </xdr:from>
    <xdr:to>
      <xdr:col>3</xdr:col>
      <xdr:colOff>990600</xdr:colOff>
      <xdr:row>53</xdr:row>
      <xdr:rowOff>9525</xdr:rowOff>
    </xdr:to>
    <xdr:pic>
      <xdr:nvPicPr>
        <xdr:cNvPr id="26" name="Picture 11"/>
        <xdr:cNvPicPr>
          <a:picLocks noChangeAspect="1" noChangeArrowheads="1"/>
        </xdr:cNvPicPr>
      </xdr:nvPicPr>
      <xdr:blipFill>
        <a:blip xmlns:r="http://schemas.openxmlformats.org/officeDocument/2006/relationships" r:embed="rId43"/>
        <a:srcRect/>
        <a:stretch>
          <a:fillRect/>
        </a:stretch>
      </xdr:blipFill>
      <xdr:spPr bwMode="auto">
        <a:xfrm>
          <a:off x="1495425" y="28813125"/>
          <a:ext cx="990600" cy="609600"/>
        </a:xfrm>
        <a:prstGeom prst="rect">
          <a:avLst/>
        </a:prstGeom>
        <a:noFill/>
        <a:ln w="1">
          <a:noFill/>
          <a:miter lim="800000"/>
          <a:headEnd/>
          <a:tailEnd type="none" w="med" len="med"/>
        </a:ln>
        <a:effectLst/>
      </xdr:spPr>
    </xdr:pic>
    <xdr:clientData/>
  </xdr:twoCellAnchor>
  <xdr:twoCellAnchor editAs="oneCell">
    <xdr:from>
      <xdr:col>3</xdr:col>
      <xdr:colOff>0</xdr:colOff>
      <xdr:row>53</xdr:row>
      <xdr:rowOff>0</xdr:rowOff>
    </xdr:from>
    <xdr:to>
      <xdr:col>3</xdr:col>
      <xdr:colOff>990600</xdr:colOff>
      <xdr:row>54</xdr:row>
      <xdr:rowOff>9525</xdr:rowOff>
    </xdr:to>
    <xdr:pic>
      <xdr:nvPicPr>
        <xdr:cNvPr id="27" name="Picture 12"/>
        <xdr:cNvPicPr>
          <a:picLocks noChangeAspect="1" noChangeArrowheads="1"/>
        </xdr:cNvPicPr>
      </xdr:nvPicPr>
      <xdr:blipFill>
        <a:blip xmlns:r="http://schemas.openxmlformats.org/officeDocument/2006/relationships" r:embed="rId44"/>
        <a:srcRect/>
        <a:stretch>
          <a:fillRect/>
        </a:stretch>
      </xdr:blipFill>
      <xdr:spPr bwMode="auto">
        <a:xfrm>
          <a:off x="1495425" y="29413200"/>
          <a:ext cx="990600" cy="609600"/>
        </a:xfrm>
        <a:prstGeom prst="rect">
          <a:avLst/>
        </a:prstGeom>
        <a:noFill/>
        <a:ln w="1">
          <a:noFill/>
          <a:miter lim="800000"/>
          <a:headEnd/>
          <a:tailEnd type="none" w="med" len="med"/>
        </a:ln>
        <a:effectLst/>
      </xdr:spPr>
    </xdr:pic>
    <xdr:clientData/>
  </xdr:twoCellAnchor>
  <xdr:twoCellAnchor editAs="oneCell">
    <xdr:from>
      <xdr:col>3</xdr:col>
      <xdr:colOff>0</xdr:colOff>
      <xdr:row>54</xdr:row>
      <xdr:rowOff>0</xdr:rowOff>
    </xdr:from>
    <xdr:to>
      <xdr:col>3</xdr:col>
      <xdr:colOff>990600</xdr:colOff>
      <xdr:row>55</xdr:row>
      <xdr:rowOff>9525</xdr:rowOff>
    </xdr:to>
    <xdr:pic>
      <xdr:nvPicPr>
        <xdr:cNvPr id="28" name="Picture 13"/>
        <xdr:cNvPicPr>
          <a:picLocks noChangeAspect="1" noChangeArrowheads="1"/>
        </xdr:cNvPicPr>
      </xdr:nvPicPr>
      <xdr:blipFill>
        <a:blip xmlns:r="http://schemas.openxmlformats.org/officeDocument/2006/relationships" r:embed="rId45"/>
        <a:srcRect/>
        <a:stretch>
          <a:fillRect/>
        </a:stretch>
      </xdr:blipFill>
      <xdr:spPr bwMode="auto">
        <a:xfrm>
          <a:off x="1495425" y="30013275"/>
          <a:ext cx="990600" cy="609600"/>
        </a:xfrm>
        <a:prstGeom prst="rect">
          <a:avLst/>
        </a:prstGeom>
        <a:noFill/>
        <a:ln w="1">
          <a:noFill/>
          <a:miter lim="800000"/>
          <a:headEnd/>
          <a:tailEnd type="none" w="med" len="med"/>
        </a:ln>
        <a:effectLst/>
      </xdr:spPr>
    </xdr:pic>
    <xdr:clientData/>
  </xdr:twoCellAnchor>
  <xdr:twoCellAnchor editAs="oneCell">
    <xdr:from>
      <xdr:col>3</xdr:col>
      <xdr:colOff>104775</xdr:colOff>
      <xdr:row>43</xdr:row>
      <xdr:rowOff>0</xdr:rowOff>
    </xdr:from>
    <xdr:to>
      <xdr:col>3</xdr:col>
      <xdr:colOff>857250</xdr:colOff>
      <xdr:row>43</xdr:row>
      <xdr:rowOff>583920</xdr:rowOff>
    </xdr:to>
    <xdr:pic>
      <xdr:nvPicPr>
        <xdr:cNvPr id="29" name="Picture 14"/>
        <xdr:cNvPicPr>
          <a:picLocks noChangeAspect="1" noChangeArrowheads="1"/>
        </xdr:cNvPicPr>
      </xdr:nvPicPr>
      <xdr:blipFill>
        <a:blip xmlns:r="http://schemas.openxmlformats.org/officeDocument/2006/relationships" r:embed="rId46" cstate="print"/>
        <a:srcRect/>
        <a:stretch>
          <a:fillRect/>
        </a:stretch>
      </xdr:blipFill>
      <xdr:spPr bwMode="auto">
        <a:xfrm>
          <a:off x="1600200" y="23412450"/>
          <a:ext cx="752475" cy="583920"/>
        </a:xfrm>
        <a:prstGeom prst="rect">
          <a:avLst/>
        </a:prstGeom>
        <a:noFill/>
        <a:ln w="1">
          <a:noFill/>
          <a:miter lim="800000"/>
          <a:headEnd/>
          <a:tailEnd type="none" w="med" len="med"/>
        </a:ln>
        <a:effectLst/>
      </xdr:spPr>
    </xdr:pic>
    <xdr:clientData/>
  </xdr:twoCellAnchor>
  <xdr:twoCellAnchor editAs="oneCell">
    <xdr:from>
      <xdr:col>3</xdr:col>
      <xdr:colOff>114300</xdr:colOff>
      <xdr:row>44</xdr:row>
      <xdr:rowOff>0</xdr:rowOff>
    </xdr:from>
    <xdr:to>
      <xdr:col>3</xdr:col>
      <xdr:colOff>866775</xdr:colOff>
      <xdr:row>44</xdr:row>
      <xdr:rowOff>583920</xdr:rowOff>
    </xdr:to>
    <xdr:pic>
      <xdr:nvPicPr>
        <xdr:cNvPr id="49" name="Picture 14"/>
        <xdr:cNvPicPr>
          <a:picLocks noChangeAspect="1" noChangeArrowheads="1"/>
        </xdr:cNvPicPr>
      </xdr:nvPicPr>
      <xdr:blipFill>
        <a:blip xmlns:r="http://schemas.openxmlformats.org/officeDocument/2006/relationships" r:embed="rId46" cstate="print"/>
        <a:srcRect/>
        <a:stretch>
          <a:fillRect/>
        </a:stretch>
      </xdr:blipFill>
      <xdr:spPr bwMode="auto">
        <a:xfrm>
          <a:off x="1609725" y="24012525"/>
          <a:ext cx="752475" cy="583920"/>
        </a:xfrm>
        <a:prstGeom prst="rect">
          <a:avLst/>
        </a:prstGeom>
        <a:noFill/>
        <a:ln w="1">
          <a:noFill/>
          <a:miter lim="800000"/>
          <a:headEnd/>
          <a:tailEnd type="none" w="med" len="med"/>
        </a:ln>
        <a:effectLst/>
      </xdr:spPr>
    </xdr:pic>
    <xdr:clientData/>
  </xdr:twoCellAnchor>
  <xdr:twoCellAnchor editAs="oneCell">
    <xdr:from>
      <xdr:col>3</xdr:col>
      <xdr:colOff>114300</xdr:colOff>
      <xdr:row>45</xdr:row>
      <xdr:rowOff>0</xdr:rowOff>
    </xdr:from>
    <xdr:to>
      <xdr:col>3</xdr:col>
      <xdr:colOff>866775</xdr:colOff>
      <xdr:row>45</xdr:row>
      <xdr:rowOff>583920</xdr:rowOff>
    </xdr:to>
    <xdr:pic>
      <xdr:nvPicPr>
        <xdr:cNvPr id="50" name="Picture 14"/>
        <xdr:cNvPicPr>
          <a:picLocks noChangeAspect="1" noChangeArrowheads="1"/>
        </xdr:cNvPicPr>
      </xdr:nvPicPr>
      <xdr:blipFill>
        <a:blip xmlns:r="http://schemas.openxmlformats.org/officeDocument/2006/relationships" r:embed="rId46" cstate="print"/>
        <a:srcRect/>
        <a:stretch>
          <a:fillRect/>
        </a:stretch>
      </xdr:blipFill>
      <xdr:spPr bwMode="auto">
        <a:xfrm>
          <a:off x="1609725" y="24612600"/>
          <a:ext cx="752475" cy="583920"/>
        </a:xfrm>
        <a:prstGeom prst="rect">
          <a:avLst/>
        </a:prstGeom>
        <a:noFill/>
        <a:ln w="1">
          <a:noFill/>
          <a:miter lim="800000"/>
          <a:headEnd/>
          <a:tailEnd type="none" w="med" len="med"/>
        </a:ln>
        <a:effectLst/>
      </xdr:spPr>
    </xdr:pic>
    <xdr:clientData/>
  </xdr:twoCellAnchor>
  <xdr:twoCellAnchor editAs="oneCell">
    <xdr:from>
      <xdr:col>3</xdr:col>
      <xdr:colOff>114300</xdr:colOff>
      <xdr:row>46</xdr:row>
      <xdr:rowOff>9525</xdr:rowOff>
    </xdr:from>
    <xdr:to>
      <xdr:col>3</xdr:col>
      <xdr:colOff>866775</xdr:colOff>
      <xdr:row>46</xdr:row>
      <xdr:rowOff>593445</xdr:rowOff>
    </xdr:to>
    <xdr:pic>
      <xdr:nvPicPr>
        <xdr:cNvPr id="51" name="Picture 14"/>
        <xdr:cNvPicPr>
          <a:picLocks noChangeAspect="1" noChangeArrowheads="1"/>
        </xdr:cNvPicPr>
      </xdr:nvPicPr>
      <xdr:blipFill>
        <a:blip xmlns:r="http://schemas.openxmlformats.org/officeDocument/2006/relationships" r:embed="rId46" cstate="print"/>
        <a:srcRect/>
        <a:stretch>
          <a:fillRect/>
        </a:stretch>
      </xdr:blipFill>
      <xdr:spPr bwMode="auto">
        <a:xfrm>
          <a:off x="1609725" y="25222200"/>
          <a:ext cx="752475" cy="583920"/>
        </a:xfrm>
        <a:prstGeom prst="rect">
          <a:avLst/>
        </a:prstGeom>
        <a:noFill/>
        <a:ln w="1">
          <a:noFill/>
          <a:miter lim="800000"/>
          <a:headEnd/>
          <a:tailEnd type="none" w="med" len="med"/>
        </a:ln>
        <a:effectLst/>
      </xdr:spPr>
    </xdr:pic>
    <xdr:clientData/>
  </xdr:twoCellAnchor>
  <xdr:twoCellAnchor editAs="oneCell">
    <xdr:from>
      <xdr:col>3</xdr:col>
      <xdr:colOff>0</xdr:colOff>
      <xdr:row>140</xdr:row>
      <xdr:rowOff>0</xdr:rowOff>
    </xdr:from>
    <xdr:to>
      <xdr:col>3</xdr:col>
      <xdr:colOff>990600</xdr:colOff>
      <xdr:row>140</xdr:row>
      <xdr:rowOff>590550</xdr:rowOff>
    </xdr:to>
    <xdr:pic>
      <xdr:nvPicPr>
        <xdr:cNvPr id="31" name="Picture 16"/>
        <xdr:cNvPicPr>
          <a:picLocks noChangeAspect="1" noChangeArrowheads="1"/>
        </xdr:cNvPicPr>
      </xdr:nvPicPr>
      <xdr:blipFill>
        <a:blip xmlns:r="http://schemas.openxmlformats.org/officeDocument/2006/relationships" r:embed="rId47"/>
        <a:srcRect/>
        <a:stretch>
          <a:fillRect/>
        </a:stretch>
      </xdr:blipFill>
      <xdr:spPr bwMode="auto">
        <a:xfrm>
          <a:off x="1495425" y="34813875"/>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59</xdr:row>
      <xdr:rowOff>0</xdr:rowOff>
    </xdr:from>
    <xdr:to>
      <xdr:col>3</xdr:col>
      <xdr:colOff>990600</xdr:colOff>
      <xdr:row>59</xdr:row>
      <xdr:rowOff>590550</xdr:rowOff>
    </xdr:to>
    <xdr:pic>
      <xdr:nvPicPr>
        <xdr:cNvPr id="32" name="Picture 17"/>
        <xdr:cNvPicPr>
          <a:picLocks noChangeAspect="1" noChangeArrowheads="1"/>
        </xdr:cNvPicPr>
      </xdr:nvPicPr>
      <xdr:blipFill>
        <a:blip xmlns:r="http://schemas.openxmlformats.org/officeDocument/2006/relationships" r:embed="rId48"/>
        <a:srcRect/>
        <a:stretch>
          <a:fillRect/>
        </a:stretch>
      </xdr:blipFill>
      <xdr:spPr bwMode="auto">
        <a:xfrm>
          <a:off x="1495425" y="34213800"/>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58</xdr:row>
      <xdr:rowOff>0</xdr:rowOff>
    </xdr:from>
    <xdr:to>
      <xdr:col>3</xdr:col>
      <xdr:colOff>990600</xdr:colOff>
      <xdr:row>58</xdr:row>
      <xdr:rowOff>590550</xdr:rowOff>
    </xdr:to>
    <xdr:pic>
      <xdr:nvPicPr>
        <xdr:cNvPr id="33" name="Picture 18"/>
        <xdr:cNvPicPr>
          <a:picLocks noChangeAspect="1" noChangeArrowheads="1"/>
        </xdr:cNvPicPr>
      </xdr:nvPicPr>
      <xdr:blipFill>
        <a:blip xmlns:r="http://schemas.openxmlformats.org/officeDocument/2006/relationships" r:embed="rId49"/>
        <a:srcRect/>
        <a:stretch>
          <a:fillRect/>
        </a:stretch>
      </xdr:blipFill>
      <xdr:spPr bwMode="auto">
        <a:xfrm>
          <a:off x="1495425" y="33613725"/>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139</xdr:row>
      <xdr:rowOff>0</xdr:rowOff>
    </xdr:from>
    <xdr:to>
      <xdr:col>3</xdr:col>
      <xdr:colOff>990600</xdr:colOff>
      <xdr:row>139</xdr:row>
      <xdr:rowOff>590550</xdr:rowOff>
    </xdr:to>
    <xdr:pic>
      <xdr:nvPicPr>
        <xdr:cNvPr id="1043" name="Picture 19"/>
        <xdr:cNvPicPr>
          <a:picLocks noChangeAspect="1" noChangeArrowheads="1"/>
        </xdr:cNvPicPr>
      </xdr:nvPicPr>
      <xdr:blipFill>
        <a:blip xmlns:r="http://schemas.openxmlformats.org/officeDocument/2006/relationships" r:embed="rId50"/>
        <a:srcRect/>
        <a:stretch>
          <a:fillRect/>
        </a:stretch>
      </xdr:blipFill>
      <xdr:spPr bwMode="auto">
        <a:xfrm>
          <a:off x="1495425" y="33013650"/>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57</xdr:row>
      <xdr:rowOff>0</xdr:rowOff>
    </xdr:from>
    <xdr:to>
      <xdr:col>3</xdr:col>
      <xdr:colOff>990600</xdr:colOff>
      <xdr:row>57</xdr:row>
      <xdr:rowOff>590550</xdr:rowOff>
    </xdr:to>
    <xdr:pic>
      <xdr:nvPicPr>
        <xdr:cNvPr id="1044" name="Picture 20"/>
        <xdr:cNvPicPr>
          <a:picLocks noChangeAspect="1" noChangeArrowheads="1"/>
        </xdr:cNvPicPr>
      </xdr:nvPicPr>
      <xdr:blipFill>
        <a:blip xmlns:r="http://schemas.openxmlformats.org/officeDocument/2006/relationships" r:embed="rId51"/>
        <a:srcRect/>
        <a:stretch>
          <a:fillRect/>
        </a:stretch>
      </xdr:blipFill>
      <xdr:spPr bwMode="auto">
        <a:xfrm>
          <a:off x="1495425" y="32413575"/>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141</xdr:row>
      <xdr:rowOff>0</xdr:rowOff>
    </xdr:from>
    <xdr:to>
      <xdr:col>3</xdr:col>
      <xdr:colOff>990600</xdr:colOff>
      <xdr:row>141</xdr:row>
      <xdr:rowOff>590550</xdr:rowOff>
    </xdr:to>
    <xdr:pic>
      <xdr:nvPicPr>
        <xdr:cNvPr id="1045" name="Picture 21"/>
        <xdr:cNvPicPr>
          <a:picLocks noChangeAspect="1" noChangeArrowheads="1"/>
        </xdr:cNvPicPr>
      </xdr:nvPicPr>
      <xdr:blipFill>
        <a:blip xmlns:r="http://schemas.openxmlformats.org/officeDocument/2006/relationships" r:embed="rId52"/>
        <a:srcRect/>
        <a:stretch>
          <a:fillRect/>
        </a:stretch>
      </xdr:blipFill>
      <xdr:spPr bwMode="auto">
        <a:xfrm>
          <a:off x="1495425" y="31813500"/>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138</xdr:row>
      <xdr:rowOff>0</xdr:rowOff>
    </xdr:from>
    <xdr:to>
      <xdr:col>3</xdr:col>
      <xdr:colOff>990600</xdr:colOff>
      <xdr:row>138</xdr:row>
      <xdr:rowOff>590550</xdr:rowOff>
    </xdr:to>
    <xdr:pic>
      <xdr:nvPicPr>
        <xdr:cNvPr id="1046" name="Picture 22"/>
        <xdr:cNvPicPr>
          <a:picLocks noChangeAspect="1" noChangeArrowheads="1"/>
        </xdr:cNvPicPr>
      </xdr:nvPicPr>
      <xdr:blipFill>
        <a:blip xmlns:r="http://schemas.openxmlformats.org/officeDocument/2006/relationships" r:embed="rId53"/>
        <a:srcRect/>
        <a:stretch>
          <a:fillRect/>
        </a:stretch>
      </xdr:blipFill>
      <xdr:spPr bwMode="auto">
        <a:xfrm>
          <a:off x="1495425" y="31213425"/>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55</xdr:row>
      <xdr:rowOff>0</xdr:rowOff>
    </xdr:from>
    <xdr:to>
      <xdr:col>3</xdr:col>
      <xdr:colOff>990600</xdr:colOff>
      <xdr:row>55</xdr:row>
      <xdr:rowOff>590550</xdr:rowOff>
    </xdr:to>
    <xdr:pic>
      <xdr:nvPicPr>
        <xdr:cNvPr id="1047" name="Picture 23"/>
        <xdr:cNvPicPr>
          <a:picLocks noChangeAspect="1" noChangeArrowheads="1"/>
        </xdr:cNvPicPr>
      </xdr:nvPicPr>
      <xdr:blipFill>
        <a:blip xmlns:r="http://schemas.openxmlformats.org/officeDocument/2006/relationships" r:embed="rId54"/>
        <a:srcRect/>
        <a:stretch>
          <a:fillRect/>
        </a:stretch>
      </xdr:blipFill>
      <xdr:spPr bwMode="auto">
        <a:xfrm>
          <a:off x="1495425" y="30613350"/>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79</xdr:row>
      <xdr:rowOff>0</xdr:rowOff>
    </xdr:from>
    <xdr:to>
      <xdr:col>3</xdr:col>
      <xdr:colOff>990600</xdr:colOff>
      <xdr:row>79</xdr:row>
      <xdr:rowOff>590550</xdr:rowOff>
    </xdr:to>
    <xdr:pic>
      <xdr:nvPicPr>
        <xdr:cNvPr id="1055" name="Picture 31"/>
        <xdr:cNvPicPr>
          <a:picLocks noChangeAspect="1" noChangeArrowheads="1"/>
        </xdr:cNvPicPr>
      </xdr:nvPicPr>
      <xdr:blipFill>
        <a:blip xmlns:r="http://schemas.openxmlformats.org/officeDocument/2006/relationships" r:embed="rId55"/>
        <a:srcRect/>
        <a:stretch>
          <a:fillRect/>
        </a:stretch>
      </xdr:blipFill>
      <xdr:spPr bwMode="auto">
        <a:xfrm>
          <a:off x="1790700" y="48015525"/>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78</xdr:row>
      <xdr:rowOff>0</xdr:rowOff>
    </xdr:from>
    <xdr:to>
      <xdr:col>3</xdr:col>
      <xdr:colOff>990600</xdr:colOff>
      <xdr:row>78</xdr:row>
      <xdr:rowOff>590550</xdr:rowOff>
    </xdr:to>
    <xdr:pic>
      <xdr:nvPicPr>
        <xdr:cNvPr id="1056" name="Picture 32"/>
        <xdr:cNvPicPr>
          <a:picLocks noChangeAspect="1" noChangeArrowheads="1"/>
        </xdr:cNvPicPr>
      </xdr:nvPicPr>
      <xdr:blipFill>
        <a:blip xmlns:r="http://schemas.openxmlformats.org/officeDocument/2006/relationships" r:embed="rId56"/>
        <a:srcRect/>
        <a:stretch>
          <a:fillRect/>
        </a:stretch>
      </xdr:blipFill>
      <xdr:spPr bwMode="auto">
        <a:xfrm>
          <a:off x="1790700" y="47415450"/>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77</xdr:row>
      <xdr:rowOff>0</xdr:rowOff>
    </xdr:from>
    <xdr:to>
      <xdr:col>3</xdr:col>
      <xdr:colOff>990600</xdr:colOff>
      <xdr:row>77</xdr:row>
      <xdr:rowOff>590550</xdr:rowOff>
    </xdr:to>
    <xdr:pic>
      <xdr:nvPicPr>
        <xdr:cNvPr id="1057" name="Picture 33"/>
        <xdr:cNvPicPr>
          <a:picLocks noChangeAspect="1" noChangeArrowheads="1"/>
        </xdr:cNvPicPr>
      </xdr:nvPicPr>
      <xdr:blipFill>
        <a:blip xmlns:r="http://schemas.openxmlformats.org/officeDocument/2006/relationships" r:embed="rId57"/>
        <a:srcRect/>
        <a:stretch>
          <a:fillRect/>
        </a:stretch>
      </xdr:blipFill>
      <xdr:spPr bwMode="auto">
        <a:xfrm>
          <a:off x="1790700" y="46815375"/>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76</xdr:row>
      <xdr:rowOff>0</xdr:rowOff>
    </xdr:from>
    <xdr:to>
      <xdr:col>3</xdr:col>
      <xdr:colOff>990600</xdr:colOff>
      <xdr:row>76</xdr:row>
      <xdr:rowOff>590550</xdr:rowOff>
    </xdr:to>
    <xdr:pic>
      <xdr:nvPicPr>
        <xdr:cNvPr id="1058" name="Picture 34"/>
        <xdr:cNvPicPr>
          <a:picLocks noChangeAspect="1" noChangeArrowheads="1"/>
        </xdr:cNvPicPr>
      </xdr:nvPicPr>
      <xdr:blipFill>
        <a:blip xmlns:r="http://schemas.openxmlformats.org/officeDocument/2006/relationships" r:embed="rId58"/>
        <a:srcRect/>
        <a:stretch>
          <a:fillRect/>
        </a:stretch>
      </xdr:blipFill>
      <xdr:spPr bwMode="auto">
        <a:xfrm>
          <a:off x="1790700" y="46215300"/>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75</xdr:row>
      <xdr:rowOff>0</xdr:rowOff>
    </xdr:from>
    <xdr:to>
      <xdr:col>3</xdr:col>
      <xdr:colOff>990600</xdr:colOff>
      <xdr:row>75</xdr:row>
      <xdr:rowOff>590550</xdr:rowOff>
    </xdr:to>
    <xdr:pic>
      <xdr:nvPicPr>
        <xdr:cNvPr id="1059" name="Picture 35"/>
        <xdr:cNvPicPr>
          <a:picLocks noChangeAspect="1" noChangeArrowheads="1"/>
        </xdr:cNvPicPr>
      </xdr:nvPicPr>
      <xdr:blipFill>
        <a:blip xmlns:r="http://schemas.openxmlformats.org/officeDocument/2006/relationships" r:embed="rId59"/>
        <a:srcRect/>
        <a:stretch>
          <a:fillRect/>
        </a:stretch>
      </xdr:blipFill>
      <xdr:spPr bwMode="auto">
        <a:xfrm>
          <a:off x="1790700" y="45615225"/>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74</xdr:row>
      <xdr:rowOff>0</xdr:rowOff>
    </xdr:from>
    <xdr:to>
      <xdr:col>3</xdr:col>
      <xdr:colOff>990600</xdr:colOff>
      <xdr:row>74</xdr:row>
      <xdr:rowOff>590550</xdr:rowOff>
    </xdr:to>
    <xdr:pic>
      <xdr:nvPicPr>
        <xdr:cNvPr id="1060" name="Picture 36"/>
        <xdr:cNvPicPr>
          <a:picLocks noChangeAspect="1" noChangeArrowheads="1"/>
        </xdr:cNvPicPr>
      </xdr:nvPicPr>
      <xdr:blipFill>
        <a:blip xmlns:r="http://schemas.openxmlformats.org/officeDocument/2006/relationships" r:embed="rId60"/>
        <a:srcRect/>
        <a:stretch>
          <a:fillRect/>
        </a:stretch>
      </xdr:blipFill>
      <xdr:spPr bwMode="auto">
        <a:xfrm>
          <a:off x="1790700" y="45015150"/>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73</xdr:row>
      <xdr:rowOff>0</xdr:rowOff>
    </xdr:from>
    <xdr:to>
      <xdr:col>3</xdr:col>
      <xdr:colOff>990600</xdr:colOff>
      <xdr:row>73</xdr:row>
      <xdr:rowOff>590550</xdr:rowOff>
    </xdr:to>
    <xdr:pic>
      <xdr:nvPicPr>
        <xdr:cNvPr id="1061" name="Picture 37"/>
        <xdr:cNvPicPr>
          <a:picLocks noChangeAspect="1" noChangeArrowheads="1"/>
        </xdr:cNvPicPr>
      </xdr:nvPicPr>
      <xdr:blipFill>
        <a:blip xmlns:r="http://schemas.openxmlformats.org/officeDocument/2006/relationships" r:embed="rId61"/>
        <a:srcRect/>
        <a:stretch>
          <a:fillRect/>
        </a:stretch>
      </xdr:blipFill>
      <xdr:spPr bwMode="auto">
        <a:xfrm>
          <a:off x="1790700" y="44415075"/>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72</xdr:row>
      <xdr:rowOff>0</xdr:rowOff>
    </xdr:from>
    <xdr:to>
      <xdr:col>3</xdr:col>
      <xdr:colOff>990600</xdr:colOff>
      <xdr:row>72</xdr:row>
      <xdr:rowOff>590550</xdr:rowOff>
    </xdr:to>
    <xdr:pic>
      <xdr:nvPicPr>
        <xdr:cNvPr id="1064" name="Picture 40"/>
        <xdr:cNvPicPr>
          <a:picLocks noChangeAspect="1" noChangeArrowheads="1"/>
        </xdr:cNvPicPr>
      </xdr:nvPicPr>
      <xdr:blipFill>
        <a:blip xmlns:r="http://schemas.openxmlformats.org/officeDocument/2006/relationships" r:embed="rId62"/>
        <a:srcRect/>
        <a:stretch>
          <a:fillRect/>
        </a:stretch>
      </xdr:blipFill>
      <xdr:spPr bwMode="auto">
        <a:xfrm>
          <a:off x="1790700" y="42614850"/>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71</xdr:row>
      <xdr:rowOff>0</xdr:rowOff>
    </xdr:from>
    <xdr:to>
      <xdr:col>3</xdr:col>
      <xdr:colOff>990600</xdr:colOff>
      <xdr:row>71</xdr:row>
      <xdr:rowOff>590550</xdr:rowOff>
    </xdr:to>
    <xdr:pic>
      <xdr:nvPicPr>
        <xdr:cNvPr id="1065" name="Picture 41"/>
        <xdr:cNvPicPr>
          <a:picLocks noChangeAspect="1" noChangeArrowheads="1"/>
        </xdr:cNvPicPr>
      </xdr:nvPicPr>
      <xdr:blipFill>
        <a:blip xmlns:r="http://schemas.openxmlformats.org/officeDocument/2006/relationships" r:embed="rId63"/>
        <a:srcRect/>
        <a:stretch>
          <a:fillRect/>
        </a:stretch>
      </xdr:blipFill>
      <xdr:spPr bwMode="auto">
        <a:xfrm>
          <a:off x="1790700" y="42014775"/>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70</xdr:row>
      <xdr:rowOff>0</xdr:rowOff>
    </xdr:from>
    <xdr:to>
      <xdr:col>3</xdr:col>
      <xdr:colOff>990600</xdr:colOff>
      <xdr:row>70</xdr:row>
      <xdr:rowOff>590550</xdr:rowOff>
    </xdr:to>
    <xdr:pic>
      <xdr:nvPicPr>
        <xdr:cNvPr id="1066" name="Picture 42"/>
        <xdr:cNvPicPr>
          <a:picLocks noChangeAspect="1" noChangeArrowheads="1"/>
        </xdr:cNvPicPr>
      </xdr:nvPicPr>
      <xdr:blipFill>
        <a:blip xmlns:r="http://schemas.openxmlformats.org/officeDocument/2006/relationships" r:embed="rId64"/>
        <a:srcRect/>
        <a:stretch>
          <a:fillRect/>
        </a:stretch>
      </xdr:blipFill>
      <xdr:spPr bwMode="auto">
        <a:xfrm>
          <a:off x="1790700" y="41414700"/>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69</xdr:row>
      <xdr:rowOff>0</xdr:rowOff>
    </xdr:from>
    <xdr:to>
      <xdr:col>3</xdr:col>
      <xdr:colOff>990600</xdr:colOff>
      <xdr:row>69</xdr:row>
      <xdr:rowOff>590550</xdr:rowOff>
    </xdr:to>
    <xdr:pic>
      <xdr:nvPicPr>
        <xdr:cNvPr id="1067" name="Picture 43"/>
        <xdr:cNvPicPr>
          <a:picLocks noChangeAspect="1" noChangeArrowheads="1"/>
        </xdr:cNvPicPr>
      </xdr:nvPicPr>
      <xdr:blipFill>
        <a:blip xmlns:r="http://schemas.openxmlformats.org/officeDocument/2006/relationships" r:embed="rId65"/>
        <a:srcRect/>
        <a:stretch>
          <a:fillRect/>
        </a:stretch>
      </xdr:blipFill>
      <xdr:spPr bwMode="auto">
        <a:xfrm>
          <a:off x="1790700" y="40814625"/>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68</xdr:row>
      <xdr:rowOff>0</xdr:rowOff>
    </xdr:from>
    <xdr:to>
      <xdr:col>3</xdr:col>
      <xdr:colOff>990600</xdr:colOff>
      <xdr:row>68</xdr:row>
      <xdr:rowOff>590550</xdr:rowOff>
    </xdr:to>
    <xdr:pic>
      <xdr:nvPicPr>
        <xdr:cNvPr id="1068" name="Picture 44"/>
        <xdr:cNvPicPr>
          <a:picLocks noChangeAspect="1" noChangeArrowheads="1"/>
        </xdr:cNvPicPr>
      </xdr:nvPicPr>
      <xdr:blipFill>
        <a:blip xmlns:r="http://schemas.openxmlformats.org/officeDocument/2006/relationships" r:embed="rId66"/>
        <a:srcRect/>
        <a:stretch>
          <a:fillRect/>
        </a:stretch>
      </xdr:blipFill>
      <xdr:spPr bwMode="auto">
        <a:xfrm>
          <a:off x="1790700" y="40214550"/>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67</xdr:row>
      <xdr:rowOff>0</xdr:rowOff>
    </xdr:from>
    <xdr:to>
      <xdr:col>3</xdr:col>
      <xdr:colOff>990600</xdr:colOff>
      <xdr:row>67</xdr:row>
      <xdr:rowOff>590550</xdr:rowOff>
    </xdr:to>
    <xdr:pic>
      <xdr:nvPicPr>
        <xdr:cNvPr id="1069" name="Picture 45"/>
        <xdr:cNvPicPr>
          <a:picLocks noChangeAspect="1" noChangeArrowheads="1"/>
        </xdr:cNvPicPr>
      </xdr:nvPicPr>
      <xdr:blipFill>
        <a:blip xmlns:r="http://schemas.openxmlformats.org/officeDocument/2006/relationships" r:embed="rId67"/>
        <a:srcRect/>
        <a:stretch>
          <a:fillRect/>
        </a:stretch>
      </xdr:blipFill>
      <xdr:spPr bwMode="auto">
        <a:xfrm>
          <a:off x="1790700" y="39614475"/>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66</xdr:row>
      <xdr:rowOff>0</xdr:rowOff>
    </xdr:from>
    <xdr:to>
      <xdr:col>3</xdr:col>
      <xdr:colOff>990600</xdr:colOff>
      <xdr:row>66</xdr:row>
      <xdr:rowOff>590550</xdr:rowOff>
    </xdr:to>
    <xdr:pic>
      <xdr:nvPicPr>
        <xdr:cNvPr id="1070" name="Picture 46"/>
        <xdr:cNvPicPr>
          <a:picLocks noChangeAspect="1" noChangeArrowheads="1"/>
        </xdr:cNvPicPr>
      </xdr:nvPicPr>
      <xdr:blipFill>
        <a:blip xmlns:r="http://schemas.openxmlformats.org/officeDocument/2006/relationships" r:embed="rId68"/>
        <a:srcRect/>
        <a:stretch>
          <a:fillRect/>
        </a:stretch>
      </xdr:blipFill>
      <xdr:spPr bwMode="auto">
        <a:xfrm>
          <a:off x="1790700" y="39014400"/>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65</xdr:row>
      <xdr:rowOff>0</xdr:rowOff>
    </xdr:from>
    <xdr:to>
      <xdr:col>3</xdr:col>
      <xdr:colOff>990600</xdr:colOff>
      <xdr:row>65</xdr:row>
      <xdr:rowOff>590550</xdr:rowOff>
    </xdr:to>
    <xdr:pic>
      <xdr:nvPicPr>
        <xdr:cNvPr id="1071" name="Picture 47"/>
        <xdr:cNvPicPr>
          <a:picLocks noChangeAspect="1" noChangeArrowheads="1"/>
        </xdr:cNvPicPr>
      </xdr:nvPicPr>
      <xdr:blipFill>
        <a:blip xmlns:r="http://schemas.openxmlformats.org/officeDocument/2006/relationships" r:embed="rId69"/>
        <a:srcRect/>
        <a:stretch>
          <a:fillRect/>
        </a:stretch>
      </xdr:blipFill>
      <xdr:spPr bwMode="auto">
        <a:xfrm>
          <a:off x="1790700" y="38414325"/>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64</xdr:row>
      <xdr:rowOff>0</xdr:rowOff>
    </xdr:from>
    <xdr:to>
      <xdr:col>3</xdr:col>
      <xdr:colOff>990600</xdr:colOff>
      <xdr:row>64</xdr:row>
      <xdr:rowOff>590550</xdr:rowOff>
    </xdr:to>
    <xdr:pic>
      <xdr:nvPicPr>
        <xdr:cNvPr id="1072" name="Picture 48"/>
        <xdr:cNvPicPr>
          <a:picLocks noChangeAspect="1" noChangeArrowheads="1"/>
        </xdr:cNvPicPr>
      </xdr:nvPicPr>
      <xdr:blipFill>
        <a:blip xmlns:r="http://schemas.openxmlformats.org/officeDocument/2006/relationships" r:embed="rId70"/>
        <a:srcRect/>
        <a:stretch>
          <a:fillRect/>
        </a:stretch>
      </xdr:blipFill>
      <xdr:spPr bwMode="auto">
        <a:xfrm>
          <a:off x="1790700" y="37814250"/>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63</xdr:row>
      <xdr:rowOff>0</xdr:rowOff>
    </xdr:from>
    <xdr:to>
      <xdr:col>3</xdr:col>
      <xdr:colOff>990600</xdr:colOff>
      <xdr:row>63</xdr:row>
      <xdr:rowOff>590550</xdr:rowOff>
    </xdr:to>
    <xdr:pic>
      <xdr:nvPicPr>
        <xdr:cNvPr id="1073" name="Picture 49"/>
        <xdr:cNvPicPr>
          <a:picLocks noChangeAspect="1" noChangeArrowheads="1"/>
        </xdr:cNvPicPr>
      </xdr:nvPicPr>
      <xdr:blipFill>
        <a:blip xmlns:r="http://schemas.openxmlformats.org/officeDocument/2006/relationships" r:embed="rId71"/>
        <a:srcRect/>
        <a:stretch>
          <a:fillRect/>
        </a:stretch>
      </xdr:blipFill>
      <xdr:spPr bwMode="auto">
        <a:xfrm>
          <a:off x="1790700" y="37214175"/>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62</xdr:row>
      <xdr:rowOff>0</xdr:rowOff>
    </xdr:from>
    <xdr:to>
      <xdr:col>3</xdr:col>
      <xdr:colOff>990600</xdr:colOff>
      <xdr:row>62</xdr:row>
      <xdr:rowOff>590550</xdr:rowOff>
    </xdr:to>
    <xdr:pic>
      <xdr:nvPicPr>
        <xdr:cNvPr id="1074" name="Picture 50"/>
        <xdr:cNvPicPr>
          <a:picLocks noChangeAspect="1" noChangeArrowheads="1"/>
        </xdr:cNvPicPr>
      </xdr:nvPicPr>
      <xdr:blipFill>
        <a:blip xmlns:r="http://schemas.openxmlformats.org/officeDocument/2006/relationships" r:embed="rId72"/>
        <a:srcRect/>
        <a:stretch>
          <a:fillRect/>
        </a:stretch>
      </xdr:blipFill>
      <xdr:spPr bwMode="auto">
        <a:xfrm>
          <a:off x="1790700" y="36614100"/>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61</xdr:row>
      <xdr:rowOff>0</xdr:rowOff>
    </xdr:from>
    <xdr:to>
      <xdr:col>3</xdr:col>
      <xdr:colOff>990600</xdr:colOff>
      <xdr:row>61</xdr:row>
      <xdr:rowOff>590550</xdr:rowOff>
    </xdr:to>
    <xdr:pic>
      <xdr:nvPicPr>
        <xdr:cNvPr id="1075" name="Picture 51"/>
        <xdr:cNvPicPr>
          <a:picLocks noChangeAspect="1" noChangeArrowheads="1"/>
        </xdr:cNvPicPr>
      </xdr:nvPicPr>
      <xdr:blipFill>
        <a:blip xmlns:r="http://schemas.openxmlformats.org/officeDocument/2006/relationships" r:embed="rId73"/>
        <a:srcRect/>
        <a:stretch>
          <a:fillRect/>
        </a:stretch>
      </xdr:blipFill>
      <xdr:spPr bwMode="auto">
        <a:xfrm>
          <a:off x="1790700" y="36014025"/>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60</xdr:row>
      <xdr:rowOff>0</xdr:rowOff>
    </xdr:from>
    <xdr:to>
      <xdr:col>3</xdr:col>
      <xdr:colOff>990600</xdr:colOff>
      <xdr:row>60</xdr:row>
      <xdr:rowOff>590550</xdr:rowOff>
    </xdr:to>
    <xdr:pic>
      <xdr:nvPicPr>
        <xdr:cNvPr id="1076" name="Picture 52"/>
        <xdr:cNvPicPr>
          <a:picLocks noChangeAspect="1" noChangeArrowheads="1"/>
        </xdr:cNvPicPr>
      </xdr:nvPicPr>
      <xdr:blipFill>
        <a:blip xmlns:r="http://schemas.openxmlformats.org/officeDocument/2006/relationships" r:embed="rId74"/>
        <a:srcRect/>
        <a:stretch>
          <a:fillRect/>
        </a:stretch>
      </xdr:blipFill>
      <xdr:spPr bwMode="auto">
        <a:xfrm>
          <a:off x="1790700" y="35413950"/>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93</xdr:row>
      <xdr:rowOff>0</xdr:rowOff>
    </xdr:from>
    <xdr:to>
      <xdr:col>3</xdr:col>
      <xdr:colOff>990600</xdr:colOff>
      <xdr:row>93</xdr:row>
      <xdr:rowOff>590550</xdr:rowOff>
    </xdr:to>
    <xdr:pic>
      <xdr:nvPicPr>
        <xdr:cNvPr id="1077" name="Picture 53"/>
        <xdr:cNvPicPr>
          <a:picLocks noChangeAspect="1" noChangeArrowheads="1"/>
        </xdr:cNvPicPr>
      </xdr:nvPicPr>
      <xdr:blipFill>
        <a:blip xmlns:r="http://schemas.openxmlformats.org/officeDocument/2006/relationships" r:embed="rId75"/>
        <a:srcRect/>
        <a:stretch>
          <a:fillRect/>
        </a:stretch>
      </xdr:blipFill>
      <xdr:spPr bwMode="auto">
        <a:xfrm>
          <a:off x="1790700" y="58816875"/>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92</xdr:row>
      <xdr:rowOff>0</xdr:rowOff>
    </xdr:from>
    <xdr:to>
      <xdr:col>3</xdr:col>
      <xdr:colOff>990600</xdr:colOff>
      <xdr:row>92</xdr:row>
      <xdr:rowOff>590550</xdr:rowOff>
    </xdr:to>
    <xdr:pic>
      <xdr:nvPicPr>
        <xdr:cNvPr id="1078" name="Picture 54"/>
        <xdr:cNvPicPr>
          <a:picLocks noChangeAspect="1" noChangeArrowheads="1"/>
        </xdr:cNvPicPr>
      </xdr:nvPicPr>
      <xdr:blipFill>
        <a:blip xmlns:r="http://schemas.openxmlformats.org/officeDocument/2006/relationships" r:embed="rId76"/>
        <a:srcRect/>
        <a:stretch>
          <a:fillRect/>
        </a:stretch>
      </xdr:blipFill>
      <xdr:spPr bwMode="auto">
        <a:xfrm>
          <a:off x="1790700" y="58216800"/>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91</xdr:row>
      <xdr:rowOff>0</xdr:rowOff>
    </xdr:from>
    <xdr:to>
      <xdr:col>3</xdr:col>
      <xdr:colOff>990600</xdr:colOff>
      <xdr:row>91</xdr:row>
      <xdr:rowOff>590550</xdr:rowOff>
    </xdr:to>
    <xdr:pic>
      <xdr:nvPicPr>
        <xdr:cNvPr id="1079" name="Picture 55"/>
        <xdr:cNvPicPr>
          <a:picLocks noChangeAspect="1" noChangeArrowheads="1"/>
        </xdr:cNvPicPr>
      </xdr:nvPicPr>
      <xdr:blipFill>
        <a:blip xmlns:r="http://schemas.openxmlformats.org/officeDocument/2006/relationships" r:embed="rId77"/>
        <a:srcRect/>
        <a:stretch>
          <a:fillRect/>
        </a:stretch>
      </xdr:blipFill>
      <xdr:spPr bwMode="auto">
        <a:xfrm>
          <a:off x="1790700" y="57616725"/>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90</xdr:row>
      <xdr:rowOff>0</xdr:rowOff>
    </xdr:from>
    <xdr:to>
      <xdr:col>3</xdr:col>
      <xdr:colOff>990600</xdr:colOff>
      <xdr:row>90</xdr:row>
      <xdr:rowOff>590550</xdr:rowOff>
    </xdr:to>
    <xdr:pic>
      <xdr:nvPicPr>
        <xdr:cNvPr id="1080" name="Picture 56"/>
        <xdr:cNvPicPr>
          <a:picLocks noChangeAspect="1" noChangeArrowheads="1"/>
        </xdr:cNvPicPr>
      </xdr:nvPicPr>
      <xdr:blipFill>
        <a:blip xmlns:r="http://schemas.openxmlformats.org/officeDocument/2006/relationships" r:embed="rId78"/>
        <a:srcRect/>
        <a:stretch>
          <a:fillRect/>
        </a:stretch>
      </xdr:blipFill>
      <xdr:spPr bwMode="auto">
        <a:xfrm>
          <a:off x="1790700" y="57016650"/>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89</xdr:row>
      <xdr:rowOff>0</xdr:rowOff>
    </xdr:from>
    <xdr:to>
      <xdr:col>3</xdr:col>
      <xdr:colOff>990600</xdr:colOff>
      <xdr:row>89</xdr:row>
      <xdr:rowOff>590550</xdr:rowOff>
    </xdr:to>
    <xdr:pic>
      <xdr:nvPicPr>
        <xdr:cNvPr id="1081" name="Picture 57"/>
        <xdr:cNvPicPr>
          <a:picLocks noChangeAspect="1" noChangeArrowheads="1"/>
        </xdr:cNvPicPr>
      </xdr:nvPicPr>
      <xdr:blipFill>
        <a:blip xmlns:r="http://schemas.openxmlformats.org/officeDocument/2006/relationships" r:embed="rId79"/>
        <a:srcRect/>
        <a:stretch>
          <a:fillRect/>
        </a:stretch>
      </xdr:blipFill>
      <xdr:spPr bwMode="auto">
        <a:xfrm>
          <a:off x="1790700" y="56416575"/>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88</xdr:row>
      <xdr:rowOff>0</xdr:rowOff>
    </xdr:from>
    <xdr:to>
      <xdr:col>3</xdr:col>
      <xdr:colOff>990600</xdr:colOff>
      <xdr:row>88</xdr:row>
      <xdr:rowOff>590550</xdr:rowOff>
    </xdr:to>
    <xdr:pic>
      <xdr:nvPicPr>
        <xdr:cNvPr id="1082" name="Picture 58"/>
        <xdr:cNvPicPr>
          <a:picLocks noChangeAspect="1" noChangeArrowheads="1"/>
        </xdr:cNvPicPr>
      </xdr:nvPicPr>
      <xdr:blipFill>
        <a:blip xmlns:r="http://schemas.openxmlformats.org/officeDocument/2006/relationships" r:embed="rId80"/>
        <a:srcRect/>
        <a:stretch>
          <a:fillRect/>
        </a:stretch>
      </xdr:blipFill>
      <xdr:spPr bwMode="auto">
        <a:xfrm>
          <a:off x="1790700" y="55816500"/>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87</xdr:row>
      <xdr:rowOff>0</xdr:rowOff>
    </xdr:from>
    <xdr:to>
      <xdr:col>3</xdr:col>
      <xdr:colOff>990600</xdr:colOff>
      <xdr:row>87</xdr:row>
      <xdr:rowOff>590550</xdr:rowOff>
    </xdr:to>
    <xdr:pic>
      <xdr:nvPicPr>
        <xdr:cNvPr id="1083" name="Picture 59"/>
        <xdr:cNvPicPr>
          <a:picLocks noChangeAspect="1" noChangeArrowheads="1"/>
        </xdr:cNvPicPr>
      </xdr:nvPicPr>
      <xdr:blipFill>
        <a:blip xmlns:r="http://schemas.openxmlformats.org/officeDocument/2006/relationships" r:embed="rId81"/>
        <a:srcRect/>
        <a:stretch>
          <a:fillRect/>
        </a:stretch>
      </xdr:blipFill>
      <xdr:spPr bwMode="auto">
        <a:xfrm>
          <a:off x="1790700" y="55216425"/>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86</xdr:row>
      <xdr:rowOff>0</xdr:rowOff>
    </xdr:from>
    <xdr:to>
      <xdr:col>3</xdr:col>
      <xdr:colOff>990600</xdr:colOff>
      <xdr:row>86</xdr:row>
      <xdr:rowOff>590550</xdr:rowOff>
    </xdr:to>
    <xdr:pic>
      <xdr:nvPicPr>
        <xdr:cNvPr id="1085" name="Picture 61"/>
        <xdr:cNvPicPr>
          <a:picLocks noChangeAspect="1" noChangeArrowheads="1"/>
        </xdr:cNvPicPr>
      </xdr:nvPicPr>
      <xdr:blipFill>
        <a:blip xmlns:r="http://schemas.openxmlformats.org/officeDocument/2006/relationships" r:embed="rId82"/>
        <a:srcRect/>
        <a:stretch>
          <a:fillRect/>
        </a:stretch>
      </xdr:blipFill>
      <xdr:spPr bwMode="auto">
        <a:xfrm>
          <a:off x="1790700" y="54016275"/>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85</xdr:row>
      <xdr:rowOff>0</xdr:rowOff>
    </xdr:from>
    <xdr:to>
      <xdr:col>3</xdr:col>
      <xdr:colOff>990600</xdr:colOff>
      <xdr:row>85</xdr:row>
      <xdr:rowOff>590550</xdr:rowOff>
    </xdr:to>
    <xdr:pic>
      <xdr:nvPicPr>
        <xdr:cNvPr id="1086" name="Picture 62"/>
        <xdr:cNvPicPr>
          <a:picLocks noChangeAspect="1" noChangeArrowheads="1"/>
        </xdr:cNvPicPr>
      </xdr:nvPicPr>
      <xdr:blipFill>
        <a:blip xmlns:r="http://schemas.openxmlformats.org/officeDocument/2006/relationships" r:embed="rId83"/>
        <a:srcRect/>
        <a:stretch>
          <a:fillRect/>
        </a:stretch>
      </xdr:blipFill>
      <xdr:spPr bwMode="auto">
        <a:xfrm>
          <a:off x="1790700" y="53416200"/>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84</xdr:row>
      <xdr:rowOff>0</xdr:rowOff>
    </xdr:from>
    <xdr:to>
      <xdr:col>3</xdr:col>
      <xdr:colOff>990600</xdr:colOff>
      <xdr:row>84</xdr:row>
      <xdr:rowOff>590550</xdr:rowOff>
    </xdr:to>
    <xdr:pic>
      <xdr:nvPicPr>
        <xdr:cNvPr id="1090" name="Picture 66"/>
        <xdr:cNvPicPr>
          <a:picLocks noChangeAspect="1" noChangeArrowheads="1"/>
        </xdr:cNvPicPr>
      </xdr:nvPicPr>
      <xdr:blipFill>
        <a:blip xmlns:r="http://schemas.openxmlformats.org/officeDocument/2006/relationships" r:embed="rId84"/>
        <a:srcRect/>
        <a:stretch>
          <a:fillRect/>
        </a:stretch>
      </xdr:blipFill>
      <xdr:spPr bwMode="auto">
        <a:xfrm>
          <a:off x="1790700" y="51015900"/>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83</xdr:row>
      <xdr:rowOff>0</xdr:rowOff>
    </xdr:from>
    <xdr:to>
      <xdr:col>3</xdr:col>
      <xdr:colOff>990600</xdr:colOff>
      <xdr:row>83</xdr:row>
      <xdr:rowOff>590550</xdr:rowOff>
    </xdr:to>
    <xdr:pic>
      <xdr:nvPicPr>
        <xdr:cNvPr id="1091" name="Picture 67"/>
        <xdr:cNvPicPr>
          <a:picLocks noChangeAspect="1" noChangeArrowheads="1"/>
        </xdr:cNvPicPr>
      </xdr:nvPicPr>
      <xdr:blipFill>
        <a:blip xmlns:r="http://schemas.openxmlformats.org/officeDocument/2006/relationships" r:embed="rId85"/>
        <a:srcRect/>
        <a:stretch>
          <a:fillRect/>
        </a:stretch>
      </xdr:blipFill>
      <xdr:spPr bwMode="auto">
        <a:xfrm>
          <a:off x="1790700" y="50415825"/>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82</xdr:row>
      <xdr:rowOff>0</xdr:rowOff>
    </xdr:from>
    <xdr:to>
      <xdr:col>3</xdr:col>
      <xdr:colOff>990600</xdr:colOff>
      <xdr:row>82</xdr:row>
      <xdr:rowOff>590550</xdr:rowOff>
    </xdr:to>
    <xdr:pic>
      <xdr:nvPicPr>
        <xdr:cNvPr id="1092" name="Picture 68"/>
        <xdr:cNvPicPr>
          <a:picLocks noChangeAspect="1" noChangeArrowheads="1"/>
        </xdr:cNvPicPr>
      </xdr:nvPicPr>
      <xdr:blipFill>
        <a:blip xmlns:r="http://schemas.openxmlformats.org/officeDocument/2006/relationships" r:embed="rId86"/>
        <a:srcRect/>
        <a:stretch>
          <a:fillRect/>
        </a:stretch>
      </xdr:blipFill>
      <xdr:spPr bwMode="auto">
        <a:xfrm>
          <a:off x="1790700" y="49815750"/>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81</xdr:row>
      <xdr:rowOff>0</xdr:rowOff>
    </xdr:from>
    <xdr:to>
      <xdr:col>3</xdr:col>
      <xdr:colOff>990600</xdr:colOff>
      <xdr:row>81</xdr:row>
      <xdr:rowOff>590550</xdr:rowOff>
    </xdr:to>
    <xdr:pic>
      <xdr:nvPicPr>
        <xdr:cNvPr id="1093" name="Picture 69"/>
        <xdr:cNvPicPr>
          <a:picLocks noChangeAspect="1" noChangeArrowheads="1"/>
        </xdr:cNvPicPr>
      </xdr:nvPicPr>
      <xdr:blipFill>
        <a:blip xmlns:r="http://schemas.openxmlformats.org/officeDocument/2006/relationships" r:embed="rId87"/>
        <a:srcRect/>
        <a:stretch>
          <a:fillRect/>
        </a:stretch>
      </xdr:blipFill>
      <xdr:spPr bwMode="auto">
        <a:xfrm>
          <a:off x="1790700" y="49215675"/>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80</xdr:row>
      <xdr:rowOff>0</xdr:rowOff>
    </xdr:from>
    <xdr:to>
      <xdr:col>3</xdr:col>
      <xdr:colOff>990600</xdr:colOff>
      <xdr:row>80</xdr:row>
      <xdr:rowOff>590550</xdr:rowOff>
    </xdr:to>
    <xdr:pic>
      <xdr:nvPicPr>
        <xdr:cNvPr id="1094" name="Picture 70"/>
        <xdr:cNvPicPr>
          <a:picLocks noChangeAspect="1" noChangeArrowheads="1"/>
        </xdr:cNvPicPr>
      </xdr:nvPicPr>
      <xdr:blipFill>
        <a:blip xmlns:r="http://schemas.openxmlformats.org/officeDocument/2006/relationships" r:embed="rId88"/>
        <a:srcRect/>
        <a:stretch>
          <a:fillRect/>
        </a:stretch>
      </xdr:blipFill>
      <xdr:spPr bwMode="auto">
        <a:xfrm>
          <a:off x="1790700" y="48615600"/>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94</xdr:row>
      <xdr:rowOff>0</xdr:rowOff>
    </xdr:from>
    <xdr:to>
      <xdr:col>3</xdr:col>
      <xdr:colOff>990600</xdr:colOff>
      <xdr:row>94</xdr:row>
      <xdr:rowOff>590550</xdr:rowOff>
    </xdr:to>
    <xdr:pic>
      <xdr:nvPicPr>
        <xdr:cNvPr id="1095" name="Picture 71"/>
        <xdr:cNvPicPr>
          <a:picLocks noChangeAspect="1" noChangeArrowheads="1"/>
        </xdr:cNvPicPr>
      </xdr:nvPicPr>
      <xdr:blipFill>
        <a:blip xmlns:r="http://schemas.openxmlformats.org/officeDocument/2006/relationships" r:embed="rId89"/>
        <a:srcRect/>
        <a:stretch>
          <a:fillRect/>
        </a:stretch>
      </xdr:blipFill>
      <xdr:spPr bwMode="auto">
        <a:xfrm>
          <a:off x="1790700" y="59416950"/>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95</xdr:row>
      <xdr:rowOff>0</xdr:rowOff>
    </xdr:from>
    <xdr:to>
      <xdr:col>3</xdr:col>
      <xdr:colOff>990600</xdr:colOff>
      <xdr:row>95</xdr:row>
      <xdr:rowOff>590550</xdr:rowOff>
    </xdr:to>
    <xdr:pic>
      <xdr:nvPicPr>
        <xdr:cNvPr id="1096" name="Picture 72"/>
        <xdr:cNvPicPr>
          <a:picLocks noChangeAspect="1" noChangeArrowheads="1"/>
        </xdr:cNvPicPr>
      </xdr:nvPicPr>
      <xdr:blipFill>
        <a:blip xmlns:r="http://schemas.openxmlformats.org/officeDocument/2006/relationships" r:embed="rId90"/>
        <a:srcRect/>
        <a:stretch>
          <a:fillRect/>
        </a:stretch>
      </xdr:blipFill>
      <xdr:spPr bwMode="auto">
        <a:xfrm>
          <a:off x="1790700" y="60017025"/>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96</xdr:row>
      <xdr:rowOff>0</xdr:rowOff>
    </xdr:from>
    <xdr:to>
      <xdr:col>3</xdr:col>
      <xdr:colOff>990600</xdr:colOff>
      <xdr:row>96</xdr:row>
      <xdr:rowOff>590550</xdr:rowOff>
    </xdr:to>
    <xdr:pic>
      <xdr:nvPicPr>
        <xdr:cNvPr id="1097" name="Picture 73"/>
        <xdr:cNvPicPr>
          <a:picLocks noChangeAspect="1" noChangeArrowheads="1"/>
        </xdr:cNvPicPr>
      </xdr:nvPicPr>
      <xdr:blipFill>
        <a:blip xmlns:r="http://schemas.openxmlformats.org/officeDocument/2006/relationships" r:embed="rId91"/>
        <a:srcRect/>
        <a:stretch>
          <a:fillRect/>
        </a:stretch>
      </xdr:blipFill>
      <xdr:spPr bwMode="auto">
        <a:xfrm>
          <a:off x="1790700" y="60617100"/>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97</xdr:row>
      <xdr:rowOff>0</xdr:rowOff>
    </xdr:from>
    <xdr:to>
      <xdr:col>3</xdr:col>
      <xdr:colOff>990600</xdr:colOff>
      <xdr:row>97</xdr:row>
      <xdr:rowOff>590550</xdr:rowOff>
    </xdr:to>
    <xdr:pic>
      <xdr:nvPicPr>
        <xdr:cNvPr id="1098" name="Picture 74"/>
        <xdr:cNvPicPr>
          <a:picLocks noChangeAspect="1" noChangeArrowheads="1"/>
        </xdr:cNvPicPr>
      </xdr:nvPicPr>
      <xdr:blipFill>
        <a:blip xmlns:r="http://schemas.openxmlformats.org/officeDocument/2006/relationships" r:embed="rId92"/>
        <a:srcRect/>
        <a:stretch>
          <a:fillRect/>
        </a:stretch>
      </xdr:blipFill>
      <xdr:spPr bwMode="auto">
        <a:xfrm>
          <a:off x="1790700" y="61217175"/>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98</xdr:row>
      <xdr:rowOff>0</xdr:rowOff>
    </xdr:from>
    <xdr:to>
      <xdr:col>3</xdr:col>
      <xdr:colOff>990600</xdr:colOff>
      <xdr:row>98</xdr:row>
      <xdr:rowOff>590550</xdr:rowOff>
    </xdr:to>
    <xdr:pic>
      <xdr:nvPicPr>
        <xdr:cNvPr id="1099" name="Picture 75"/>
        <xdr:cNvPicPr>
          <a:picLocks noChangeAspect="1" noChangeArrowheads="1"/>
        </xdr:cNvPicPr>
      </xdr:nvPicPr>
      <xdr:blipFill>
        <a:blip xmlns:r="http://schemas.openxmlformats.org/officeDocument/2006/relationships" r:embed="rId93"/>
        <a:srcRect/>
        <a:stretch>
          <a:fillRect/>
        </a:stretch>
      </xdr:blipFill>
      <xdr:spPr bwMode="auto">
        <a:xfrm>
          <a:off x="1790700" y="61817250"/>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99</xdr:row>
      <xdr:rowOff>0</xdr:rowOff>
    </xdr:from>
    <xdr:to>
      <xdr:col>3</xdr:col>
      <xdr:colOff>990600</xdr:colOff>
      <xdr:row>99</xdr:row>
      <xdr:rowOff>590550</xdr:rowOff>
    </xdr:to>
    <xdr:pic>
      <xdr:nvPicPr>
        <xdr:cNvPr id="1100" name="Picture 76"/>
        <xdr:cNvPicPr>
          <a:picLocks noChangeAspect="1" noChangeArrowheads="1"/>
        </xdr:cNvPicPr>
      </xdr:nvPicPr>
      <xdr:blipFill>
        <a:blip xmlns:r="http://schemas.openxmlformats.org/officeDocument/2006/relationships" r:embed="rId94"/>
        <a:srcRect/>
        <a:stretch>
          <a:fillRect/>
        </a:stretch>
      </xdr:blipFill>
      <xdr:spPr bwMode="auto">
        <a:xfrm>
          <a:off x="1790700" y="62417325"/>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100</xdr:row>
      <xdr:rowOff>0</xdr:rowOff>
    </xdr:from>
    <xdr:to>
      <xdr:col>3</xdr:col>
      <xdr:colOff>990600</xdr:colOff>
      <xdr:row>100</xdr:row>
      <xdr:rowOff>590550</xdr:rowOff>
    </xdr:to>
    <xdr:pic>
      <xdr:nvPicPr>
        <xdr:cNvPr id="1101" name="Picture 77"/>
        <xdr:cNvPicPr>
          <a:picLocks noChangeAspect="1" noChangeArrowheads="1"/>
        </xdr:cNvPicPr>
      </xdr:nvPicPr>
      <xdr:blipFill>
        <a:blip xmlns:r="http://schemas.openxmlformats.org/officeDocument/2006/relationships" r:embed="rId95"/>
        <a:srcRect/>
        <a:stretch>
          <a:fillRect/>
        </a:stretch>
      </xdr:blipFill>
      <xdr:spPr bwMode="auto">
        <a:xfrm>
          <a:off x="1790700" y="63017400"/>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101</xdr:row>
      <xdr:rowOff>0</xdr:rowOff>
    </xdr:from>
    <xdr:to>
      <xdr:col>3</xdr:col>
      <xdr:colOff>990600</xdr:colOff>
      <xdr:row>101</xdr:row>
      <xdr:rowOff>590550</xdr:rowOff>
    </xdr:to>
    <xdr:pic>
      <xdr:nvPicPr>
        <xdr:cNvPr id="1102" name="Picture 78"/>
        <xdr:cNvPicPr>
          <a:picLocks noChangeAspect="1" noChangeArrowheads="1"/>
        </xdr:cNvPicPr>
      </xdr:nvPicPr>
      <xdr:blipFill>
        <a:blip xmlns:r="http://schemas.openxmlformats.org/officeDocument/2006/relationships" r:embed="rId96"/>
        <a:srcRect/>
        <a:stretch>
          <a:fillRect/>
        </a:stretch>
      </xdr:blipFill>
      <xdr:spPr bwMode="auto">
        <a:xfrm>
          <a:off x="1790700" y="63617475"/>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102</xdr:row>
      <xdr:rowOff>0</xdr:rowOff>
    </xdr:from>
    <xdr:to>
      <xdr:col>3</xdr:col>
      <xdr:colOff>990600</xdr:colOff>
      <xdr:row>102</xdr:row>
      <xdr:rowOff>590550</xdr:rowOff>
    </xdr:to>
    <xdr:pic>
      <xdr:nvPicPr>
        <xdr:cNvPr id="1103" name="Picture 79"/>
        <xdr:cNvPicPr>
          <a:picLocks noChangeAspect="1" noChangeArrowheads="1"/>
        </xdr:cNvPicPr>
      </xdr:nvPicPr>
      <xdr:blipFill>
        <a:blip xmlns:r="http://schemas.openxmlformats.org/officeDocument/2006/relationships" r:embed="rId97"/>
        <a:srcRect/>
        <a:stretch>
          <a:fillRect/>
        </a:stretch>
      </xdr:blipFill>
      <xdr:spPr bwMode="auto">
        <a:xfrm flipH="1">
          <a:off x="1790700" y="64217550"/>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103</xdr:row>
      <xdr:rowOff>0</xdr:rowOff>
    </xdr:from>
    <xdr:to>
      <xdr:col>3</xdr:col>
      <xdr:colOff>990600</xdr:colOff>
      <xdr:row>103</xdr:row>
      <xdr:rowOff>590550</xdr:rowOff>
    </xdr:to>
    <xdr:pic>
      <xdr:nvPicPr>
        <xdr:cNvPr id="1104" name="Picture 80"/>
        <xdr:cNvPicPr>
          <a:picLocks noChangeAspect="1" noChangeArrowheads="1"/>
        </xdr:cNvPicPr>
      </xdr:nvPicPr>
      <xdr:blipFill>
        <a:blip xmlns:r="http://schemas.openxmlformats.org/officeDocument/2006/relationships" r:embed="rId98"/>
        <a:srcRect/>
        <a:stretch>
          <a:fillRect/>
        </a:stretch>
      </xdr:blipFill>
      <xdr:spPr bwMode="auto">
        <a:xfrm>
          <a:off x="1790700" y="64817625"/>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104</xdr:row>
      <xdr:rowOff>0</xdr:rowOff>
    </xdr:from>
    <xdr:to>
      <xdr:col>3</xdr:col>
      <xdr:colOff>990600</xdr:colOff>
      <xdr:row>104</xdr:row>
      <xdr:rowOff>590550</xdr:rowOff>
    </xdr:to>
    <xdr:pic>
      <xdr:nvPicPr>
        <xdr:cNvPr id="1105" name="Picture 81"/>
        <xdr:cNvPicPr>
          <a:picLocks noChangeAspect="1" noChangeArrowheads="1"/>
        </xdr:cNvPicPr>
      </xdr:nvPicPr>
      <xdr:blipFill>
        <a:blip xmlns:r="http://schemas.openxmlformats.org/officeDocument/2006/relationships" r:embed="rId99"/>
        <a:srcRect/>
        <a:stretch>
          <a:fillRect/>
        </a:stretch>
      </xdr:blipFill>
      <xdr:spPr bwMode="auto">
        <a:xfrm>
          <a:off x="1790700" y="65417700"/>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105</xdr:row>
      <xdr:rowOff>0</xdr:rowOff>
    </xdr:from>
    <xdr:to>
      <xdr:col>3</xdr:col>
      <xdr:colOff>990600</xdr:colOff>
      <xdr:row>105</xdr:row>
      <xdr:rowOff>590550</xdr:rowOff>
    </xdr:to>
    <xdr:pic>
      <xdr:nvPicPr>
        <xdr:cNvPr id="1106" name="Picture 82"/>
        <xdr:cNvPicPr>
          <a:picLocks noChangeAspect="1" noChangeArrowheads="1"/>
        </xdr:cNvPicPr>
      </xdr:nvPicPr>
      <xdr:blipFill>
        <a:blip xmlns:r="http://schemas.openxmlformats.org/officeDocument/2006/relationships" r:embed="rId100"/>
        <a:srcRect/>
        <a:stretch>
          <a:fillRect/>
        </a:stretch>
      </xdr:blipFill>
      <xdr:spPr bwMode="auto">
        <a:xfrm>
          <a:off x="1790700" y="66017775"/>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106</xdr:row>
      <xdr:rowOff>0</xdr:rowOff>
    </xdr:from>
    <xdr:to>
      <xdr:col>3</xdr:col>
      <xdr:colOff>990600</xdr:colOff>
      <xdr:row>106</xdr:row>
      <xdr:rowOff>590550</xdr:rowOff>
    </xdr:to>
    <xdr:pic>
      <xdr:nvPicPr>
        <xdr:cNvPr id="1107" name="Picture 83"/>
        <xdr:cNvPicPr>
          <a:picLocks noChangeAspect="1" noChangeArrowheads="1"/>
        </xdr:cNvPicPr>
      </xdr:nvPicPr>
      <xdr:blipFill>
        <a:blip xmlns:r="http://schemas.openxmlformats.org/officeDocument/2006/relationships" r:embed="rId101"/>
        <a:srcRect/>
        <a:stretch>
          <a:fillRect/>
        </a:stretch>
      </xdr:blipFill>
      <xdr:spPr bwMode="auto">
        <a:xfrm>
          <a:off x="1790700" y="66617850"/>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107</xdr:row>
      <xdr:rowOff>0</xdr:rowOff>
    </xdr:from>
    <xdr:to>
      <xdr:col>3</xdr:col>
      <xdr:colOff>990600</xdr:colOff>
      <xdr:row>107</xdr:row>
      <xdr:rowOff>590550</xdr:rowOff>
    </xdr:to>
    <xdr:pic>
      <xdr:nvPicPr>
        <xdr:cNvPr id="1108" name="Picture 84"/>
        <xdr:cNvPicPr>
          <a:picLocks noChangeAspect="1" noChangeArrowheads="1"/>
        </xdr:cNvPicPr>
      </xdr:nvPicPr>
      <xdr:blipFill>
        <a:blip xmlns:r="http://schemas.openxmlformats.org/officeDocument/2006/relationships" r:embed="rId102"/>
        <a:srcRect/>
        <a:stretch>
          <a:fillRect/>
        </a:stretch>
      </xdr:blipFill>
      <xdr:spPr bwMode="auto">
        <a:xfrm>
          <a:off x="1790700" y="67217925"/>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108</xdr:row>
      <xdr:rowOff>0</xdr:rowOff>
    </xdr:from>
    <xdr:to>
      <xdr:col>3</xdr:col>
      <xdr:colOff>990600</xdr:colOff>
      <xdr:row>108</xdr:row>
      <xdr:rowOff>590550</xdr:rowOff>
    </xdr:to>
    <xdr:pic>
      <xdr:nvPicPr>
        <xdr:cNvPr id="1109" name="Picture 85"/>
        <xdr:cNvPicPr>
          <a:picLocks noChangeAspect="1" noChangeArrowheads="1"/>
        </xdr:cNvPicPr>
      </xdr:nvPicPr>
      <xdr:blipFill>
        <a:blip xmlns:r="http://schemas.openxmlformats.org/officeDocument/2006/relationships" r:embed="rId103"/>
        <a:srcRect/>
        <a:stretch>
          <a:fillRect/>
        </a:stretch>
      </xdr:blipFill>
      <xdr:spPr bwMode="auto">
        <a:xfrm>
          <a:off x="1790700" y="67818000"/>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109</xdr:row>
      <xdr:rowOff>0</xdr:rowOff>
    </xdr:from>
    <xdr:to>
      <xdr:col>3</xdr:col>
      <xdr:colOff>990600</xdr:colOff>
      <xdr:row>109</xdr:row>
      <xdr:rowOff>590550</xdr:rowOff>
    </xdr:to>
    <xdr:pic>
      <xdr:nvPicPr>
        <xdr:cNvPr id="1110" name="Picture 86"/>
        <xdr:cNvPicPr>
          <a:picLocks noChangeAspect="1" noChangeArrowheads="1"/>
        </xdr:cNvPicPr>
      </xdr:nvPicPr>
      <xdr:blipFill>
        <a:blip xmlns:r="http://schemas.openxmlformats.org/officeDocument/2006/relationships" r:embed="rId104"/>
        <a:srcRect/>
        <a:stretch>
          <a:fillRect/>
        </a:stretch>
      </xdr:blipFill>
      <xdr:spPr bwMode="auto">
        <a:xfrm>
          <a:off x="1790700" y="68418075"/>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110</xdr:row>
      <xdr:rowOff>0</xdr:rowOff>
    </xdr:from>
    <xdr:to>
      <xdr:col>3</xdr:col>
      <xdr:colOff>990600</xdr:colOff>
      <xdr:row>110</xdr:row>
      <xdr:rowOff>590550</xdr:rowOff>
    </xdr:to>
    <xdr:pic>
      <xdr:nvPicPr>
        <xdr:cNvPr id="1111" name="Picture 87"/>
        <xdr:cNvPicPr>
          <a:picLocks noChangeAspect="1" noChangeArrowheads="1"/>
        </xdr:cNvPicPr>
      </xdr:nvPicPr>
      <xdr:blipFill>
        <a:blip xmlns:r="http://schemas.openxmlformats.org/officeDocument/2006/relationships" r:embed="rId105"/>
        <a:srcRect/>
        <a:stretch>
          <a:fillRect/>
        </a:stretch>
      </xdr:blipFill>
      <xdr:spPr bwMode="auto">
        <a:xfrm>
          <a:off x="1790700" y="69018150"/>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111</xdr:row>
      <xdr:rowOff>0</xdr:rowOff>
    </xdr:from>
    <xdr:to>
      <xdr:col>3</xdr:col>
      <xdr:colOff>990600</xdr:colOff>
      <xdr:row>111</xdr:row>
      <xdr:rowOff>590550</xdr:rowOff>
    </xdr:to>
    <xdr:pic>
      <xdr:nvPicPr>
        <xdr:cNvPr id="1113" name="Picture 89"/>
        <xdr:cNvPicPr>
          <a:picLocks noChangeAspect="1" noChangeArrowheads="1"/>
        </xdr:cNvPicPr>
      </xdr:nvPicPr>
      <xdr:blipFill>
        <a:blip xmlns:r="http://schemas.openxmlformats.org/officeDocument/2006/relationships" r:embed="rId106"/>
        <a:srcRect/>
        <a:stretch>
          <a:fillRect/>
        </a:stretch>
      </xdr:blipFill>
      <xdr:spPr bwMode="auto">
        <a:xfrm>
          <a:off x="1790700" y="70218300"/>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112</xdr:row>
      <xdr:rowOff>0</xdr:rowOff>
    </xdr:from>
    <xdr:to>
      <xdr:col>3</xdr:col>
      <xdr:colOff>990600</xdr:colOff>
      <xdr:row>112</xdr:row>
      <xdr:rowOff>590550</xdr:rowOff>
    </xdr:to>
    <xdr:pic>
      <xdr:nvPicPr>
        <xdr:cNvPr id="1114" name="Picture 90"/>
        <xdr:cNvPicPr>
          <a:picLocks noChangeAspect="1" noChangeArrowheads="1"/>
        </xdr:cNvPicPr>
      </xdr:nvPicPr>
      <xdr:blipFill>
        <a:blip xmlns:r="http://schemas.openxmlformats.org/officeDocument/2006/relationships" r:embed="rId107"/>
        <a:srcRect/>
        <a:stretch>
          <a:fillRect/>
        </a:stretch>
      </xdr:blipFill>
      <xdr:spPr bwMode="auto">
        <a:xfrm>
          <a:off x="1790700" y="70218300"/>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113</xdr:row>
      <xdr:rowOff>0</xdr:rowOff>
    </xdr:from>
    <xdr:to>
      <xdr:col>3</xdr:col>
      <xdr:colOff>990600</xdr:colOff>
      <xdr:row>113</xdr:row>
      <xdr:rowOff>590550</xdr:rowOff>
    </xdr:to>
    <xdr:pic>
      <xdr:nvPicPr>
        <xdr:cNvPr id="1115" name="Picture 91"/>
        <xdr:cNvPicPr>
          <a:picLocks noChangeAspect="1" noChangeArrowheads="1"/>
        </xdr:cNvPicPr>
      </xdr:nvPicPr>
      <xdr:blipFill>
        <a:blip xmlns:r="http://schemas.openxmlformats.org/officeDocument/2006/relationships" r:embed="rId108"/>
        <a:srcRect/>
        <a:stretch>
          <a:fillRect/>
        </a:stretch>
      </xdr:blipFill>
      <xdr:spPr bwMode="auto">
        <a:xfrm>
          <a:off x="1790700" y="70818375"/>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114</xdr:row>
      <xdr:rowOff>0</xdr:rowOff>
    </xdr:from>
    <xdr:to>
      <xdr:col>3</xdr:col>
      <xdr:colOff>990600</xdr:colOff>
      <xdr:row>114</xdr:row>
      <xdr:rowOff>590550</xdr:rowOff>
    </xdr:to>
    <xdr:pic>
      <xdr:nvPicPr>
        <xdr:cNvPr id="1116" name="Picture 92"/>
        <xdr:cNvPicPr>
          <a:picLocks noChangeAspect="1" noChangeArrowheads="1"/>
        </xdr:cNvPicPr>
      </xdr:nvPicPr>
      <xdr:blipFill>
        <a:blip xmlns:r="http://schemas.openxmlformats.org/officeDocument/2006/relationships" r:embed="rId109"/>
        <a:srcRect/>
        <a:stretch>
          <a:fillRect/>
        </a:stretch>
      </xdr:blipFill>
      <xdr:spPr bwMode="auto">
        <a:xfrm>
          <a:off x="1790700" y="71418450"/>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115</xdr:row>
      <xdr:rowOff>0</xdr:rowOff>
    </xdr:from>
    <xdr:to>
      <xdr:col>3</xdr:col>
      <xdr:colOff>990600</xdr:colOff>
      <xdr:row>115</xdr:row>
      <xdr:rowOff>590550</xdr:rowOff>
    </xdr:to>
    <xdr:pic>
      <xdr:nvPicPr>
        <xdr:cNvPr id="1117" name="Picture 93"/>
        <xdr:cNvPicPr>
          <a:picLocks noChangeAspect="1" noChangeArrowheads="1"/>
        </xdr:cNvPicPr>
      </xdr:nvPicPr>
      <xdr:blipFill>
        <a:blip xmlns:r="http://schemas.openxmlformats.org/officeDocument/2006/relationships" r:embed="rId110"/>
        <a:srcRect/>
        <a:stretch>
          <a:fillRect/>
        </a:stretch>
      </xdr:blipFill>
      <xdr:spPr bwMode="auto">
        <a:xfrm>
          <a:off x="1790700" y="72018525"/>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116</xdr:row>
      <xdr:rowOff>0</xdr:rowOff>
    </xdr:from>
    <xdr:to>
      <xdr:col>3</xdr:col>
      <xdr:colOff>990600</xdr:colOff>
      <xdr:row>116</xdr:row>
      <xdr:rowOff>590550</xdr:rowOff>
    </xdr:to>
    <xdr:pic>
      <xdr:nvPicPr>
        <xdr:cNvPr id="1118" name="Picture 94"/>
        <xdr:cNvPicPr>
          <a:picLocks noChangeAspect="1" noChangeArrowheads="1"/>
        </xdr:cNvPicPr>
      </xdr:nvPicPr>
      <xdr:blipFill>
        <a:blip xmlns:r="http://schemas.openxmlformats.org/officeDocument/2006/relationships" r:embed="rId111"/>
        <a:srcRect/>
        <a:stretch>
          <a:fillRect/>
        </a:stretch>
      </xdr:blipFill>
      <xdr:spPr bwMode="auto">
        <a:xfrm>
          <a:off x="1790700" y="72618600"/>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117</xdr:row>
      <xdr:rowOff>0</xdr:rowOff>
    </xdr:from>
    <xdr:to>
      <xdr:col>3</xdr:col>
      <xdr:colOff>990600</xdr:colOff>
      <xdr:row>117</xdr:row>
      <xdr:rowOff>590550</xdr:rowOff>
    </xdr:to>
    <xdr:pic>
      <xdr:nvPicPr>
        <xdr:cNvPr id="1119" name="Picture 95"/>
        <xdr:cNvPicPr>
          <a:picLocks noChangeAspect="1" noChangeArrowheads="1"/>
        </xdr:cNvPicPr>
      </xdr:nvPicPr>
      <xdr:blipFill>
        <a:blip xmlns:r="http://schemas.openxmlformats.org/officeDocument/2006/relationships" r:embed="rId112"/>
        <a:srcRect/>
        <a:stretch>
          <a:fillRect/>
        </a:stretch>
      </xdr:blipFill>
      <xdr:spPr bwMode="auto">
        <a:xfrm>
          <a:off x="1790700" y="73218675"/>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118</xdr:row>
      <xdr:rowOff>0</xdr:rowOff>
    </xdr:from>
    <xdr:to>
      <xdr:col>3</xdr:col>
      <xdr:colOff>990600</xdr:colOff>
      <xdr:row>118</xdr:row>
      <xdr:rowOff>590550</xdr:rowOff>
    </xdr:to>
    <xdr:pic>
      <xdr:nvPicPr>
        <xdr:cNvPr id="1120" name="Picture 96"/>
        <xdr:cNvPicPr>
          <a:picLocks noChangeAspect="1" noChangeArrowheads="1"/>
        </xdr:cNvPicPr>
      </xdr:nvPicPr>
      <xdr:blipFill>
        <a:blip xmlns:r="http://schemas.openxmlformats.org/officeDocument/2006/relationships" r:embed="rId113"/>
        <a:srcRect/>
        <a:stretch>
          <a:fillRect/>
        </a:stretch>
      </xdr:blipFill>
      <xdr:spPr bwMode="auto">
        <a:xfrm>
          <a:off x="1790700" y="73818750"/>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119</xdr:row>
      <xdr:rowOff>0</xdr:rowOff>
    </xdr:from>
    <xdr:to>
      <xdr:col>3</xdr:col>
      <xdr:colOff>990600</xdr:colOff>
      <xdr:row>119</xdr:row>
      <xdr:rowOff>590550</xdr:rowOff>
    </xdr:to>
    <xdr:pic>
      <xdr:nvPicPr>
        <xdr:cNvPr id="1121" name="Picture 97"/>
        <xdr:cNvPicPr>
          <a:picLocks noChangeAspect="1" noChangeArrowheads="1"/>
        </xdr:cNvPicPr>
      </xdr:nvPicPr>
      <xdr:blipFill>
        <a:blip xmlns:r="http://schemas.openxmlformats.org/officeDocument/2006/relationships" r:embed="rId114"/>
        <a:srcRect/>
        <a:stretch>
          <a:fillRect/>
        </a:stretch>
      </xdr:blipFill>
      <xdr:spPr bwMode="auto">
        <a:xfrm>
          <a:off x="1790700" y="74418825"/>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120</xdr:row>
      <xdr:rowOff>0</xdr:rowOff>
    </xdr:from>
    <xdr:to>
      <xdr:col>3</xdr:col>
      <xdr:colOff>990600</xdr:colOff>
      <xdr:row>120</xdr:row>
      <xdr:rowOff>590550</xdr:rowOff>
    </xdr:to>
    <xdr:pic>
      <xdr:nvPicPr>
        <xdr:cNvPr id="1122" name="Picture 98"/>
        <xdr:cNvPicPr>
          <a:picLocks noChangeAspect="1" noChangeArrowheads="1"/>
        </xdr:cNvPicPr>
      </xdr:nvPicPr>
      <xdr:blipFill>
        <a:blip xmlns:r="http://schemas.openxmlformats.org/officeDocument/2006/relationships" r:embed="rId115"/>
        <a:srcRect/>
        <a:stretch>
          <a:fillRect/>
        </a:stretch>
      </xdr:blipFill>
      <xdr:spPr bwMode="auto">
        <a:xfrm>
          <a:off x="1790700" y="75018900"/>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121</xdr:row>
      <xdr:rowOff>0</xdr:rowOff>
    </xdr:from>
    <xdr:to>
      <xdr:col>3</xdr:col>
      <xdr:colOff>990600</xdr:colOff>
      <xdr:row>121</xdr:row>
      <xdr:rowOff>590550</xdr:rowOff>
    </xdr:to>
    <xdr:pic>
      <xdr:nvPicPr>
        <xdr:cNvPr id="1123" name="Picture 99"/>
        <xdr:cNvPicPr>
          <a:picLocks noChangeAspect="1" noChangeArrowheads="1"/>
        </xdr:cNvPicPr>
      </xdr:nvPicPr>
      <xdr:blipFill>
        <a:blip xmlns:r="http://schemas.openxmlformats.org/officeDocument/2006/relationships" r:embed="rId116"/>
        <a:srcRect/>
        <a:stretch>
          <a:fillRect/>
        </a:stretch>
      </xdr:blipFill>
      <xdr:spPr bwMode="auto">
        <a:xfrm>
          <a:off x="1790700" y="75618975"/>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122</xdr:row>
      <xdr:rowOff>0</xdr:rowOff>
    </xdr:from>
    <xdr:to>
      <xdr:col>3</xdr:col>
      <xdr:colOff>990600</xdr:colOff>
      <xdr:row>122</xdr:row>
      <xdr:rowOff>590550</xdr:rowOff>
    </xdr:to>
    <xdr:pic>
      <xdr:nvPicPr>
        <xdr:cNvPr id="1124" name="Picture 100"/>
        <xdr:cNvPicPr>
          <a:picLocks noChangeAspect="1" noChangeArrowheads="1"/>
        </xdr:cNvPicPr>
      </xdr:nvPicPr>
      <xdr:blipFill>
        <a:blip xmlns:r="http://schemas.openxmlformats.org/officeDocument/2006/relationships" r:embed="rId117"/>
        <a:srcRect/>
        <a:stretch>
          <a:fillRect/>
        </a:stretch>
      </xdr:blipFill>
      <xdr:spPr bwMode="auto">
        <a:xfrm>
          <a:off x="1790700" y="76219050"/>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130</xdr:row>
      <xdr:rowOff>0</xdr:rowOff>
    </xdr:from>
    <xdr:to>
      <xdr:col>3</xdr:col>
      <xdr:colOff>990600</xdr:colOff>
      <xdr:row>130</xdr:row>
      <xdr:rowOff>590550</xdr:rowOff>
    </xdr:to>
    <xdr:pic>
      <xdr:nvPicPr>
        <xdr:cNvPr id="1125" name="Picture 101"/>
        <xdr:cNvPicPr>
          <a:picLocks noChangeAspect="1" noChangeArrowheads="1"/>
        </xdr:cNvPicPr>
      </xdr:nvPicPr>
      <xdr:blipFill>
        <a:blip xmlns:r="http://schemas.openxmlformats.org/officeDocument/2006/relationships" r:embed="rId118"/>
        <a:srcRect/>
        <a:stretch>
          <a:fillRect/>
        </a:stretch>
      </xdr:blipFill>
      <xdr:spPr bwMode="auto">
        <a:xfrm>
          <a:off x="1790700" y="81019650"/>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129</xdr:row>
      <xdr:rowOff>0</xdr:rowOff>
    </xdr:from>
    <xdr:to>
      <xdr:col>3</xdr:col>
      <xdr:colOff>990600</xdr:colOff>
      <xdr:row>129</xdr:row>
      <xdr:rowOff>590550</xdr:rowOff>
    </xdr:to>
    <xdr:pic>
      <xdr:nvPicPr>
        <xdr:cNvPr id="1126" name="Picture 102"/>
        <xdr:cNvPicPr>
          <a:picLocks noChangeAspect="1" noChangeArrowheads="1"/>
        </xdr:cNvPicPr>
      </xdr:nvPicPr>
      <xdr:blipFill>
        <a:blip xmlns:r="http://schemas.openxmlformats.org/officeDocument/2006/relationships" r:embed="rId119"/>
        <a:srcRect/>
        <a:stretch>
          <a:fillRect/>
        </a:stretch>
      </xdr:blipFill>
      <xdr:spPr bwMode="auto">
        <a:xfrm>
          <a:off x="1790700" y="80419575"/>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128</xdr:row>
      <xdr:rowOff>0</xdr:rowOff>
    </xdr:from>
    <xdr:to>
      <xdr:col>3</xdr:col>
      <xdr:colOff>990600</xdr:colOff>
      <xdr:row>128</xdr:row>
      <xdr:rowOff>590550</xdr:rowOff>
    </xdr:to>
    <xdr:pic>
      <xdr:nvPicPr>
        <xdr:cNvPr id="1127" name="Picture 103"/>
        <xdr:cNvPicPr>
          <a:picLocks noChangeAspect="1" noChangeArrowheads="1"/>
        </xdr:cNvPicPr>
      </xdr:nvPicPr>
      <xdr:blipFill>
        <a:blip xmlns:r="http://schemas.openxmlformats.org/officeDocument/2006/relationships" r:embed="rId120"/>
        <a:srcRect/>
        <a:stretch>
          <a:fillRect/>
        </a:stretch>
      </xdr:blipFill>
      <xdr:spPr bwMode="auto">
        <a:xfrm>
          <a:off x="1790700" y="79819500"/>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127</xdr:row>
      <xdr:rowOff>0</xdr:rowOff>
    </xdr:from>
    <xdr:to>
      <xdr:col>3</xdr:col>
      <xdr:colOff>990600</xdr:colOff>
      <xdr:row>127</xdr:row>
      <xdr:rowOff>590550</xdr:rowOff>
    </xdr:to>
    <xdr:pic>
      <xdr:nvPicPr>
        <xdr:cNvPr id="1128" name="Picture 104"/>
        <xdr:cNvPicPr>
          <a:picLocks noChangeAspect="1" noChangeArrowheads="1"/>
        </xdr:cNvPicPr>
      </xdr:nvPicPr>
      <xdr:blipFill>
        <a:blip xmlns:r="http://schemas.openxmlformats.org/officeDocument/2006/relationships" r:embed="rId121"/>
        <a:srcRect/>
        <a:stretch>
          <a:fillRect/>
        </a:stretch>
      </xdr:blipFill>
      <xdr:spPr bwMode="auto">
        <a:xfrm>
          <a:off x="1790700" y="79219425"/>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126</xdr:row>
      <xdr:rowOff>0</xdr:rowOff>
    </xdr:from>
    <xdr:to>
      <xdr:col>3</xdr:col>
      <xdr:colOff>990600</xdr:colOff>
      <xdr:row>126</xdr:row>
      <xdr:rowOff>590550</xdr:rowOff>
    </xdr:to>
    <xdr:pic>
      <xdr:nvPicPr>
        <xdr:cNvPr id="1129" name="Picture 105"/>
        <xdr:cNvPicPr>
          <a:picLocks noChangeAspect="1" noChangeArrowheads="1"/>
        </xdr:cNvPicPr>
      </xdr:nvPicPr>
      <xdr:blipFill>
        <a:blip xmlns:r="http://schemas.openxmlformats.org/officeDocument/2006/relationships" r:embed="rId122"/>
        <a:srcRect/>
        <a:stretch>
          <a:fillRect/>
        </a:stretch>
      </xdr:blipFill>
      <xdr:spPr bwMode="auto">
        <a:xfrm>
          <a:off x="1790700" y="78619350"/>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125</xdr:row>
      <xdr:rowOff>0</xdr:rowOff>
    </xdr:from>
    <xdr:to>
      <xdr:col>3</xdr:col>
      <xdr:colOff>990600</xdr:colOff>
      <xdr:row>125</xdr:row>
      <xdr:rowOff>590550</xdr:rowOff>
    </xdr:to>
    <xdr:pic>
      <xdr:nvPicPr>
        <xdr:cNvPr id="1130" name="Picture 106"/>
        <xdr:cNvPicPr>
          <a:picLocks noChangeAspect="1" noChangeArrowheads="1"/>
        </xdr:cNvPicPr>
      </xdr:nvPicPr>
      <xdr:blipFill>
        <a:blip xmlns:r="http://schemas.openxmlformats.org/officeDocument/2006/relationships" r:embed="rId123"/>
        <a:srcRect/>
        <a:stretch>
          <a:fillRect/>
        </a:stretch>
      </xdr:blipFill>
      <xdr:spPr bwMode="auto">
        <a:xfrm>
          <a:off x="1790700" y="78019275"/>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124</xdr:row>
      <xdr:rowOff>0</xdr:rowOff>
    </xdr:from>
    <xdr:to>
      <xdr:col>3</xdr:col>
      <xdr:colOff>990600</xdr:colOff>
      <xdr:row>124</xdr:row>
      <xdr:rowOff>590550</xdr:rowOff>
    </xdr:to>
    <xdr:pic>
      <xdr:nvPicPr>
        <xdr:cNvPr id="1131" name="Picture 107"/>
        <xdr:cNvPicPr>
          <a:picLocks noChangeAspect="1" noChangeArrowheads="1"/>
        </xdr:cNvPicPr>
      </xdr:nvPicPr>
      <xdr:blipFill>
        <a:blip xmlns:r="http://schemas.openxmlformats.org/officeDocument/2006/relationships" r:embed="rId124"/>
        <a:srcRect/>
        <a:stretch>
          <a:fillRect/>
        </a:stretch>
      </xdr:blipFill>
      <xdr:spPr bwMode="auto">
        <a:xfrm>
          <a:off x="1790700" y="77419200"/>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123</xdr:row>
      <xdr:rowOff>0</xdr:rowOff>
    </xdr:from>
    <xdr:to>
      <xdr:col>3</xdr:col>
      <xdr:colOff>990600</xdr:colOff>
      <xdr:row>123</xdr:row>
      <xdr:rowOff>590550</xdr:rowOff>
    </xdr:to>
    <xdr:pic>
      <xdr:nvPicPr>
        <xdr:cNvPr id="1132" name="Picture 108"/>
        <xdr:cNvPicPr>
          <a:picLocks noChangeAspect="1" noChangeArrowheads="1"/>
        </xdr:cNvPicPr>
      </xdr:nvPicPr>
      <xdr:blipFill>
        <a:blip xmlns:r="http://schemas.openxmlformats.org/officeDocument/2006/relationships" r:embed="rId125"/>
        <a:srcRect/>
        <a:stretch>
          <a:fillRect/>
        </a:stretch>
      </xdr:blipFill>
      <xdr:spPr bwMode="auto">
        <a:xfrm>
          <a:off x="1790700" y="76819125"/>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131</xdr:row>
      <xdr:rowOff>0</xdr:rowOff>
    </xdr:from>
    <xdr:to>
      <xdr:col>3</xdr:col>
      <xdr:colOff>990600</xdr:colOff>
      <xdr:row>131</xdr:row>
      <xdr:rowOff>590550</xdr:rowOff>
    </xdr:to>
    <xdr:pic>
      <xdr:nvPicPr>
        <xdr:cNvPr id="1133" name="Picture 109"/>
        <xdr:cNvPicPr>
          <a:picLocks noChangeAspect="1" noChangeArrowheads="1"/>
        </xdr:cNvPicPr>
      </xdr:nvPicPr>
      <xdr:blipFill>
        <a:blip xmlns:r="http://schemas.openxmlformats.org/officeDocument/2006/relationships" r:embed="rId126"/>
        <a:srcRect/>
        <a:stretch>
          <a:fillRect/>
        </a:stretch>
      </xdr:blipFill>
      <xdr:spPr bwMode="auto">
        <a:xfrm>
          <a:off x="1790700" y="81619725"/>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132</xdr:row>
      <xdr:rowOff>0</xdr:rowOff>
    </xdr:from>
    <xdr:to>
      <xdr:col>3</xdr:col>
      <xdr:colOff>990600</xdr:colOff>
      <xdr:row>132</xdr:row>
      <xdr:rowOff>590550</xdr:rowOff>
    </xdr:to>
    <xdr:pic>
      <xdr:nvPicPr>
        <xdr:cNvPr id="1134" name="Picture 110"/>
        <xdr:cNvPicPr>
          <a:picLocks noChangeAspect="1" noChangeArrowheads="1"/>
        </xdr:cNvPicPr>
      </xdr:nvPicPr>
      <xdr:blipFill>
        <a:blip xmlns:r="http://schemas.openxmlformats.org/officeDocument/2006/relationships" r:embed="rId127"/>
        <a:srcRect/>
        <a:stretch>
          <a:fillRect/>
        </a:stretch>
      </xdr:blipFill>
      <xdr:spPr bwMode="auto">
        <a:xfrm>
          <a:off x="1790700" y="82219800"/>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133</xdr:row>
      <xdr:rowOff>0</xdr:rowOff>
    </xdr:from>
    <xdr:to>
      <xdr:col>3</xdr:col>
      <xdr:colOff>990600</xdr:colOff>
      <xdr:row>134</xdr:row>
      <xdr:rowOff>9525</xdr:rowOff>
    </xdr:to>
    <xdr:pic>
      <xdr:nvPicPr>
        <xdr:cNvPr id="149" name="Picture 4"/>
        <xdr:cNvPicPr>
          <a:picLocks noChangeAspect="1" noChangeArrowheads="1"/>
        </xdr:cNvPicPr>
      </xdr:nvPicPr>
      <xdr:blipFill>
        <a:blip xmlns:r="http://schemas.openxmlformats.org/officeDocument/2006/relationships" r:embed="rId36"/>
        <a:srcRect/>
        <a:stretch>
          <a:fillRect/>
        </a:stretch>
      </xdr:blipFill>
      <xdr:spPr bwMode="auto">
        <a:xfrm>
          <a:off x="1790700" y="22212300"/>
          <a:ext cx="990600" cy="609600"/>
        </a:xfrm>
        <a:prstGeom prst="rect">
          <a:avLst/>
        </a:prstGeom>
        <a:noFill/>
        <a:ln w="1">
          <a:noFill/>
          <a:miter lim="800000"/>
          <a:headEnd/>
          <a:tailEnd type="none" w="med" len="med"/>
        </a:ln>
        <a:effectLst/>
      </xdr:spPr>
    </xdr:pic>
    <xdr:clientData/>
  </xdr:twoCellAnchor>
  <xdr:twoCellAnchor editAs="oneCell">
    <xdr:from>
      <xdr:col>3</xdr:col>
      <xdr:colOff>104775</xdr:colOff>
      <xdr:row>134</xdr:row>
      <xdr:rowOff>0</xdr:rowOff>
    </xdr:from>
    <xdr:to>
      <xdr:col>3</xdr:col>
      <xdr:colOff>857250</xdr:colOff>
      <xdr:row>134</xdr:row>
      <xdr:rowOff>583920</xdr:rowOff>
    </xdr:to>
    <xdr:pic>
      <xdr:nvPicPr>
        <xdr:cNvPr id="151" name="Picture 14"/>
        <xdr:cNvPicPr>
          <a:picLocks noChangeAspect="1" noChangeArrowheads="1"/>
        </xdr:cNvPicPr>
      </xdr:nvPicPr>
      <xdr:blipFill>
        <a:blip xmlns:r="http://schemas.openxmlformats.org/officeDocument/2006/relationships" r:embed="rId46" cstate="print"/>
        <a:srcRect/>
        <a:stretch>
          <a:fillRect/>
        </a:stretch>
      </xdr:blipFill>
      <xdr:spPr bwMode="auto">
        <a:xfrm>
          <a:off x="1895475" y="23412450"/>
          <a:ext cx="752475" cy="583920"/>
        </a:xfrm>
        <a:prstGeom prst="rect">
          <a:avLst/>
        </a:prstGeom>
        <a:noFill/>
        <a:ln w="1">
          <a:noFill/>
          <a:miter lim="800000"/>
          <a:headEnd/>
          <a:tailEnd type="none" w="med" len="med"/>
        </a:ln>
        <a:effectLst/>
      </xdr:spPr>
    </xdr:pic>
    <xdr:clientData/>
  </xdr:twoCellAnchor>
  <xdr:twoCellAnchor editAs="oneCell">
    <xdr:from>
      <xdr:col>3</xdr:col>
      <xdr:colOff>114300</xdr:colOff>
      <xdr:row>135</xdr:row>
      <xdr:rowOff>0</xdr:rowOff>
    </xdr:from>
    <xdr:to>
      <xdr:col>3</xdr:col>
      <xdr:colOff>866775</xdr:colOff>
      <xdr:row>135</xdr:row>
      <xdr:rowOff>583920</xdr:rowOff>
    </xdr:to>
    <xdr:pic>
      <xdr:nvPicPr>
        <xdr:cNvPr id="152" name="Picture 14"/>
        <xdr:cNvPicPr>
          <a:picLocks noChangeAspect="1" noChangeArrowheads="1"/>
        </xdr:cNvPicPr>
      </xdr:nvPicPr>
      <xdr:blipFill>
        <a:blip xmlns:r="http://schemas.openxmlformats.org/officeDocument/2006/relationships" r:embed="rId46" cstate="print"/>
        <a:srcRect/>
        <a:stretch>
          <a:fillRect/>
        </a:stretch>
      </xdr:blipFill>
      <xdr:spPr bwMode="auto">
        <a:xfrm>
          <a:off x="1905000" y="24012525"/>
          <a:ext cx="752475" cy="583920"/>
        </a:xfrm>
        <a:prstGeom prst="rect">
          <a:avLst/>
        </a:prstGeom>
        <a:noFill/>
        <a:ln w="1">
          <a:noFill/>
          <a:miter lim="800000"/>
          <a:headEnd/>
          <a:tailEnd type="none" w="med" len="med"/>
        </a:ln>
        <a:effectLst/>
      </xdr:spPr>
    </xdr:pic>
    <xdr:clientData/>
  </xdr:twoCellAnchor>
  <xdr:twoCellAnchor editAs="oneCell">
    <xdr:from>
      <xdr:col>3</xdr:col>
      <xdr:colOff>114300</xdr:colOff>
      <xdr:row>136</xdr:row>
      <xdr:rowOff>0</xdr:rowOff>
    </xdr:from>
    <xdr:to>
      <xdr:col>3</xdr:col>
      <xdr:colOff>866775</xdr:colOff>
      <xdr:row>136</xdr:row>
      <xdr:rowOff>583920</xdr:rowOff>
    </xdr:to>
    <xdr:pic>
      <xdr:nvPicPr>
        <xdr:cNvPr id="153" name="Picture 14"/>
        <xdr:cNvPicPr>
          <a:picLocks noChangeAspect="1" noChangeArrowheads="1"/>
        </xdr:cNvPicPr>
      </xdr:nvPicPr>
      <xdr:blipFill>
        <a:blip xmlns:r="http://schemas.openxmlformats.org/officeDocument/2006/relationships" r:embed="rId46" cstate="print"/>
        <a:srcRect/>
        <a:stretch>
          <a:fillRect/>
        </a:stretch>
      </xdr:blipFill>
      <xdr:spPr bwMode="auto">
        <a:xfrm>
          <a:off x="1905000" y="24612600"/>
          <a:ext cx="752475" cy="583920"/>
        </a:xfrm>
        <a:prstGeom prst="rect">
          <a:avLst/>
        </a:prstGeom>
        <a:noFill/>
        <a:ln w="1">
          <a:noFill/>
          <a:miter lim="800000"/>
          <a:headEnd/>
          <a:tailEnd type="none" w="med" len="med"/>
        </a:ln>
        <a:effectLst/>
      </xdr:spPr>
    </xdr:pic>
    <xdr:clientData/>
  </xdr:twoCellAnchor>
  <xdr:twoCellAnchor editAs="oneCell">
    <xdr:from>
      <xdr:col>3</xdr:col>
      <xdr:colOff>114300</xdr:colOff>
      <xdr:row>137</xdr:row>
      <xdr:rowOff>9525</xdr:rowOff>
    </xdr:from>
    <xdr:to>
      <xdr:col>3</xdr:col>
      <xdr:colOff>866775</xdr:colOff>
      <xdr:row>137</xdr:row>
      <xdr:rowOff>593445</xdr:rowOff>
    </xdr:to>
    <xdr:pic>
      <xdr:nvPicPr>
        <xdr:cNvPr id="154" name="Picture 14"/>
        <xdr:cNvPicPr>
          <a:picLocks noChangeAspect="1" noChangeArrowheads="1"/>
        </xdr:cNvPicPr>
      </xdr:nvPicPr>
      <xdr:blipFill>
        <a:blip xmlns:r="http://schemas.openxmlformats.org/officeDocument/2006/relationships" r:embed="rId46" cstate="print"/>
        <a:srcRect/>
        <a:stretch>
          <a:fillRect/>
        </a:stretch>
      </xdr:blipFill>
      <xdr:spPr bwMode="auto">
        <a:xfrm>
          <a:off x="1905000" y="25222200"/>
          <a:ext cx="752475" cy="583920"/>
        </a:xfrm>
        <a:prstGeom prst="rect">
          <a:avLst/>
        </a:prstGeom>
        <a:noFill/>
        <a:ln w="1">
          <a:noFill/>
          <a:miter lim="800000"/>
          <a:headEnd/>
          <a:tailEnd type="none" w="med" len="med"/>
        </a:ln>
        <a:effectLst/>
      </xdr:spPr>
    </xdr:pic>
    <xdr:clientData/>
  </xdr:twoCellAnchor>
  <xdr:twoCellAnchor editAs="oneCell">
    <xdr:from>
      <xdr:col>3</xdr:col>
      <xdr:colOff>0</xdr:colOff>
      <xdr:row>142</xdr:row>
      <xdr:rowOff>0</xdr:rowOff>
    </xdr:from>
    <xdr:to>
      <xdr:col>3</xdr:col>
      <xdr:colOff>990600</xdr:colOff>
      <xdr:row>142</xdr:row>
      <xdr:rowOff>590550</xdr:rowOff>
    </xdr:to>
    <xdr:pic>
      <xdr:nvPicPr>
        <xdr:cNvPr id="155" name="Picture 18"/>
        <xdr:cNvPicPr>
          <a:picLocks noChangeAspect="1" noChangeArrowheads="1"/>
        </xdr:cNvPicPr>
      </xdr:nvPicPr>
      <xdr:blipFill>
        <a:blip xmlns:r="http://schemas.openxmlformats.org/officeDocument/2006/relationships" r:embed="rId49"/>
        <a:srcRect/>
        <a:stretch>
          <a:fillRect/>
        </a:stretch>
      </xdr:blipFill>
      <xdr:spPr bwMode="auto">
        <a:xfrm>
          <a:off x="1790700" y="32004000"/>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56</xdr:row>
      <xdr:rowOff>0</xdr:rowOff>
    </xdr:from>
    <xdr:to>
      <xdr:col>3</xdr:col>
      <xdr:colOff>990600</xdr:colOff>
      <xdr:row>56</xdr:row>
      <xdr:rowOff>590550</xdr:rowOff>
    </xdr:to>
    <xdr:pic>
      <xdr:nvPicPr>
        <xdr:cNvPr id="156" name="Picture 21"/>
        <xdr:cNvPicPr>
          <a:picLocks noChangeAspect="1" noChangeArrowheads="1"/>
        </xdr:cNvPicPr>
      </xdr:nvPicPr>
      <xdr:blipFill>
        <a:blip xmlns:r="http://schemas.openxmlformats.org/officeDocument/2006/relationships" r:embed="rId52"/>
        <a:srcRect/>
        <a:stretch>
          <a:fillRect/>
        </a:stretch>
      </xdr:blipFill>
      <xdr:spPr bwMode="auto">
        <a:xfrm>
          <a:off x="1790700" y="85410675"/>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142</xdr:row>
      <xdr:rowOff>0</xdr:rowOff>
    </xdr:from>
    <xdr:to>
      <xdr:col>3</xdr:col>
      <xdr:colOff>990600</xdr:colOff>
      <xdr:row>143</xdr:row>
      <xdr:rowOff>9525</xdr:rowOff>
    </xdr:to>
    <xdr:pic>
      <xdr:nvPicPr>
        <xdr:cNvPr id="157" name="Picture 12"/>
        <xdr:cNvPicPr>
          <a:picLocks noChangeAspect="1" noChangeArrowheads="1"/>
        </xdr:cNvPicPr>
      </xdr:nvPicPr>
      <xdr:blipFill>
        <a:blip xmlns:r="http://schemas.openxmlformats.org/officeDocument/2006/relationships" r:embed="rId44"/>
        <a:srcRect/>
        <a:stretch>
          <a:fillRect/>
        </a:stretch>
      </xdr:blipFill>
      <xdr:spPr bwMode="auto">
        <a:xfrm>
          <a:off x="1790700" y="29413200"/>
          <a:ext cx="990600" cy="609600"/>
        </a:xfrm>
        <a:prstGeom prst="rect">
          <a:avLst/>
        </a:prstGeom>
        <a:noFill/>
        <a:ln w="1">
          <a:noFill/>
          <a:miter lim="800000"/>
          <a:headEnd/>
          <a:tailEnd type="none" w="med" len="med"/>
        </a:ln>
        <a:effectLst/>
      </xdr:spPr>
    </xdr:pic>
    <xdr:clientData/>
  </xdr:twoCellAnchor>
  <xdr:twoCellAnchor editAs="oneCell">
    <xdr:from>
      <xdr:col>3</xdr:col>
      <xdr:colOff>0</xdr:colOff>
      <xdr:row>143</xdr:row>
      <xdr:rowOff>0</xdr:rowOff>
    </xdr:from>
    <xdr:to>
      <xdr:col>3</xdr:col>
      <xdr:colOff>990600</xdr:colOff>
      <xdr:row>144</xdr:row>
      <xdr:rowOff>9525</xdr:rowOff>
    </xdr:to>
    <xdr:pic>
      <xdr:nvPicPr>
        <xdr:cNvPr id="158" name="Picture 13"/>
        <xdr:cNvPicPr>
          <a:picLocks noChangeAspect="1" noChangeArrowheads="1"/>
        </xdr:cNvPicPr>
      </xdr:nvPicPr>
      <xdr:blipFill>
        <a:blip xmlns:r="http://schemas.openxmlformats.org/officeDocument/2006/relationships" r:embed="rId45"/>
        <a:srcRect/>
        <a:stretch>
          <a:fillRect/>
        </a:stretch>
      </xdr:blipFill>
      <xdr:spPr bwMode="auto">
        <a:xfrm>
          <a:off x="1790700" y="30013275"/>
          <a:ext cx="990600" cy="609600"/>
        </a:xfrm>
        <a:prstGeom prst="rect">
          <a:avLst/>
        </a:prstGeom>
        <a:noFill/>
        <a:ln w="1">
          <a:noFill/>
          <a:miter lim="800000"/>
          <a:headEnd/>
          <a:tailEnd type="none" w="med" len="med"/>
        </a:ln>
        <a:effectLst/>
      </xdr:spPr>
    </xdr:pic>
    <xdr:clientData/>
  </xdr:twoCellAnchor>
  <xdr:twoCellAnchor editAs="oneCell">
    <xdr:from>
      <xdr:col>3</xdr:col>
      <xdr:colOff>0</xdr:colOff>
      <xdr:row>163</xdr:row>
      <xdr:rowOff>0</xdr:rowOff>
    </xdr:from>
    <xdr:to>
      <xdr:col>3</xdr:col>
      <xdr:colOff>990600</xdr:colOff>
      <xdr:row>163</xdr:row>
      <xdr:rowOff>590550</xdr:rowOff>
    </xdr:to>
    <xdr:pic>
      <xdr:nvPicPr>
        <xdr:cNvPr id="159" name="Picture 31"/>
        <xdr:cNvPicPr>
          <a:picLocks noChangeAspect="1" noChangeArrowheads="1"/>
        </xdr:cNvPicPr>
      </xdr:nvPicPr>
      <xdr:blipFill>
        <a:blip xmlns:r="http://schemas.openxmlformats.org/officeDocument/2006/relationships" r:embed="rId55"/>
        <a:srcRect/>
        <a:stretch>
          <a:fillRect/>
        </a:stretch>
      </xdr:blipFill>
      <xdr:spPr bwMode="auto">
        <a:xfrm>
          <a:off x="1790700" y="46215300"/>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162</xdr:row>
      <xdr:rowOff>0</xdr:rowOff>
    </xdr:from>
    <xdr:to>
      <xdr:col>3</xdr:col>
      <xdr:colOff>990600</xdr:colOff>
      <xdr:row>162</xdr:row>
      <xdr:rowOff>590550</xdr:rowOff>
    </xdr:to>
    <xdr:pic>
      <xdr:nvPicPr>
        <xdr:cNvPr id="160" name="Picture 32"/>
        <xdr:cNvPicPr>
          <a:picLocks noChangeAspect="1" noChangeArrowheads="1"/>
        </xdr:cNvPicPr>
      </xdr:nvPicPr>
      <xdr:blipFill>
        <a:blip xmlns:r="http://schemas.openxmlformats.org/officeDocument/2006/relationships" r:embed="rId56"/>
        <a:srcRect/>
        <a:stretch>
          <a:fillRect/>
        </a:stretch>
      </xdr:blipFill>
      <xdr:spPr bwMode="auto">
        <a:xfrm>
          <a:off x="1790700" y="45615225"/>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161</xdr:row>
      <xdr:rowOff>0</xdr:rowOff>
    </xdr:from>
    <xdr:to>
      <xdr:col>3</xdr:col>
      <xdr:colOff>990600</xdr:colOff>
      <xdr:row>161</xdr:row>
      <xdr:rowOff>590550</xdr:rowOff>
    </xdr:to>
    <xdr:pic>
      <xdr:nvPicPr>
        <xdr:cNvPr id="161" name="Picture 33"/>
        <xdr:cNvPicPr>
          <a:picLocks noChangeAspect="1" noChangeArrowheads="1"/>
        </xdr:cNvPicPr>
      </xdr:nvPicPr>
      <xdr:blipFill>
        <a:blip xmlns:r="http://schemas.openxmlformats.org/officeDocument/2006/relationships" r:embed="rId57"/>
        <a:srcRect/>
        <a:stretch>
          <a:fillRect/>
        </a:stretch>
      </xdr:blipFill>
      <xdr:spPr bwMode="auto">
        <a:xfrm>
          <a:off x="1790700" y="45015150"/>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160</xdr:row>
      <xdr:rowOff>0</xdr:rowOff>
    </xdr:from>
    <xdr:to>
      <xdr:col>3</xdr:col>
      <xdr:colOff>990600</xdr:colOff>
      <xdr:row>160</xdr:row>
      <xdr:rowOff>590550</xdr:rowOff>
    </xdr:to>
    <xdr:pic>
      <xdr:nvPicPr>
        <xdr:cNvPr id="162" name="Picture 34"/>
        <xdr:cNvPicPr>
          <a:picLocks noChangeAspect="1" noChangeArrowheads="1"/>
        </xdr:cNvPicPr>
      </xdr:nvPicPr>
      <xdr:blipFill>
        <a:blip xmlns:r="http://schemas.openxmlformats.org/officeDocument/2006/relationships" r:embed="rId58"/>
        <a:srcRect/>
        <a:stretch>
          <a:fillRect/>
        </a:stretch>
      </xdr:blipFill>
      <xdr:spPr bwMode="auto">
        <a:xfrm>
          <a:off x="1790700" y="44415075"/>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159</xdr:row>
      <xdr:rowOff>0</xdr:rowOff>
    </xdr:from>
    <xdr:to>
      <xdr:col>3</xdr:col>
      <xdr:colOff>990600</xdr:colOff>
      <xdr:row>159</xdr:row>
      <xdr:rowOff>590550</xdr:rowOff>
    </xdr:to>
    <xdr:pic>
      <xdr:nvPicPr>
        <xdr:cNvPr id="163" name="Picture 35"/>
        <xdr:cNvPicPr>
          <a:picLocks noChangeAspect="1" noChangeArrowheads="1"/>
        </xdr:cNvPicPr>
      </xdr:nvPicPr>
      <xdr:blipFill>
        <a:blip xmlns:r="http://schemas.openxmlformats.org/officeDocument/2006/relationships" r:embed="rId59"/>
        <a:srcRect/>
        <a:stretch>
          <a:fillRect/>
        </a:stretch>
      </xdr:blipFill>
      <xdr:spPr bwMode="auto">
        <a:xfrm>
          <a:off x="1790700" y="43815000"/>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158</xdr:row>
      <xdr:rowOff>0</xdr:rowOff>
    </xdr:from>
    <xdr:to>
      <xdr:col>3</xdr:col>
      <xdr:colOff>990600</xdr:colOff>
      <xdr:row>158</xdr:row>
      <xdr:rowOff>590550</xdr:rowOff>
    </xdr:to>
    <xdr:pic>
      <xdr:nvPicPr>
        <xdr:cNvPr id="164" name="Picture 36"/>
        <xdr:cNvPicPr>
          <a:picLocks noChangeAspect="1" noChangeArrowheads="1"/>
        </xdr:cNvPicPr>
      </xdr:nvPicPr>
      <xdr:blipFill>
        <a:blip xmlns:r="http://schemas.openxmlformats.org/officeDocument/2006/relationships" r:embed="rId60"/>
        <a:srcRect/>
        <a:stretch>
          <a:fillRect/>
        </a:stretch>
      </xdr:blipFill>
      <xdr:spPr bwMode="auto">
        <a:xfrm>
          <a:off x="1790700" y="43214925"/>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157</xdr:row>
      <xdr:rowOff>0</xdr:rowOff>
    </xdr:from>
    <xdr:to>
      <xdr:col>3</xdr:col>
      <xdr:colOff>990600</xdr:colOff>
      <xdr:row>157</xdr:row>
      <xdr:rowOff>590550</xdr:rowOff>
    </xdr:to>
    <xdr:pic>
      <xdr:nvPicPr>
        <xdr:cNvPr id="165" name="Picture 37"/>
        <xdr:cNvPicPr>
          <a:picLocks noChangeAspect="1" noChangeArrowheads="1"/>
        </xdr:cNvPicPr>
      </xdr:nvPicPr>
      <xdr:blipFill>
        <a:blip xmlns:r="http://schemas.openxmlformats.org/officeDocument/2006/relationships" r:embed="rId61"/>
        <a:srcRect/>
        <a:stretch>
          <a:fillRect/>
        </a:stretch>
      </xdr:blipFill>
      <xdr:spPr bwMode="auto">
        <a:xfrm>
          <a:off x="1790700" y="42614850"/>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156</xdr:row>
      <xdr:rowOff>0</xdr:rowOff>
    </xdr:from>
    <xdr:to>
      <xdr:col>3</xdr:col>
      <xdr:colOff>990600</xdr:colOff>
      <xdr:row>156</xdr:row>
      <xdr:rowOff>590550</xdr:rowOff>
    </xdr:to>
    <xdr:pic>
      <xdr:nvPicPr>
        <xdr:cNvPr id="166" name="Picture 38"/>
        <xdr:cNvPicPr>
          <a:picLocks noChangeAspect="1" noChangeArrowheads="1"/>
        </xdr:cNvPicPr>
      </xdr:nvPicPr>
      <xdr:blipFill>
        <a:blip xmlns:r="http://schemas.openxmlformats.org/officeDocument/2006/relationships" r:embed="rId128"/>
        <a:srcRect/>
        <a:stretch>
          <a:fillRect/>
        </a:stretch>
      </xdr:blipFill>
      <xdr:spPr bwMode="auto">
        <a:xfrm>
          <a:off x="1790700" y="42014775"/>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155</xdr:row>
      <xdr:rowOff>0</xdr:rowOff>
    </xdr:from>
    <xdr:to>
      <xdr:col>3</xdr:col>
      <xdr:colOff>990600</xdr:colOff>
      <xdr:row>155</xdr:row>
      <xdr:rowOff>590550</xdr:rowOff>
    </xdr:to>
    <xdr:pic>
      <xdr:nvPicPr>
        <xdr:cNvPr id="167" name="Picture 39"/>
        <xdr:cNvPicPr>
          <a:picLocks noChangeAspect="1" noChangeArrowheads="1"/>
        </xdr:cNvPicPr>
      </xdr:nvPicPr>
      <xdr:blipFill>
        <a:blip xmlns:r="http://schemas.openxmlformats.org/officeDocument/2006/relationships" r:embed="rId129"/>
        <a:srcRect/>
        <a:stretch>
          <a:fillRect/>
        </a:stretch>
      </xdr:blipFill>
      <xdr:spPr bwMode="auto">
        <a:xfrm>
          <a:off x="1790700" y="41414700"/>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155</xdr:row>
      <xdr:rowOff>0</xdr:rowOff>
    </xdr:from>
    <xdr:to>
      <xdr:col>3</xdr:col>
      <xdr:colOff>990600</xdr:colOff>
      <xdr:row>155</xdr:row>
      <xdr:rowOff>590550</xdr:rowOff>
    </xdr:to>
    <xdr:pic>
      <xdr:nvPicPr>
        <xdr:cNvPr id="168" name="Picture 40"/>
        <xdr:cNvPicPr>
          <a:picLocks noChangeAspect="1" noChangeArrowheads="1"/>
        </xdr:cNvPicPr>
      </xdr:nvPicPr>
      <xdr:blipFill>
        <a:blip xmlns:r="http://schemas.openxmlformats.org/officeDocument/2006/relationships" r:embed="rId62"/>
        <a:srcRect/>
        <a:stretch>
          <a:fillRect/>
        </a:stretch>
      </xdr:blipFill>
      <xdr:spPr bwMode="auto">
        <a:xfrm>
          <a:off x="1790700" y="40814625"/>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154</xdr:row>
      <xdr:rowOff>0</xdr:rowOff>
    </xdr:from>
    <xdr:to>
      <xdr:col>3</xdr:col>
      <xdr:colOff>990600</xdr:colOff>
      <xdr:row>154</xdr:row>
      <xdr:rowOff>590550</xdr:rowOff>
    </xdr:to>
    <xdr:pic>
      <xdr:nvPicPr>
        <xdr:cNvPr id="169" name="Picture 41"/>
        <xdr:cNvPicPr>
          <a:picLocks noChangeAspect="1" noChangeArrowheads="1"/>
        </xdr:cNvPicPr>
      </xdr:nvPicPr>
      <xdr:blipFill>
        <a:blip xmlns:r="http://schemas.openxmlformats.org/officeDocument/2006/relationships" r:embed="rId63"/>
        <a:srcRect/>
        <a:stretch>
          <a:fillRect/>
        </a:stretch>
      </xdr:blipFill>
      <xdr:spPr bwMode="auto">
        <a:xfrm>
          <a:off x="1790700" y="40214550"/>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154</xdr:row>
      <xdr:rowOff>0</xdr:rowOff>
    </xdr:from>
    <xdr:to>
      <xdr:col>3</xdr:col>
      <xdr:colOff>990600</xdr:colOff>
      <xdr:row>154</xdr:row>
      <xdr:rowOff>590550</xdr:rowOff>
    </xdr:to>
    <xdr:pic>
      <xdr:nvPicPr>
        <xdr:cNvPr id="170" name="Picture 42"/>
        <xdr:cNvPicPr>
          <a:picLocks noChangeAspect="1" noChangeArrowheads="1"/>
        </xdr:cNvPicPr>
      </xdr:nvPicPr>
      <xdr:blipFill>
        <a:blip xmlns:r="http://schemas.openxmlformats.org/officeDocument/2006/relationships" r:embed="rId64"/>
        <a:srcRect/>
        <a:stretch>
          <a:fillRect/>
        </a:stretch>
      </xdr:blipFill>
      <xdr:spPr bwMode="auto">
        <a:xfrm>
          <a:off x="1790700" y="39614475"/>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153</xdr:row>
      <xdr:rowOff>0</xdr:rowOff>
    </xdr:from>
    <xdr:to>
      <xdr:col>3</xdr:col>
      <xdr:colOff>990600</xdr:colOff>
      <xdr:row>153</xdr:row>
      <xdr:rowOff>590550</xdr:rowOff>
    </xdr:to>
    <xdr:pic>
      <xdr:nvPicPr>
        <xdr:cNvPr id="171" name="Picture 43"/>
        <xdr:cNvPicPr>
          <a:picLocks noChangeAspect="1" noChangeArrowheads="1"/>
        </xdr:cNvPicPr>
      </xdr:nvPicPr>
      <xdr:blipFill>
        <a:blip xmlns:r="http://schemas.openxmlformats.org/officeDocument/2006/relationships" r:embed="rId65"/>
        <a:srcRect/>
        <a:stretch>
          <a:fillRect/>
        </a:stretch>
      </xdr:blipFill>
      <xdr:spPr bwMode="auto">
        <a:xfrm>
          <a:off x="1790700" y="39014400"/>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152</xdr:row>
      <xdr:rowOff>0</xdr:rowOff>
    </xdr:from>
    <xdr:to>
      <xdr:col>3</xdr:col>
      <xdr:colOff>990600</xdr:colOff>
      <xdr:row>152</xdr:row>
      <xdr:rowOff>590550</xdr:rowOff>
    </xdr:to>
    <xdr:pic>
      <xdr:nvPicPr>
        <xdr:cNvPr id="172" name="Picture 44"/>
        <xdr:cNvPicPr>
          <a:picLocks noChangeAspect="1" noChangeArrowheads="1"/>
        </xdr:cNvPicPr>
      </xdr:nvPicPr>
      <xdr:blipFill>
        <a:blip xmlns:r="http://schemas.openxmlformats.org/officeDocument/2006/relationships" r:embed="rId66"/>
        <a:srcRect/>
        <a:stretch>
          <a:fillRect/>
        </a:stretch>
      </xdr:blipFill>
      <xdr:spPr bwMode="auto">
        <a:xfrm>
          <a:off x="1790700" y="38414325"/>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151</xdr:row>
      <xdr:rowOff>0</xdr:rowOff>
    </xdr:from>
    <xdr:to>
      <xdr:col>3</xdr:col>
      <xdr:colOff>990600</xdr:colOff>
      <xdr:row>151</xdr:row>
      <xdr:rowOff>590550</xdr:rowOff>
    </xdr:to>
    <xdr:pic>
      <xdr:nvPicPr>
        <xdr:cNvPr id="173" name="Picture 45"/>
        <xdr:cNvPicPr>
          <a:picLocks noChangeAspect="1" noChangeArrowheads="1"/>
        </xdr:cNvPicPr>
      </xdr:nvPicPr>
      <xdr:blipFill>
        <a:blip xmlns:r="http://schemas.openxmlformats.org/officeDocument/2006/relationships" r:embed="rId67"/>
        <a:srcRect/>
        <a:stretch>
          <a:fillRect/>
        </a:stretch>
      </xdr:blipFill>
      <xdr:spPr bwMode="auto">
        <a:xfrm>
          <a:off x="1790700" y="37814250"/>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150</xdr:row>
      <xdr:rowOff>0</xdr:rowOff>
    </xdr:from>
    <xdr:to>
      <xdr:col>3</xdr:col>
      <xdr:colOff>990600</xdr:colOff>
      <xdr:row>150</xdr:row>
      <xdr:rowOff>590550</xdr:rowOff>
    </xdr:to>
    <xdr:pic>
      <xdr:nvPicPr>
        <xdr:cNvPr id="174" name="Picture 46"/>
        <xdr:cNvPicPr>
          <a:picLocks noChangeAspect="1" noChangeArrowheads="1"/>
        </xdr:cNvPicPr>
      </xdr:nvPicPr>
      <xdr:blipFill>
        <a:blip xmlns:r="http://schemas.openxmlformats.org/officeDocument/2006/relationships" r:embed="rId68"/>
        <a:srcRect/>
        <a:stretch>
          <a:fillRect/>
        </a:stretch>
      </xdr:blipFill>
      <xdr:spPr bwMode="auto">
        <a:xfrm>
          <a:off x="1790700" y="37214175"/>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149</xdr:row>
      <xdr:rowOff>0</xdr:rowOff>
    </xdr:from>
    <xdr:to>
      <xdr:col>3</xdr:col>
      <xdr:colOff>990600</xdr:colOff>
      <xdr:row>149</xdr:row>
      <xdr:rowOff>590550</xdr:rowOff>
    </xdr:to>
    <xdr:pic>
      <xdr:nvPicPr>
        <xdr:cNvPr id="175" name="Picture 47"/>
        <xdr:cNvPicPr>
          <a:picLocks noChangeAspect="1" noChangeArrowheads="1"/>
        </xdr:cNvPicPr>
      </xdr:nvPicPr>
      <xdr:blipFill>
        <a:blip xmlns:r="http://schemas.openxmlformats.org/officeDocument/2006/relationships" r:embed="rId69"/>
        <a:srcRect/>
        <a:stretch>
          <a:fillRect/>
        </a:stretch>
      </xdr:blipFill>
      <xdr:spPr bwMode="auto">
        <a:xfrm>
          <a:off x="1790700" y="36614100"/>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148</xdr:row>
      <xdr:rowOff>0</xdr:rowOff>
    </xdr:from>
    <xdr:to>
      <xdr:col>3</xdr:col>
      <xdr:colOff>990600</xdr:colOff>
      <xdr:row>148</xdr:row>
      <xdr:rowOff>590550</xdr:rowOff>
    </xdr:to>
    <xdr:pic>
      <xdr:nvPicPr>
        <xdr:cNvPr id="176" name="Picture 48"/>
        <xdr:cNvPicPr>
          <a:picLocks noChangeAspect="1" noChangeArrowheads="1"/>
        </xdr:cNvPicPr>
      </xdr:nvPicPr>
      <xdr:blipFill>
        <a:blip xmlns:r="http://schemas.openxmlformats.org/officeDocument/2006/relationships" r:embed="rId70"/>
        <a:srcRect/>
        <a:stretch>
          <a:fillRect/>
        </a:stretch>
      </xdr:blipFill>
      <xdr:spPr bwMode="auto">
        <a:xfrm>
          <a:off x="1790700" y="36014025"/>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147</xdr:row>
      <xdr:rowOff>0</xdr:rowOff>
    </xdr:from>
    <xdr:to>
      <xdr:col>3</xdr:col>
      <xdr:colOff>990600</xdr:colOff>
      <xdr:row>147</xdr:row>
      <xdr:rowOff>590550</xdr:rowOff>
    </xdr:to>
    <xdr:pic>
      <xdr:nvPicPr>
        <xdr:cNvPr id="177" name="Picture 49"/>
        <xdr:cNvPicPr>
          <a:picLocks noChangeAspect="1" noChangeArrowheads="1"/>
        </xdr:cNvPicPr>
      </xdr:nvPicPr>
      <xdr:blipFill>
        <a:blip xmlns:r="http://schemas.openxmlformats.org/officeDocument/2006/relationships" r:embed="rId71"/>
        <a:srcRect/>
        <a:stretch>
          <a:fillRect/>
        </a:stretch>
      </xdr:blipFill>
      <xdr:spPr bwMode="auto">
        <a:xfrm>
          <a:off x="1790700" y="35413950"/>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146</xdr:row>
      <xdr:rowOff>0</xdr:rowOff>
    </xdr:from>
    <xdr:to>
      <xdr:col>3</xdr:col>
      <xdr:colOff>990600</xdr:colOff>
      <xdr:row>146</xdr:row>
      <xdr:rowOff>590550</xdr:rowOff>
    </xdr:to>
    <xdr:pic>
      <xdr:nvPicPr>
        <xdr:cNvPr id="178" name="Picture 50"/>
        <xdr:cNvPicPr>
          <a:picLocks noChangeAspect="1" noChangeArrowheads="1"/>
        </xdr:cNvPicPr>
      </xdr:nvPicPr>
      <xdr:blipFill>
        <a:blip xmlns:r="http://schemas.openxmlformats.org/officeDocument/2006/relationships" r:embed="rId72"/>
        <a:srcRect/>
        <a:stretch>
          <a:fillRect/>
        </a:stretch>
      </xdr:blipFill>
      <xdr:spPr bwMode="auto">
        <a:xfrm>
          <a:off x="1790700" y="34813875"/>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145</xdr:row>
      <xdr:rowOff>0</xdr:rowOff>
    </xdr:from>
    <xdr:to>
      <xdr:col>3</xdr:col>
      <xdr:colOff>990600</xdr:colOff>
      <xdr:row>145</xdr:row>
      <xdr:rowOff>590550</xdr:rowOff>
    </xdr:to>
    <xdr:pic>
      <xdr:nvPicPr>
        <xdr:cNvPr id="179" name="Picture 51"/>
        <xdr:cNvPicPr>
          <a:picLocks noChangeAspect="1" noChangeArrowheads="1"/>
        </xdr:cNvPicPr>
      </xdr:nvPicPr>
      <xdr:blipFill>
        <a:blip xmlns:r="http://schemas.openxmlformats.org/officeDocument/2006/relationships" r:embed="rId73"/>
        <a:srcRect/>
        <a:stretch>
          <a:fillRect/>
        </a:stretch>
      </xdr:blipFill>
      <xdr:spPr bwMode="auto">
        <a:xfrm>
          <a:off x="1790700" y="34213800"/>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144</xdr:row>
      <xdr:rowOff>0</xdr:rowOff>
    </xdr:from>
    <xdr:to>
      <xdr:col>3</xdr:col>
      <xdr:colOff>990600</xdr:colOff>
      <xdr:row>144</xdr:row>
      <xdr:rowOff>590550</xdr:rowOff>
    </xdr:to>
    <xdr:pic>
      <xdr:nvPicPr>
        <xdr:cNvPr id="180" name="Picture 52"/>
        <xdr:cNvPicPr>
          <a:picLocks noChangeAspect="1" noChangeArrowheads="1"/>
        </xdr:cNvPicPr>
      </xdr:nvPicPr>
      <xdr:blipFill>
        <a:blip xmlns:r="http://schemas.openxmlformats.org/officeDocument/2006/relationships" r:embed="rId74"/>
        <a:srcRect/>
        <a:stretch>
          <a:fillRect/>
        </a:stretch>
      </xdr:blipFill>
      <xdr:spPr bwMode="auto">
        <a:xfrm>
          <a:off x="1790700" y="33613725"/>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177</xdr:row>
      <xdr:rowOff>0</xdr:rowOff>
    </xdr:from>
    <xdr:to>
      <xdr:col>3</xdr:col>
      <xdr:colOff>990600</xdr:colOff>
      <xdr:row>177</xdr:row>
      <xdr:rowOff>590550</xdr:rowOff>
    </xdr:to>
    <xdr:pic>
      <xdr:nvPicPr>
        <xdr:cNvPr id="181" name="Picture 53"/>
        <xdr:cNvPicPr>
          <a:picLocks noChangeAspect="1" noChangeArrowheads="1"/>
        </xdr:cNvPicPr>
      </xdr:nvPicPr>
      <xdr:blipFill>
        <a:blip xmlns:r="http://schemas.openxmlformats.org/officeDocument/2006/relationships" r:embed="rId75"/>
        <a:srcRect/>
        <a:stretch>
          <a:fillRect/>
        </a:stretch>
      </xdr:blipFill>
      <xdr:spPr bwMode="auto">
        <a:xfrm>
          <a:off x="1790700" y="57016650"/>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176</xdr:row>
      <xdr:rowOff>0</xdr:rowOff>
    </xdr:from>
    <xdr:to>
      <xdr:col>3</xdr:col>
      <xdr:colOff>990600</xdr:colOff>
      <xdr:row>176</xdr:row>
      <xdr:rowOff>590550</xdr:rowOff>
    </xdr:to>
    <xdr:pic>
      <xdr:nvPicPr>
        <xdr:cNvPr id="182" name="Picture 54"/>
        <xdr:cNvPicPr>
          <a:picLocks noChangeAspect="1" noChangeArrowheads="1"/>
        </xdr:cNvPicPr>
      </xdr:nvPicPr>
      <xdr:blipFill>
        <a:blip xmlns:r="http://schemas.openxmlformats.org/officeDocument/2006/relationships" r:embed="rId76"/>
        <a:srcRect/>
        <a:stretch>
          <a:fillRect/>
        </a:stretch>
      </xdr:blipFill>
      <xdr:spPr bwMode="auto">
        <a:xfrm>
          <a:off x="1790700" y="56416575"/>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175</xdr:row>
      <xdr:rowOff>0</xdr:rowOff>
    </xdr:from>
    <xdr:to>
      <xdr:col>3</xdr:col>
      <xdr:colOff>990600</xdr:colOff>
      <xdr:row>175</xdr:row>
      <xdr:rowOff>590550</xdr:rowOff>
    </xdr:to>
    <xdr:pic>
      <xdr:nvPicPr>
        <xdr:cNvPr id="183" name="Picture 55"/>
        <xdr:cNvPicPr>
          <a:picLocks noChangeAspect="1" noChangeArrowheads="1"/>
        </xdr:cNvPicPr>
      </xdr:nvPicPr>
      <xdr:blipFill>
        <a:blip xmlns:r="http://schemas.openxmlformats.org/officeDocument/2006/relationships" r:embed="rId77"/>
        <a:srcRect/>
        <a:stretch>
          <a:fillRect/>
        </a:stretch>
      </xdr:blipFill>
      <xdr:spPr bwMode="auto">
        <a:xfrm>
          <a:off x="1790700" y="55816500"/>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174</xdr:row>
      <xdr:rowOff>0</xdr:rowOff>
    </xdr:from>
    <xdr:to>
      <xdr:col>3</xdr:col>
      <xdr:colOff>990600</xdr:colOff>
      <xdr:row>174</xdr:row>
      <xdr:rowOff>590550</xdr:rowOff>
    </xdr:to>
    <xdr:pic>
      <xdr:nvPicPr>
        <xdr:cNvPr id="184" name="Picture 56"/>
        <xdr:cNvPicPr>
          <a:picLocks noChangeAspect="1" noChangeArrowheads="1"/>
        </xdr:cNvPicPr>
      </xdr:nvPicPr>
      <xdr:blipFill>
        <a:blip xmlns:r="http://schemas.openxmlformats.org/officeDocument/2006/relationships" r:embed="rId78"/>
        <a:srcRect/>
        <a:stretch>
          <a:fillRect/>
        </a:stretch>
      </xdr:blipFill>
      <xdr:spPr bwMode="auto">
        <a:xfrm>
          <a:off x="1790700" y="55216425"/>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173</xdr:row>
      <xdr:rowOff>0</xdr:rowOff>
    </xdr:from>
    <xdr:to>
      <xdr:col>3</xdr:col>
      <xdr:colOff>990600</xdr:colOff>
      <xdr:row>173</xdr:row>
      <xdr:rowOff>590550</xdr:rowOff>
    </xdr:to>
    <xdr:pic>
      <xdr:nvPicPr>
        <xdr:cNvPr id="185" name="Picture 57"/>
        <xdr:cNvPicPr>
          <a:picLocks noChangeAspect="1" noChangeArrowheads="1"/>
        </xdr:cNvPicPr>
      </xdr:nvPicPr>
      <xdr:blipFill>
        <a:blip xmlns:r="http://schemas.openxmlformats.org/officeDocument/2006/relationships" r:embed="rId79"/>
        <a:srcRect/>
        <a:stretch>
          <a:fillRect/>
        </a:stretch>
      </xdr:blipFill>
      <xdr:spPr bwMode="auto">
        <a:xfrm>
          <a:off x="1790700" y="54616350"/>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172</xdr:row>
      <xdr:rowOff>0</xdr:rowOff>
    </xdr:from>
    <xdr:to>
      <xdr:col>3</xdr:col>
      <xdr:colOff>990600</xdr:colOff>
      <xdr:row>172</xdr:row>
      <xdr:rowOff>590550</xdr:rowOff>
    </xdr:to>
    <xdr:pic>
      <xdr:nvPicPr>
        <xdr:cNvPr id="186" name="Picture 58"/>
        <xdr:cNvPicPr>
          <a:picLocks noChangeAspect="1" noChangeArrowheads="1"/>
        </xdr:cNvPicPr>
      </xdr:nvPicPr>
      <xdr:blipFill>
        <a:blip xmlns:r="http://schemas.openxmlformats.org/officeDocument/2006/relationships" r:embed="rId80"/>
        <a:srcRect/>
        <a:stretch>
          <a:fillRect/>
        </a:stretch>
      </xdr:blipFill>
      <xdr:spPr bwMode="auto">
        <a:xfrm>
          <a:off x="1790700" y="54016275"/>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171</xdr:row>
      <xdr:rowOff>0</xdr:rowOff>
    </xdr:from>
    <xdr:to>
      <xdr:col>3</xdr:col>
      <xdr:colOff>990600</xdr:colOff>
      <xdr:row>171</xdr:row>
      <xdr:rowOff>590550</xdr:rowOff>
    </xdr:to>
    <xdr:pic>
      <xdr:nvPicPr>
        <xdr:cNvPr id="187" name="Picture 59"/>
        <xdr:cNvPicPr>
          <a:picLocks noChangeAspect="1" noChangeArrowheads="1"/>
        </xdr:cNvPicPr>
      </xdr:nvPicPr>
      <xdr:blipFill>
        <a:blip xmlns:r="http://schemas.openxmlformats.org/officeDocument/2006/relationships" r:embed="rId81"/>
        <a:srcRect/>
        <a:stretch>
          <a:fillRect/>
        </a:stretch>
      </xdr:blipFill>
      <xdr:spPr bwMode="auto">
        <a:xfrm>
          <a:off x="1790700" y="53416200"/>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170</xdr:row>
      <xdr:rowOff>0</xdr:rowOff>
    </xdr:from>
    <xdr:to>
      <xdr:col>3</xdr:col>
      <xdr:colOff>990600</xdr:colOff>
      <xdr:row>170</xdr:row>
      <xdr:rowOff>590550</xdr:rowOff>
    </xdr:to>
    <xdr:pic>
      <xdr:nvPicPr>
        <xdr:cNvPr id="188" name="Picture 60"/>
        <xdr:cNvPicPr>
          <a:picLocks noChangeAspect="1" noChangeArrowheads="1"/>
        </xdr:cNvPicPr>
      </xdr:nvPicPr>
      <xdr:blipFill>
        <a:blip xmlns:r="http://schemas.openxmlformats.org/officeDocument/2006/relationships" r:embed="rId130"/>
        <a:srcRect/>
        <a:stretch>
          <a:fillRect/>
        </a:stretch>
      </xdr:blipFill>
      <xdr:spPr bwMode="auto">
        <a:xfrm>
          <a:off x="1790700" y="52816125"/>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169</xdr:row>
      <xdr:rowOff>0</xdr:rowOff>
    </xdr:from>
    <xdr:to>
      <xdr:col>3</xdr:col>
      <xdr:colOff>990600</xdr:colOff>
      <xdr:row>169</xdr:row>
      <xdr:rowOff>590550</xdr:rowOff>
    </xdr:to>
    <xdr:pic>
      <xdr:nvPicPr>
        <xdr:cNvPr id="189" name="Picture 61"/>
        <xdr:cNvPicPr>
          <a:picLocks noChangeAspect="1" noChangeArrowheads="1"/>
        </xdr:cNvPicPr>
      </xdr:nvPicPr>
      <xdr:blipFill>
        <a:blip xmlns:r="http://schemas.openxmlformats.org/officeDocument/2006/relationships" r:embed="rId82"/>
        <a:srcRect/>
        <a:stretch>
          <a:fillRect/>
        </a:stretch>
      </xdr:blipFill>
      <xdr:spPr bwMode="auto">
        <a:xfrm>
          <a:off x="1790700" y="52216050"/>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168</xdr:row>
      <xdr:rowOff>0</xdr:rowOff>
    </xdr:from>
    <xdr:to>
      <xdr:col>3</xdr:col>
      <xdr:colOff>990600</xdr:colOff>
      <xdr:row>168</xdr:row>
      <xdr:rowOff>590550</xdr:rowOff>
    </xdr:to>
    <xdr:pic>
      <xdr:nvPicPr>
        <xdr:cNvPr id="190" name="Picture 62"/>
        <xdr:cNvPicPr>
          <a:picLocks noChangeAspect="1" noChangeArrowheads="1"/>
        </xdr:cNvPicPr>
      </xdr:nvPicPr>
      <xdr:blipFill>
        <a:blip xmlns:r="http://schemas.openxmlformats.org/officeDocument/2006/relationships" r:embed="rId83"/>
        <a:srcRect/>
        <a:stretch>
          <a:fillRect/>
        </a:stretch>
      </xdr:blipFill>
      <xdr:spPr bwMode="auto">
        <a:xfrm>
          <a:off x="1790700" y="51615975"/>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167</xdr:row>
      <xdr:rowOff>0</xdr:rowOff>
    </xdr:from>
    <xdr:to>
      <xdr:col>3</xdr:col>
      <xdr:colOff>990600</xdr:colOff>
      <xdr:row>167</xdr:row>
      <xdr:rowOff>590550</xdr:rowOff>
    </xdr:to>
    <xdr:pic>
      <xdr:nvPicPr>
        <xdr:cNvPr id="191" name="Picture 63"/>
        <xdr:cNvPicPr>
          <a:picLocks noChangeAspect="1" noChangeArrowheads="1"/>
        </xdr:cNvPicPr>
      </xdr:nvPicPr>
      <xdr:blipFill>
        <a:blip xmlns:r="http://schemas.openxmlformats.org/officeDocument/2006/relationships" r:embed="rId131"/>
        <a:srcRect/>
        <a:stretch>
          <a:fillRect/>
        </a:stretch>
      </xdr:blipFill>
      <xdr:spPr bwMode="auto">
        <a:xfrm>
          <a:off x="1790700" y="51015900"/>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166</xdr:row>
      <xdr:rowOff>0</xdr:rowOff>
    </xdr:from>
    <xdr:to>
      <xdr:col>3</xdr:col>
      <xdr:colOff>990600</xdr:colOff>
      <xdr:row>166</xdr:row>
      <xdr:rowOff>590550</xdr:rowOff>
    </xdr:to>
    <xdr:pic>
      <xdr:nvPicPr>
        <xdr:cNvPr id="192" name="Picture 64"/>
        <xdr:cNvPicPr>
          <a:picLocks noChangeAspect="1" noChangeArrowheads="1"/>
        </xdr:cNvPicPr>
      </xdr:nvPicPr>
      <xdr:blipFill>
        <a:blip xmlns:r="http://schemas.openxmlformats.org/officeDocument/2006/relationships" r:embed="rId132"/>
        <a:srcRect/>
        <a:stretch>
          <a:fillRect/>
        </a:stretch>
      </xdr:blipFill>
      <xdr:spPr bwMode="auto">
        <a:xfrm>
          <a:off x="1790700" y="50415825"/>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165</xdr:row>
      <xdr:rowOff>0</xdr:rowOff>
    </xdr:from>
    <xdr:to>
      <xdr:col>3</xdr:col>
      <xdr:colOff>990600</xdr:colOff>
      <xdr:row>165</xdr:row>
      <xdr:rowOff>590550</xdr:rowOff>
    </xdr:to>
    <xdr:pic>
      <xdr:nvPicPr>
        <xdr:cNvPr id="193" name="Picture 65"/>
        <xdr:cNvPicPr>
          <a:picLocks noChangeAspect="1" noChangeArrowheads="1"/>
        </xdr:cNvPicPr>
      </xdr:nvPicPr>
      <xdr:blipFill>
        <a:blip xmlns:r="http://schemas.openxmlformats.org/officeDocument/2006/relationships" r:embed="rId133"/>
        <a:srcRect/>
        <a:stretch>
          <a:fillRect/>
        </a:stretch>
      </xdr:blipFill>
      <xdr:spPr bwMode="auto">
        <a:xfrm>
          <a:off x="1790700" y="49815750"/>
          <a:ext cx="990600" cy="590550"/>
        </a:xfrm>
        <a:prstGeom prst="rect">
          <a:avLst/>
        </a:prstGeom>
        <a:noFill/>
        <a:ln w="1">
          <a:noFill/>
          <a:miter lim="800000"/>
          <a:headEnd/>
          <a:tailEnd type="none" w="med" len="med"/>
        </a:ln>
        <a:effectLst/>
      </xdr:spPr>
    </xdr:pic>
    <xdr:clientData/>
  </xdr:twoCellAnchor>
  <xdr:twoCellAnchor editAs="oneCell">
    <xdr:from>
      <xdr:col>3</xdr:col>
      <xdr:colOff>0</xdr:colOff>
      <xdr:row>164</xdr:row>
      <xdr:rowOff>0</xdr:rowOff>
    </xdr:from>
    <xdr:to>
      <xdr:col>3</xdr:col>
      <xdr:colOff>990600</xdr:colOff>
      <xdr:row>164</xdr:row>
      <xdr:rowOff>590550</xdr:rowOff>
    </xdr:to>
    <xdr:pic>
      <xdr:nvPicPr>
        <xdr:cNvPr id="197" name="Picture 69"/>
        <xdr:cNvPicPr>
          <a:picLocks noChangeAspect="1" noChangeArrowheads="1"/>
        </xdr:cNvPicPr>
      </xdr:nvPicPr>
      <xdr:blipFill>
        <a:blip xmlns:r="http://schemas.openxmlformats.org/officeDocument/2006/relationships" r:embed="rId87"/>
        <a:srcRect/>
        <a:stretch>
          <a:fillRect/>
        </a:stretch>
      </xdr:blipFill>
      <xdr:spPr bwMode="auto">
        <a:xfrm>
          <a:off x="1790700" y="47415450"/>
          <a:ext cx="990600" cy="590550"/>
        </a:xfrm>
        <a:prstGeom prst="rect">
          <a:avLst/>
        </a:prstGeom>
        <a:noFill/>
        <a:ln w="1">
          <a:noFill/>
          <a:miter lim="800000"/>
          <a:headEnd/>
          <a:tailEnd type="none" w="med" len="med"/>
        </a:ln>
        <a:effectLst/>
      </xdr:spPr>
    </xdr:pic>
    <xdr:clientData/>
  </xdr:twoCellAnchor>
  <xdr:twoCellAnchor editAs="oneCell">
    <xdr:from>
      <xdr:col>3</xdr:col>
      <xdr:colOff>19050</xdr:colOff>
      <xdr:row>178</xdr:row>
      <xdr:rowOff>10839</xdr:rowOff>
    </xdr:from>
    <xdr:to>
      <xdr:col>3</xdr:col>
      <xdr:colOff>1009650</xdr:colOff>
      <xdr:row>178</xdr:row>
      <xdr:rowOff>574456</xdr:rowOff>
    </xdr:to>
    <xdr:pic>
      <xdr:nvPicPr>
        <xdr:cNvPr id="1135" name="Imagen 1134"/>
        <xdr:cNvPicPr>
          <a:picLocks noChangeAspect="1"/>
        </xdr:cNvPicPr>
      </xdr:nvPicPr>
      <xdr:blipFill>
        <a:blip xmlns:r="http://schemas.openxmlformats.org/officeDocument/2006/relationships" r:embed="rId134"/>
        <a:stretch>
          <a:fillRect/>
        </a:stretch>
      </xdr:blipFill>
      <xdr:spPr>
        <a:xfrm>
          <a:off x="1647825" y="104433414"/>
          <a:ext cx="990600" cy="563617"/>
        </a:xfrm>
        <a:prstGeom prst="rect">
          <a:avLst/>
        </a:prstGeom>
      </xdr:spPr>
    </xdr:pic>
    <xdr:clientData/>
  </xdr:twoCellAnchor>
  <xdr:twoCellAnchor editAs="oneCell">
    <xdr:from>
      <xdr:col>3</xdr:col>
      <xdr:colOff>28575</xdr:colOff>
      <xdr:row>179</xdr:row>
      <xdr:rowOff>16259</xdr:rowOff>
    </xdr:from>
    <xdr:to>
      <xdr:col>3</xdr:col>
      <xdr:colOff>1000125</xdr:colOff>
      <xdr:row>179</xdr:row>
      <xdr:rowOff>569037</xdr:rowOff>
    </xdr:to>
    <xdr:pic>
      <xdr:nvPicPr>
        <xdr:cNvPr id="1136" name="Imagen 1135"/>
        <xdr:cNvPicPr>
          <a:picLocks noChangeAspect="1"/>
        </xdr:cNvPicPr>
      </xdr:nvPicPr>
      <xdr:blipFill>
        <a:blip xmlns:r="http://schemas.openxmlformats.org/officeDocument/2006/relationships" r:embed="rId135"/>
        <a:stretch>
          <a:fillRect/>
        </a:stretch>
      </xdr:blipFill>
      <xdr:spPr>
        <a:xfrm>
          <a:off x="1657350" y="105038909"/>
          <a:ext cx="971550" cy="552778"/>
        </a:xfrm>
        <a:prstGeom prst="rect">
          <a:avLst/>
        </a:prstGeom>
      </xdr:spPr>
    </xdr:pic>
    <xdr:clientData/>
  </xdr:twoCellAnchor>
  <xdr:twoCellAnchor editAs="oneCell">
    <xdr:from>
      <xdr:col>3</xdr:col>
      <xdr:colOff>33480</xdr:colOff>
      <xdr:row>180</xdr:row>
      <xdr:rowOff>19049</xdr:rowOff>
    </xdr:from>
    <xdr:to>
      <xdr:col>3</xdr:col>
      <xdr:colOff>1009650</xdr:colOff>
      <xdr:row>180</xdr:row>
      <xdr:rowOff>574456</xdr:rowOff>
    </xdr:to>
    <xdr:pic>
      <xdr:nvPicPr>
        <xdr:cNvPr id="1138" name="Imagen 1137"/>
        <xdr:cNvPicPr>
          <a:picLocks noChangeAspect="1"/>
        </xdr:cNvPicPr>
      </xdr:nvPicPr>
      <xdr:blipFill>
        <a:blip xmlns:r="http://schemas.openxmlformats.org/officeDocument/2006/relationships" r:embed="rId136"/>
        <a:stretch>
          <a:fillRect/>
        </a:stretch>
      </xdr:blipFill>
      <xdr:spPr>
        <a:xfrm>
          <a:off x="1662255" y="105641774"/>
          <a:ext cx="976170" cy="555407"/>
        </a:xfrm>
        <a:prstGeom prst="rect">
          <a:avLst/>
        </a:prstGeom>
      </xdr:spPr>
    </xdr:pic>
    <xdr:clientData/>
  </xdr:twoCellAnchor>
  <xdr:twoCellAnchor editAs="oneCell">
    <xdr:from>
      <xdr:col>3</xdr:col>
      <xdr:colOff>0</xdr:colOff>
      <xdr:row>181</xdr:row>
      <xdr:rowOff>1</xdr:rowOff>
    </xdr:from>
    <xdr:to>
      <xdr:col>4</xdr:col>
      <xdr:colOff>19050</xdr:colOff>
      <xdr:row>181</xdr:row>
      <xdr:rowOff>599665</xdr:rowOff>
    </xdr:to>
    <xdr:pic>
      <xdr:nvPicPr>
        <xdr:cNvPr id="12" name="Imagen 11"/>
        <xdr:cNvPicPr>
          <a:picLocks noChangeAspect="1"/>
        </xdr:cNvPicPr>
      </xdr:nvPicPr>
      <xdr:blipFill>
        <a:blip xmlns:r="http://schemas.openxmlformats.org/officeDocument/2006/relationships" r:embed="rId137"/>
        <a:stretch>
          <a:fillRect/>
        </a:stretch>
      </xdr:blipFill>
      <xdr:spPr>
        <a:xfrm>
          <a:off x="1628775" y="106222801"/>
          <a:ext cx="1038225" cy="599664"/>
        </a:xfrm>
        <a:prstGeom prst="rect">
          <a:avLst/>
        </a:prstGeom>
      </xdr:spPr>
    </xdr:pic>
    <xdr:clientData/>
  </xdr:twoCellAnchor>
  <xdr:twoCellAnchor editAs="oneCell">
    <xdr:from>
      <xdr:col>3</xdr:col>
      <xdr:colOff>0</xdr:colOff>
      <xdr:row>182</xdr:row>
      <xdr:rowOff>1</xdr:rowOff>
    </xdr:from>
    <xdr:to>
      <xdr:col>4</xdr:col>
      <xdr:colOff>28575</xdr:colOff>
      <xdr:row>183</xdr:row>
      <xdr:rowOff>5092</xdr:rowOff>
    </xdr:to>
    <xdr:pic>
      <xdr:nvPicPr>
        <xdr:cNvPr id="30" name="Imagen 29"/>
        <xdr:cNvPicPr>
          <a:picLocks noChangeAspect="1"/>
        </xdr:cNvPicPr>
      </xdr:nvPicPr>
      <xdr:blipFill>
        <a:blip xmlns:r="http://schemas.openxmlformats.org/officeDocument/2006/relationships" r:embed="rId138"/>
        <a:stretch>
          <a:fillRect/>
        </a:stretch>
      </xdr:blipFill>
      <xdr:spPr>
        <a:xfrm>
          <a:off x="1628775" y="106822876"/>
          <a:ext cx="1047750" cy="605166"/>
        </a:xfrm>
        <a:prstGeom prst="rect">
          <a:avLst/>
        </a:prstGeom>
      </xdr:spPr>
    </xdr:pic>
    <xdr:clientData/>
  </xdr:twoCellAnchor>
  <xdr:twoCellAnchor editAs="oneCell">
    <xdr:from>
      <xdr:col>3</xdr:col>
      <xdr:colOff>76200</xdr:colOff>
      <xdr:row>183</xdr:row>
      <xdr:rowOff>19050</xdr:rowOff>
    </xdr:from>
    <xdr:to>
      <xdr:col>3</xdr:col>
      <xdr:colOff>948489</xdr:colOff>
      <xdr:row>183</xdr:row>
      <xdr:rowOff>590550</xdr:rowOff>
    </xdr:to>
    <xdr:pic>
      <xdr:nvPicPr>
        <xdr:cNvPr id="1137" name="Imagen 1136"/>
        <xdr:cNvPicPr>
          <a:picLocks noChangeAspect="1"/>
        </xdr:cNvPicPr>
      </xdr:nvPicPr>
      <xdr:blipFill>
        <a:blip xmlns:r="http://schemas.openxmlformats.org/officeDocument/2006/relationships" r:embed="rId139"/>
        <a:stretch>
          <a:fillRect/>
        </a:stretch>
      </xdr:blipFill>
      <xdr:spPr>
        <a:xfrm>
          <a:off x="2286000" y="107632500"/>
          <a:ext cx="872289" cy="571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2990850</xdr:colOff>
      <xdr:row>0</xdr:row>
      <xdr:rowOff>9525</xdr:rowOff>
    </xdr:from>
    <xdr:to>
      <xdr:col>4</xdr:col>
      <xdr:colOff>4714875</xdr:colOff>
      <xdr:row>1</xdr:row>
      <xdr:rowOff>1655</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7134225" y="9525"/>
          <a:ext cx="1724025" cy="725555"/>
        </a:xfrm>
        <a:prstGeom prst="rect">
          <a:avLst/>
        </a:prstGeom>
        <a:noFill/>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cgi.ebay.es/ws/eBayISAPI.dll?ViewItem&amp;item=161254736735" TargetMode="External"/><Relationship Id="rId3" Type="http://schemas.openxmlformats.org/officeDocument/2006/relationships/hyperlink" Target="http://tinyurl.com/ofz3os4" TargetMode="External"/><Relationship Id="rId7" Type="http://schemas.openxmlformats.org/officeDocument/2006/relationships/hyperlink" Target="http://cgi.ebay.es/ws/eBayISAPI.dll?ViewItem&amp;item=151241723625" TargetMode="External"/><Relationship Id="rId2" Type="http://schemas.openxmlformats.org/officeDocument/2006/relationships/hyperlink" Target="http://tinyurl.com/nnmhkor" TargetMode="External"/><Relationship Id="rId1" Type="http://schemas.openxmlformats.org/officeDocument/2006/relationships/hyperlink" Target="http://tinyurl.com/pd32u5e" TargetMode="External"/><Relationship Id="rId6" Type="http://schemas.openxmlformats.org/officeDocument/2006/relationships/hyperlink" Target="http://www.rcradical.com/es/todos/866-hs-805bb-mega-servo-.html" TargetMode="External"/><Relationship Id="rId5" Type="http://schemas.openxmlformats.org/officeDocument/2006/relationships/hyperlink" Target="http://tinyurl.com/noscumh" TargetMode="External"/><Relationship Id="rId4" Type="http://schemas.openxmlformats.org/officeDocument/2006/relationships/hyperlink" Target="http://tinyurl.com/ns7dm4r" TargetMode="External"/><Relationship Id="rId9" Type="http://schemas.openxmlformats.org/officeDocument/2006/relationships/hyperlink" Target="http://tinyurl.com/pc9chzv"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C187"/>
  <sheetViews>
    <sheetView showGridLines="0" tabSelected="1" zoomScaleNormal="100" workbookViewId="0">
      <pane xSplit="4" ySplit="6" topLeftCell="E157" activePane="bottomRight" state="frozen"/>
      <selection pane="topRight" activeCell="D1" sqref="D1"/>
      <selection pane="bottomLeft" activeCell="A6" sqref="A6"/>
      <selection pane="bottomRight" activeCell="F94" sqref="F94"/>
    </sheetView>
  </sheetViews>
  <sheetFormatPr baseColWidth="10" defaultRowHeight="15" x14ac:dyDescent="0.25"/>
  <cols>
    <col min="1" max="1" width="3.5703125" customWidth="1"/>
    <col min="2" max="2" width="23.5703125" style="4" customWidth="1"/>
    <col min="3" max="3" width="6" style="68" customWidth="1"/>
    <col min="4" max="4" width="15.28515625" style="4" customWidth="1"/>
    <col min="5" max="5" width="10" style="2" customWidth="1"/>
    <col min="6" max="6" width="10.85546875" style="2" customWidth="1"/>
    <col min="7" max="7" width="8.28515625" style="4" customWidth="1"/>
    <col min="8" max="8" width="5.140625" style="9" customWidth="1"/>
    <col min="9" max="9" width="7.85546875" style="12" customWidth="1"/>
    <col min="10" max="10" width="5.7109375" style="31" customWidth="1"/>
    <col min="11" max="11" width="7.85546875" style="12" customWidth="1"/>
    <col min="12" max="12" width="22.85546875" style="4" customWidth="1"/>
    <col min="13" max="13" width="7.85546875" style="4" customWidth="1"/>
    <col min="14" max="14" width="7.7109375" style="4" customWidth="1"/>
    <col min="15" max="15" width="9.140625" style="4" customWidth="1"/>
    <col min="16" max="16" width="7.85546875" style="4" customWidth="1"/>
    <col min="17" max="17" width="35.85546875" style="2" customWidth="1"/>
    <col min="18" max="18" width="59" style="2" customWidth="1"/>
    <col min="19" max="19" width="7.85546875" style="4" customWidth="1"/>
    <col min="21" max="24" width="8.7109375" customWidth="1"/>
    <col min="25" max="25" width="1.5703125" customWidth="1"/>
    <col min="26" max="29" width="6.140625" customWidth="1"/>
  </cols>
  <sheetData>
    <row r="1" spans="2:29" ht="5.25" customHeight="1" x14ac:dyDescent="0.25"/>
    <row r="2" spans="2:29" x14ac:dyDescent="0.25">
      <c r="B2" s="4" t="s">
        <v>0</v>
      </c>
    </row>
    <row r="3" spans="2:29" x14ac:dyDescent="0.25">
      <c r="B3" s="4" t="s">
        <v>1</v>
      </c>
      <c r="D3" s="4" t="s">
        <v>29</v>
      </c>
      <c r="K3" s="22"/>
      <c r="M3" s="39">
        <f>+M107+M108+M109+M110+M111</f>
        <v>0.1736111111111111</v>
      </c>
      <c r="O3" s="42">
        <f>+M92+M91+M90+M87+M86+M85+M84+M83+M82+M81+M70+M64+M63</f>
        <v>0.77430555555555558</v>
      </c>
      <c r="U3" s="96" t="s">
        <v>327</v>
      </c>
      <c r="V3" s="96"/>
      <c r="W3" s="96"/>
      <c r="X3" s="96"/>
      <c r="Z3" s="96" t="s">
        <v>328</v>
      </c>
      <c r="AA3" s="96"/>
      <c r="AB3" s="96"/>
      <c r="AC3" s="96"/>
    </row>
    <row r="4" spans="2:29" x14ac:dyDescent="0.25">
      <c r="K4" s="22"/>
      <c r="M4" s="39"/>
      <c r="O4" s="42"/>
      <c r="U4" s="47"/>
      <c r="V4" s="47"/>
      <c r="W4" s="47"/>
      <c r="X4" s="47"/>
      <c r="Z4" s="47"/>
      <c r="AA4" s="47"/>
      <c r="AB4" s="47"/>
      <c r="AC4" s="47"/>
    </row>
    <row r="5" spans="2:29" x14ac:dyDescent="0.25">
      <c r="O5" s="94" t="s">
        <v>397</v>
      </c>
      <c r="P5" s="95"/>
      <c r="R5" s="94" t="s">
        <v>359</v>
      </c>
      <c r="S5" s="95"/>
      <c r="U5" s="34">
        <f>SUM(U7:U178)</f>
        <v>2.7270833333333333</v>
      </c>
      <c r="V5" s="34">
        <f>SUM(V7:V178)</f>
        <v>1.9229166666666666</v>
      </c>
      <c r="W5" s="34">
        <f>SUM(W7:W178)</f>
        <v>3.7541666666666673</v>
      </c>
      <c r="X5" s="34">
        <f>SUM(X7:X178)</f>
        <v>3.8013888888888894</v>
      </c>
      <c r="Z5" s="35">
        <f>SUM(Z7:Z178)</f>
        <v>33</v>
      </c>
      <c r="AA5" s="35">
        <f>SUM(AA7:AA178)</f>
        <v>29</v>
      </c>
      <c r="AB5" s="35">
        <f>SUM(AB7:AB178)</f>
        <v>55</v>
      </c>
      <c r="AC5" s="35">
        <f>SUM(AC7:AC178)</f>
        <v>55</v>
      </c>
    </row>
    <row r="6" spans="2:29" s="3" customFormat="1" ht="45" x14ac:dyDescent="0.25">
      <c r="B6" s="1" t="s">
        <v>2</v>
      </c>
      <c r="C6" s="89" t="s">
        <v>596</v>
      </c>
      <c r="D6" s="1" t="s">
        <v>4</v>
      </c>
      <c r="E6" s="94" t="s">
        <v>3</v>
      </c>
      <c r="F6" s="95"/>
      <c r="G6" s="1" t="s">
        <v>11</v>
      </c>
      <c r="H6" s="8" t="s">
        <v>88</v>
      </c>
      <c r="I6" s="11" t="s">
        <v>84</v>
      </c>
      <c r="J6" s="32" t="s">
        <v>58</v>
      </c>
      <c r="K6" s="11" t="s">
        <v>91</v>
      </c>
      <c r="L6" s="1" t="s">
        <v>55</v>
      </c>
      <c r="M6" s="1" t="s">
        <v>52</v>
      </c>
      <c r="N6" s="1" t="s">
        <v>13</v>
      </c>
      <c r="O6" s="1" t="s">
        <v>398</v>
      </c>
      <c r="P6" s="1" t="s">
        <v>52</v>
      </c>
      <c r="Q6" s="1" t="s">
        <v>5</v>
      </c>
      <c r="R6" s="1" t="s">
        <v>396</v>
      </c>
      <c r="S6" s="1" t="s">
        <v>395</v>
      </c>
      <c r="U6" s="37" t="s">
        <v>63</v>
      </c>
      <c r="V6" s="37" t="s">
        <v>260</v>
      </c>
      <c r="W6" s="37" t="s">
        <v>302</v>
      </c>
      <c r="X6" s="37" t="s">
        <v>322</v>
      </c>
      <c r="Z6" s="37" t="s">
        <v>63</v>
      </c>
      <c r="AA6" s="37" t="s">
        <v>260</v>
      </c>
      <c r="AB6" s="37" t="s">
        <v>302</v>
      </c>
      <c r="AC6" s="37" t="s">
        <v>322</v>
      </c>
    </row>
    <row r="7" spans="2:29" ht="47.25" customHeight="1" x14ac:dyDescent="0.25">
      <c r="B7" s="30" t="s">
        <v>10</v>
      </c>
      <c r="C7" s="91" t="s">
        <v>521</v>
      </c>
      <c r="D7" s="5"/>
      <c r="E7" s="15" t="s">
        <v>63</v>
      </c>
      <c r="F7" s="15" t="s">
        <v>12</v>
      </c>
      <c r="G7" s="5">
        <v>200</v>
      </c>
      <c r="H7" s="10" t="s">
        <v>103</v>
      </c>
      <c r="I7" s="13"/>
      <c r="J7" s="33"/>
      <c r="K7" s="13" t="s">
        <v>59</v>
      </c>
      <c r="L7" s="5"/>
      <c r="M7" s="6">
        <v>4.1666666666666664E-2</v>
      </c>
      <c r="N7" s="6" t="s">
        <v>339</v>
      </c>
      <c r="O7" s="6"/>
      <c r="P7" s="6"/>
      <c r="Q7" s="43" t="s">
        <v>143</v>
      </c>
      <c r="R7" s="45" t="s">
        <v>401</v>
      </c>
      <c r="S7" s="6">
        <v>1.3888888888888889E-3</v>
      </c>
      <c r="U7" s="34">
        <f>IF($E7=U$6,$M7,0)</f>
        <v>4.1666666666666664E-2</v>
      </c>
      <c r="V7" s="34">
        <f t="shared" ref="V7:X22" si="0">IF($E7=V$6,$M7,0)</f>
        <v>0</v>
      </c>
      <c r="W7" s="34">
        <f t="shared" si="0"/>
        <v>0</v>
      </c>
      <c r="X7" s="34">
        <f t="shared" si="0"/>
        <v>0</v>
      </c>
      <c r="Z7" s="35">
        <f>IF($E7=Z$6,1,0)</f>
        <v>1</v>
      </c>
      <c r="AA7" s="35">
        <f t="shared" ref="AA7:AC22" si="1">IF($E7=AA$6,1,0)</f>
        <v>0</v>
      </c>
      <c r="AB7" s="35">
        <f t="shared" si="1"/>
        <v>0</v>
      </c>
      <c r="AC7" s="35">
        <f t="shared" si="1"/>
        <v>0</v>
      </c>
    </row>
    <row r="8" spans="2:29" ht="47.25" customHeight="1" x14ac:dyDescent="0.25">
      <c r="B8" s="30" t="s">
        <v>9</v>
      </c>
      <c r="C8" s="91" t="s">
        <v>521</v>
      </c>
      <c r="D8" s="5"/>
      <c r="E8" s="15" t="s">
        <v>63</v>
      </c>
      <c r="F8" s="15" t="s">
        <v>12</v>
      </c>
      <c r="G8" s="5">
        <v>200</v>
      </c>
      <c r="H8" s="10" t="s">
        <v>103</v>
      </c>
      <c r="I8" s="13"/>
      <c r="J8" s="33"/>
      <c r="K8" s="13" t="s">
        <v>59</v>
      </c>
      <c r="L8" s="5"/>
      <c r="M8" s="6">
        <v>4.1666666666666664E-2</v>
      </c>
      <c r="N8" s="6" t="s">
        <v>339</v>
      </c>
      <c r="O8" s="6"/>
      <c r="P8" s="6"/>
      <c r="Q8" s="43" t="s">
        <v>143</v>
      </c>
      <c r="R8" s="45" t="s">
        <v>402</v>
      </c>
      <c r="S8" s="6">
        <v>1.3888888888888889E-3</v>
      </c>
      <c r="U8" s="34">
        <f t="shared" ref="U8:X39" si="2">IF($E8=U$6,$M8,0)</f>
        <v>4.1666666666666664E-2</v>
      </c>
      <c r="V8" s="34">
        <f t="shared" si="0"/>
        <v>0</v>
      </c>
      <c r="W8" s="34">
        <f t="shared" si="0"/>
        <v>0</v>
      </c>
      <c r="X8" s="34">
        <f t="shared" si="0"/>
        <v>0</v>
      </c>
      <c r="Z8" s="35">
        <f t="shared" ref="Z8:AC39" si="3">IF($E8=Z$6,1,0)</f>
        <v>1</v>
      </c>
      <c r="AA8" s="35">
        <f t="shared" si="1"/>
        <v>0</v>
      </c>
      <c r="AB8" s="35">
        <f t="shared" si="1"/>
        <v>0</v>
      </c>
      <c r="AC8" s="35">
        <f t="shared" si="1"/>
        <v>0</v>
      </c>
    </row>
    <row r="9" spans="2:29" ht="47.25" customHeight="1" x14ac:dyDescent="0.25">
      <c r="B9" s="30" t="s">
        <v>45</v>
      </c>
      <c r="C9" s="91" t="s">
        <v>521</v>
      </c>
      <c r="D9" s="5"/>
      <c r="E9" s="15" t="s">
        <v>63</v>
      </c>
      <c r="F9" s="15" t="s">
        <v>44</v>
      </c>
      <c r="G9" s="5">
        <v>200</v>
      </c>
      <c r="H9" s="10" t="s">
        <v>103</v>
      </c>
      <c r="I9" s="13"/>
      <c r="J9" s="33"/>
      <c r="K9" s="13" t="s">
        <v>59</v>
      </c>
      <c r="L9" s="5"/>
      <c r="M9" s="6">
        <v>1.3888888888888888E-2</v>
      </c>
      <c r="N9" s="6" t="s">
        <v>51</v>
      </c>
      <c r="O9" s="6"/>
      <c r="P9" s="6"/>
      <c r="Q9" s="43" t="s">
        <v>399</v>
      </c>
      <c r="R9" s="45" t="s">
        <v>400</v>
      </c>
      <c r="S9" s="6">
        <v>0</v>
      </c>
      <c r="U9" s="34">
        <f t="shared" si="2"/>
        <v>1.3888888888888888E-2</v>
      </c>
      <c r="V9" s="34">
        <f t="shared" si="0"/>
        <v>0</v>
      </c>
      <c r="W9" s="34">
        <f t="shared" si="0"/>
        <v>0</v>
      </c>
      <c r="X9" s="34">
        <f t="shared" si="0"/>
        <v>0</v>
      </c>
      <c r="Z9" s="35">
        <f t="shared" si="3"/>
        <v>1</v>
      </c>
      <c r="AA9" s="35">
        <f t="shared" si="1"/>
        <v>0</v>
      </c>
      <c r="AB9" s="35">
        <f t="shared" si="1"/>
        <v>0</v>
      </c>
      <c r="AC9" s="35">
        <f t="shared" si="1"/>
        <v>0</v>
      </c>
    </row>
    <row r="10" spans="2:29" ht="47.25" customHeight="1" x14ac:dyDescent="0.25">
      <c r="B10" s="30" t="s">
        <v>46</v>
      </c>
      <c r="C10" s="91" t="s">
        <v>521</v>
      </c>
      <c r="D10" s="5"/>
      <c r="E10" s="15" t="s">
        <v>63</v>
      </c>
      <c r="F10" s="15" t="s">
        <v>44</v>
      </c>
      <c r="G10" s="5">
        <v>200</v>
      </c>
      <c r="H10" s="10" t="s">
        <v>103</v>
      </c>
      <c r="I10" s="13"/>
      <c r="J10" s="33"/>
      <c r="K10" s="13" t="s">
        <v>59</v>
      </c>
      <c r="L10" s="5"/>
      <c r="M10" s="6">
        <v>7.2916666666666671E-2</v>
      </c>
      <c r="N10" s="6" t="s">
        <v>330</v>
      </c>
      <c r="O10" s="6"/>
      <c r="P10" s="6"/>
      <c r="Q10" s="43" t="s">
        <v>450</v>
      </c>
      <c r="R10" s="45" t="s">
        <v>446</v>
      </c>
      <c r="S10" s="6">
        <v>3.472222222222222E-3</v>
      </c>
      <c r="U10" s="34">
        <f t="shared" si="2"/>
        <v>7.2916666666666671E-2</v>
      </c>
      <c r="V10" s="34">
        <f t="shared" si="0"/>
        <v>0</v>
      </c>
      <c r="W10" s="34">
        <f t="shared" si="0"/>
        <v>0</v>
      </c>
      <c r="X10" s="34">
        <f t="shared" si="0"/>
        <v>0</v>
      </c>
      <c r="Z10" s="35">
        <f t="shared" si="3"/>
        <v>1</v>
      </c>
      <c r="AA10" s="35">
        <f t="shared" si="1"/>
        <v>0</v>
      </c>
      <c r="AB10" s="35">
        <f t="shared" si="1"/>
        <v>0</v>
      </c>
      <c r="AC10" s="35">
        <f t="shared" si="1"/>
        <v>0</v>
      </c>
    </row>
    <row r="11" spans="2:29" ht="47.25" customHeight="1" x14ac:dyDescent="0.25">
      <c r="B11" s="30" t="s">
        <v>47</v>
      </c>
      <c r="C11" s="91" t="s">
        <v>521</v>
      </c>
      <c r="D11" s="5"/>
      <c r="E11" s="15" t="s">
        <v>63</v>
      </c>
      <c r="F11" s="15" t="s">
        <v>44</v>
      </c>
      <c r="G11" s="5">
        <v>200</v>
      </c>
      <c r="H11" s="10" t="s">
        <v>103</v>
      </c>
      <c r="I11" s="13"/>
      <c r="J11" s="33"/>
      <c r="K11" s="13" t="s">
        <v>59</v>
      </c>
      <c r="L11" s="5"/>
      <c r="M11" s="6">
        <v>6.9444444444444441E-3</v>
      </c>
      <c r="N11" s="6" t="s">
        <v>330</v>
      </c>
      <c r="O11" s="6"/>
      <c r="P11" s="6"/>
      <c r="Q11" s="43" t="s">
        <v>143</v>
      </c>
      <c r="R11" s="45" t="s">
        <v>403</v>
      </c>
      <c r="S11" s="6">
        <v>1.3888888888888889E-3</v>
      </c>
      <c r="U11" s="34">
        <f t="shared" si="2"/>
        <v>6.9444444444444441E-3</v>
      </c>
      <c r="V11" s="34">
        <f t="shared" si="0"/>
        <v>0</v>
      </c>
      <c r="W11" s="34">
        <f t="shared" si="0"/>
        <v>0</v>
      </c>
      <c r="X11" s="34">
        <f t="shared" si="0"/>
        <v>0</v>
      </c>
      <c r="Z11" s="35">
        <f t="shared" si="3"/>
        <v>1</v>
      </c>
      <c r="AA11" s="35">
        <f t="shared" si="1"/>
        <v>0</v>
      </c>
      <c r="AB11" s="35">
        <f t="shared" si="1"/>
        <v>0</v>
      </c>
      <c r="AC11" s="35">
        <f t="shared" si="1"/>
        <v>0</v>
      </c>
    </row>
    <row r="12" spans="2:29" ht="47.25" customHeight="1" x14ac:dyDescent="0.25">
      <c r="B12" s="56" t="s">
        <v>48</v>
      </c>
      <c r="C12" s="90" t="s">
        <v>601</v>
      </c>
      <c r="D12" s="5"/>
      <c r="E12" s="15" t="s">
        <v>63</v>
      </c>
      <c r="F12" s="15" t="s">
        <v>44</v>
      </c>
      <c r="G12" s="5">
        <v>200</v>
      </c>
      <c r="H12" s="10" t="s">
        <v>103</v>
      </c>
      <c r="I12" s="13"/>
      <c r="J12" s="33"/>
      <c r="K12" s="13" t="s">
        <v>59</v>
      </c>
      <c r="L12" s="5"/>
      <c r="M12" s="6">
        <v>4.1666666666666666E-3</v>
      </c>
      <c r="N12" s="6" t="s">
        <v>330</v>
      </c>
      <c r="O12" s="6"/>
      <c r="P12" s="6"/>
      <c r="Q12" s="43" t="s">
        <v>373</v>
      </c>
      <c r="R12" s="45"/>
      <c r="S12" s="6"/>
      <c r="U12" s="34">
        <f t="shared" si="2"/>
        <v>4.1666666666666666E-3</v>
      </c>
      <c r="V12" s="34">
        <f t="shared" si="0"/>
        <v>0</v>
      </c>
      <c r="W12" s="34">
        <f t="shared" si="0"/>
        <v>0</v>
      </c>
      <c r="X12" s="34">
        <f t="shared" si="0"/>
        <v>0</v>
      </c>
      <c r="Z12" s="35">
        <f t="shared" si="3"/>
        <v>1</v>
      </c>
      <c r="AA12" s="35">
        <f t="shared" si="1"/>
        <v>0</v>
      </c>
      <c r="AB12" s="35">
        <f t="shared" si="1"/>
        <v>0</v>
      </c>
      <c r="AC12" s="35">
        <f t="shared" si="1"/>
        <v>0</v>
      </c>
    </row>
    <row r="13" spans="2:29" ht="47.25" customHeight="1" x14ac:dyDescent="0.25">
      <c r="B13" s="30" t="s">
        <v>49</v>
      </c>
      <c r="C13" s="91" t="s">
        <v>521</v>
      </c>
      <c r="D13" s="5"/>
      <c r="E13" s="15" t="s">
        <v>63</v>
      </c>
      <c r="F13" s="15" t="s">
        <v>44</v>
      </c>
      <c r="G13" s="5">
        <v>200</v>
      </c>
      <c r="H13" s="10" t="s">
        <v>103</v>
      </c>
      <c r="I13" s="13"/>
      <c r="J13" s="33"/>
      <c r="K13" s="13" t="s">
        <v>59</v>
      </c>
      <c r="L13" s="5"/>
      <c r="M13" s="6">
        <v>5.7638888888888885E-2</v>
      </c>
      <c r="N13" s="6" t="s">
        <v>330</v>
      </c>
      <c r="O13" s="6"/>
      <c r="P13" s="6"/>
      <c r="Q13" s="43" t="s">
        <v>143</v>
      </c>
      <c r="R13" s="45" t="s">
        <v>404</v>
      </c>
      <c r="S13" s="6">
        <v>3.472222222222222E-3</v>
      </c>
      <c r="U13" s="34">
        <f t="shared" si="2"/>
        <v>5.7638888888888885E-2</v>
      </c>
      <c r="V13" s="34">
        <f t="shared" si="0"/>
        <v>0</v>
      </c>
      <c r="W13" s="34">
        <f t="shared" si="0"/>
        <v>0</v>
      </c>
      <c r="X13" s="34">
        <f t="shared" si="0"/>
        <v>0</v>
      </c>
      <c r="Z13" s="35">
        <f t="shared" si="3"/>
        <v>1</v>
      </c>
      <c r="AA13" s="35">
        <f t="shared" si="1"/>
        <v>0</v>
      </c>
      <c r="AB13" s="35">
        <f t="shared" si="1"/>
        <v>0</v>
      </c>
      <c r="AC13" s="35">
        <f t="shared" si="1"/>
        <v>0</v>
      </c>
    </row>
    <row r="14" spans="2:29" ht="47.25" customHeight="1" x14ac:dyDescent="0.25">
      <c r="B14" s="30" t="s">
        <v>50</v>
      </c>
      <c r="C14" s="91" t="s">
        <v>521</v>
      </c>
      <c r="D14" s="5"/>
      <c r="E14" s="15" t="s">
        <v>63</v>
      </c>
      <c r="F14" s="15" t="s">
        <v>44</v>
      </c>
      <c r="G14" s="5">
        <v>200</v>
      </c>
      <c r="H14" s="10" t="s">
        <v>103</v>
      </c>
      <c r="I14" s="13"/>
      <c r="J14" s="33"/>
      <c r="K14" s="13" t="s">
        <v>59</v>
      </c>
      <c r="L14" s="5"/>
      <c r="M14" s="6">
        <v>1.7361111111111112E-2</v>
      </c>
      <c r="N14" s="6" t="s">
        <v>330</v>
      </c>
      <c r="O14" s="6"/>
      <c r="P14" s="6"/>
      <c r="Q14" s="43" t="s">
        <v>143</v>
      </c>
      <c r="R14" s="45" t="s">
        <v>360</v>
      </c>
      <c r="S14" s="6">
        <v>1.3888888888888889E-3</v>
      </c>
      <c r="U14" s="34">
        <f t="shared" si="2"/>
        <v>1.7361111111111112E-2</v>
      </c>
      <c r="V14" s="34">
        <f t="shared" si="0"/>
        <v>0</v>
      </c>
      <c r="W14" s="34">
        <f t="shared" si="0"/>
        <v>0</v>
      </c>
      <c r="X14" s="34">
        <f t="shared" si="0"/>
        <v>0</v>
      </c>
      <c r="Z14" s="35">
        <f t="shared" si="3"/>
        <v>1</v>
      </c>
      <c r="AA14" s="35">
        <f t="shared" si="1"/>
        <v>0</v>
      </c>
      <c r="AB14" s="35">
        <f t="shared" si="1"/>
        <v>0</v>
      </c>
      <c r="AC14" s="35">
        <f t="shared" si="1"/>
        <v>0</v>
      </c>
    </row>
    <row r="15" spans="2:29" ht="47.25" customHeight="1" x14ac:dyDescent="0.25">
      <c r="B15" s="30" t="s">
        <v>30</v>
      </c>
      <c r="C15" s="91" t="s">
        <v>521</v>
      </c>
      <c r="D15" s="5"/>
      <c r="E15" s="15" t="s">
        <v>63</v>
      </c>
      <c r="F15" s="15" t="s">
        <v>31</v>
      </c>
      <c r="G15" s="5">
        <v>300</v>
      </c>
      <c r="H15" s="10" t="s">
        <v>89</v>
      </c>
      <c r="I15" s="13">
        <v>2</v>
      </c>
      <c r="J15" s="33">
        <v>0.1</v>
      </c>
      <c r="K15" s="13" t="s">
        <v>59</v>
      </c>
      <c r="L15" s="5" t="s">
        <v>54</v>
      </c>
      <c r="M15" s="6">
        <v>9.375E-2</v>
      </c>
      <c r="N15" s="6" t="s">
        <v>340</v>
      </c>
      <c r="O15" s="6"/>
      <c r="P15" s="6"/>
      <c r="Q15" s="43"/>
      <c r="R15" s="45" t="s">
        <v>405</v>
      </c>
      <c r="S15" s="6">
        <v>1.3888888888888889E-3</v>
      </c>
      <c r="U15" s="34">
        <f t="shared" si="2"/>
        <v>9.375E-2</v>
      </c>
      <c r="V15" s="34">
        <f t="shared" si="0"/>
        <v>0</v>
      </c>
      <c r="W15" s="34">
        <f t="shared" si="0"/>
        <v>0</v>
      </c>
      <c r="X15" s="34">
        <f t="shared" si="0"/>
        <v>0</v>
      </c>
      <c r="Z15" s="35">
        <f t="shared" si="3"/>
        <v>1</v>
      </c>
      <c r="AA15" s="35">
        <f t="shared" si="1"/>
        <v>0</v>
      </c>
      <c r="AB15" s="35">
        <f t="shared" si="1"/>
        <v>0</v>
      </c>
      <c r="AC15" s="35">
        <f t="shared" si="1"/>
        <v>0</v>
      </c>
    </row>
    <row r="16" spans="2:29" ht="47.25" customHeight="1" x14ac:dyDescent="0.25">
      <c r="B16" s="30" t="s">
        <v>32</v>
      </c>
      <c r="C16" s="91" t="s">
        <v>521</v>
      </c>
      <c r="D16" s="5"/>
      <c r="E16" s="15" t="s">
        <v>63</v>
      </c>
      <c r="F16" s="15" t="s">
        <v>31</v>
      </c>
      <c r="G16" s="5">
        <v>300</v>
      </c>
      <c r="H16" s="10" t="s">
        <v>89</v>
      </c>
      <c r="I16" s="13">
        <v>2</v>
      </c>
      <c r="J16" s="33">
        <v>0.1</v>
      </c>
      <c r="K16" s="13" t="s">
        <v>59</v>
      </c>
      <c r="L16" s="5" t="s">
        <v>57</v>
      </c>
      <c r="M16" s="6">
        <v>0.11319444444444444</v>
      </c>
      <c r="N16" s="6" t="s">
        <v>340</v>
      </c>
      <c r="O16" s="6"/>
      <c r="P16" s="6"/>
      <c r="Q16" s="43"/>
      <c r="R16" s="45" t="s">
        <v>406</v>
      </c>
      <c r="S16" s="6">
        <v>1.3888888888888889E-3</v>
      </c>
      <c r="U16" s="34">
        <f t="shared" si="2"/>
        <v>0.11319444444444444</v>
      </c>
      <c r="V16" s="34">
        <f t="shared" si="0"/>
        <v>0</v>
      </c>
      <c r="W16" s="34">
        <f t="shared" si="0"/>
        <v>0</v>
      </c>
      <c r="X16" s="34">
        <f t="shared" si="0"/>
        <v>0</v>
      </c>
      <c r="Z16" s="35">
        <f t="shared" si="3"/>
        <v>1</v>
      </c>
      <c r="AA16" s="35">
        <f t="shared" si="1"/>
        <v>0</v>
      </c>
      <c r="AB16" s="35">
        <f t="shared" si="1"/>
        <v>0</v>
      </c>
      <c r="AC16" s="35">
        <f t="shared" si="1"/>
        <v>0</v>
      </c>
    </row>
    <row r="17" spans="2:29" ht="47.25" customHeight="1" x14ac:dyDescent="0.25">
      <c r="B17" s="30" t="s">
        <v>33</v>
      </c>
      <c r="C17" s="91" t="s">
        <v>521</v>
      </c>
      <c r="D17" s="5"/>
      <c r="E17" s="15" t="s">
        <v>63</v>
      </c>
      <c r="F17" s="15" t="s">
        <v>31</v>
      </c>
      <c r="G17" s="5">
        <v>200</v>
      </c>
      <c r="H17" s="10"/>
      <c r="I17" s="13"/>
      <c r="J17" s="33"/>
      <c r="K17" s="13" t="s">
        <v>59</v>
      </c>
      <c r="L17" s="5"/>
      <c r="M17" s="6">
        <v>0.1875</v>
      </c>
      <c r="N17" s="6" t="s">
        <v>336</v>
      </c>
      <c r="O17" s="6"/>
      <c r="P17" s="6"/>
      <c r="Q17" s="43" t="s">
        <v>144</v>
      </c>
      <c r="R17" s="45" t="s">
        <v>407</v>
      </c>
      <c r="S17" s="6">
        <v>1.3888888888888889E-3</v>
      </c>
      <c r="U17" s="34">
        <f t="shared" si="2"/>
        <v>0.1875</v>
      </c>
      <c r="V17" s="34">
        <f t="shared" si="0"/>
        <v>0</v>
      </c>
      <c r="W17" s="34">
        <f t="shared" si="0"/>
        <v>0</v>
      </c>
      <c r="X17" s="34">
        <f t="shared" si="0"/>
        <v>0</v>
      </c>
      <c r="Z17" s="35">
        <f t="shared" si="3"/>
        <v>1</v>
      </c>
      <c r="AA17" s="35">
        <f t="shared" si="1"/>
        <v>0</v>
      </c>
      <c r="AB17" s="35">
        <f t="shared" si="1"/>
        <v>0</v>
      </c>
      <c r="AC17" s="35">
        <f t="shared" si="1"/>
        <v>0</v>
      </c>
    </row>
    <row r="18" spans="2:29" ht="47.25" customHeight="1" x14ac:dyDescent="0.25">
      <c r="B18" s="30" t="s">
        <v>34</v>
      </c>
      <c r="C18" s="91" t="s">
        <v>521</v>
      </c>
      <c r="D18" s="5"/>
      <c r="E18" s="15" t="s">
        <v>63</v>
      </c>
      <c r="F18" s="15" t="s">
        <v>31</v>
      </c>
      <c r="G18" s="5">
        <v>300</v>
      </c>
      <c r="H18" s="10" t="s">
        <v>89</v>
      </c>
      <c r="I18" s="13">
        <v>2</v>
      </c>
      <c r="J18" s="33">
        <v>0.1</v>
      </c>
      <c r="K18" s="13" t="s">
        <v>59</v>
      </c>
      <c r="L18" s="5" t="s">
        <v>56</v>
      </c>
      <c r="M18" s="6">
        <v>0.17361111111111113</v>
      </c>
      <c r="N18" s="6" t="s">
        <v>340</v>
      </c>
      <c r="O18" s="6"/>
      <c r="P18" s="6"/>
      <c r="Q18" s="15"/>
      <c r="R18" s="45" t="s">
        <v>408</v>
      </c>
      <c r="S18" s="6">
        <v>1.3888888888888889E-3</v>
      </c>
      <c r="U18" s="34">
        <f t="shared" si="2"/>
        <v>0.17361111111111113</v>
      </c>
      <c r="V18" s="34">
        <f t="shared" si="0"/>
        <v>0</v>
      </c>
      <c r="W18" s="34">
        <f t="shared" si="0"/>
        <v>0</v>
      </c>
      <c r="X18" s="34">
        <f t="shared" si="0"/>
        <v>0</v>
      </c>
      <c r="Z18" s="35">
        <f t="shared" si="3"/>
        <v>1</v>
      </c>
      <c r="AA18" s="35">
        <f t="shared" si="1"/>
        <v>0</v>
      </c>
      <c r="AB18" s="35">
        <f t="shared" si="1"/>
        <v>0</v>
      </c>
      <c r="AC18" s="35">
        <f t="shared" si="1"/>
        <v>0</v>
      </c>
    </row>
    <row r="19" spans="2:29" ht="47.25" customHeight="1" x14ac:dyDescent="0.25">
      <c r="B19" s="30" t="s">
        <v>36</v>
      </c>
      <c r="C19" s="91" t="s">
        <v>521</v>
      </c>
      <c r="D19" s="5"/>
      <c r="E19" s="15" t="s">
        <v>63</v>
      </c>
      <c r="F19" s="15" t="s">
        <v>35</v>
      </c>
      <c r="G19" s="5">
        <v>200</v>
      </c>
      <c r="H19" s="10" t="s">
        <v>103</v>
      </c>
      <c r="I19" s="13"/>
      <c r="J19" s="33"/>
      <c r="K19" s="13" t="s">
        <v>59</v>
      </c>
      <c r="L19" s="5"/>
      <c r="M19" s="6">
        <v>2.6388888888888889E-2</v>
      </c>
      <c r="N19" s="6" t="s">
        <v>330</v>
      </c>
      <c r="O19" s="6"/>
      <c r="P19" s="6"/>
      <c r="Q19" s="43"/>
      <c r="R19" s="45" t="s">
        <v>409</v>
      </c>
      <c r="S19" s="6">
        <v>6.9444444444444441E-3</v>
      </c>
      <c r="U19" s="34">
        <f t="shared" si="2"/>
        <v>2.6388888888888889E-2</v>
      </c>
      <c r="V19" s="34">
        <f t="shared" si="0"/>
        <v>0</v>
      </c>
      <c r="W19" s="34">
        <f t="shared" si="0"/>
        <v>0</v>
      </c>
      <c r="X19" s="34">
        <f t="shared" si="0"/>
        <v>0</v>
      </c>
      <c r="Z19" s="35">
        <f t="shared" si="3"/>
        <v>1</v>
      </c>
      <c r="AA19" s="35">
        <f t="shared" si="1"/>
        <v>0</v>
      </c>
      <c r="AB19" s="35">
        <f t="shared" si="1"/>
        <v>0</v>
      </c>
      <c r="AC19" s="35">
        <f t="shared" si="1"/>
        <v>0</v>
      </c>
    </row>
    <row r="20" spans="2:29" ht="47.25" customHeight="1" x14ac:dyDescent="0.25">
      <c r="B20" s="30" t="s">
        <v>376</v>
      </c>
      <c r="C20" s="91" t="s">
        <v>521</v>
      </c>
      <c r="D20" s="5"/>
      <c r="E20" s="15" t="s">
        <v>63</v>
      </c>
      <c r="F20" s="15" t="s">
        <v>35</v>
      </c>
      <c r="G20" s="5">
        <v>200</v>
      </c>
      <c r="H20" s="10" t="s">
        <v>103</v>
      </c>
      <c r="I20" s="13"/>
      <c r="J20" s="33"/>
      <c r="K20" s="13" t="s">
        <v>59</v>
      </c>
      <c r="L20" s="5" t="s">
        <v>377</v>
      </c>
      <c r="M20" s="6">
        <v>2.5694444444444447E-2</v>
      </c>
      <c r="N20" s="6" t="s">
        <v>330</v>
      </c>
      <c r="O20" s="6"/>
      <c r="P20" s="6"/>
      <c r="Q20" s="43" t="s">
        <v>143</v>
      </c>
      <c r="R20" s="45" t="s">
        <v>378</v>
      </c>
      <c r="S20" s="6">
        <v>6.9444444444444441E-3</v>
      </c>
      <c r="U20" s="34">
        <f t="shared" si="2"/>
        <v>2.5694444444444447E-2</v>
      </c>
      <c r="V20" s="34">
        <f t="shared" si="0"/>
        <v>0</v>
      </c>
      <c r="W20" s="34">
        <f t="shared" si="0"/>
        <v>0</v>
      </c>
      <c r="X20" s="34">
        <f t="shared" si="0"/>
        <v>0</v>
      </c>
      <c r="Z20" s="35">
        <f t="shared" si="3"/>
        <v>1</v>
      </c>
      <c r="AA20" s="35">
        <f t="shared" si="1"/>
        <v>0</v>
      </c>
      <c r="AB20" s="35">
        <f t="shared" si="1"/>
        <v>0</v>
      </c>
      <c r="AC20" s="35">
        <f t="shared" si="1"/>
        <v>0</v>
      </c>
    </row>
    <row r="21" spans="2:29" ht="47.25" customHeight="1" x14ac:dyDescent="0.25">
      <c r="B21" s="30" t="s">
        <v>37</v>
      </c>
      <c r="C21" s="91" t="s">
        <v>521</v>
      </c>
      <c r="D21" s="5"/>
      <c r="E21" s="15" t="s">
        <v>63</v>
      </c>
      <c r="F21" s="15" t="s">
        <v>35</v>
      </c>
      <c r="G21" s="5">
        <v>200</v>
      </c>
      <c r="H21" s="10" t="s">
        <v>103</v>
      </c>
      <c r="I21" s="13"/>
      <c r="J21" s="33"/>
      <c r="K21" s="13" t="s">
        <v>59</v>
      </c>
      <c r="L21" s="5"/>
      <c r="M21" s="6">
        <v>3.4722222222222224E-2</v>
      </c>
      <c r="N21" s="6" t="s">
        <v>330</v>
      </c>
      <c r="O21" s="6"/>
      <c r="P21" s="6"/>
      <c r="Q21" s="43" t="s">
        <v>183</v>
      </c>
      <c r="R21" s="45" t="s">
        <v>375</v>
      </c>
      <c r="S21" s="6">
        <v>6.9444444444444441E-3</v>
      </c>
      <c r="U21" s="34">
        <f t="shared" si="2"/>
        <v>3.4722222222222224E-2</v>
      </c>
      <c r="V21" s="34">
        <f t="shared" si="0"/>
        <v>0</v>
      </c>
      <c r="W21" s="34">
        <f t="shared" si="0"/>
        <v>0</v>
      </c>
      <c r="X21" s="34">
        <f t="shared" si="0"/>
        <v>0</v>
      </c>
      <c r="Z21" s="35">
        <f t="shared" si="3"/>
        <v>1</v>
      </c>
      <c r="AA21" s="35">
        <f t="shared" si="1"/>
        <v>0</v>
      </c>
      <c r="AB21" s="35">
        <f t="shared" si="1"/>
        <v>0</v>
      </c>
      <c r="AC21" s="35">
        <f t="shared" si="1"/>
        <v>0</v>
      </c>
    </row>
    <row r="22" spans="2:29" ht="47.25" customHeight="1" x14ac:dyDescent="0.25">
      <c r="B22" s="30" t="s">
        <v>38</v>
      </c>
      <c r="C22" s="91" t="s">
        <v>521</v>
      </c>
      <c r="D22" s="5"/>
      <c r="E22" s="15" t="s">
        <v>63</v>
      </c>
      <c r="F22" s="15" t="s">
        <v>35</v>
      </c>
      <c r="G22" s="5">
        <v>200</v>
      </c>
      <c r="H22" s="10" t="s">
        <v>103</v>
      </c>
      <c r="I22" s="13"/>
      <c r="J22" s="33"/>
      <c r="K22" s="13" t="s">
        <v>59</v>
      </c>
      <c r="L22" s="5"/>
      <c r="M22" s="6">
        <v>4.6527777777777779E-2</v>
      </c>
      <c r="N22" s="6" t="s">
        <v>330</v>
      </c>
      <c r="O22" s="6"/>
      <c r="P22" s="6"/>
      <c r="Q22" s="43" t="s">
        <v>351</v>
      </c>
      <c r="R22" s="45" t="s">
        <v>410</v>
      </c>
      <c r="S22" s="6">
        <v>3.472222222222222E-3</v>
      </c>
      <c r="U22" s="34">
        <f t="shared" si="2"/>
        <v>4.6527777777777779E-2</v>
      </c>
      <c r="V22" s="34">
        <f t="shared" si="0"/>
        <v>0</v>
      </c>
      <c r="W22" s="34">
        <f t="shared" si="0"/>
        <v>0</v>
      </c>
      <c r="X22" s="34">
        <f t="shared" si="0"/>
        <v>0</v>
      </c>
      <c r="Z22" s="35">
        <f t="shared" si="3"/>
        <v>1</v>
      </c>
      <c r="AA22" s="35">
        <f t="shared" si="1"/>
        <v>0</v>
      </c>
      <c r="AB22" s="35">
        <f t="shared" si="1"/>
        <v>0</v>
      </c>
      <c r="AC22" s="35">
        <f t="shared" si="1"/>
        <v>0</v>
      </c>
    </row>
    <row r="23" spans="2:29" ht="47.25" customHeight="1" x14ac:dyDescent="0.25">
      <c r="B23" s="30" t="s">
        <v>39</v>
      </c>
      <c r="C23" s="91" t="s">
        <v>521</v>
      </c>
      <c r="D23" s="5"/>
      <c r="E23" s="15" t="s">
        <v>63</v>
      </c>
      <c r="F23" s="15" t="s">
        <v>35</v>
      </c>
      <c r="G23" s="5">
        <v>200</v>
      </c>
      <c r="H23" s="10"/>
      <c r="I23" s="13"/>
      <c r="J23" s="33"/>
      <c r="K23" s="13" t="s">
        <v>59</v>
      </c>
      <c r="L23" s="5"/>
      <c r="M23" s="6">
        <v>0.1277777777777778</v>
      </c>
      <c r="N23" s="6" t="s">
        <v>330</v>
      </c>
      <c r="O23" s="6"/>
      <c r="P23" s="6"/>
      <c r="Q23" s="44" t="s">
        <v>53</v>
      </c>
      <c r="R23" s="46" t="s">
        <v>411</v>
      </c>
      <c r="S23" s="6">
        <v>3.472222222222222E-3</v>
      </c>
      <c r="U23" s="34">
        <f t="shared" si="2"/>
        <v>0.1277777777777778</v>
      </c>
      <c r="V23" s="34">
        <f t="shared" si="2"/>
        <v>0</v>
      </c>
      <c r="W23" s="34">
        <f t="shared" si="2"/>
        <v>0</v>
      </c>
      <c r="X23" s="34">
        <f t="shared" si="2"/>
        <v>0</v>
      </c>
      <c r="Z23" s="35">
        <f t="shared" si="3"/>
        <v>1</v>
      </c>
      <c r="AA23" s="35">
        <f t="shared" si="3"/>
        <v>0</v>
      </c>
      <c r="AB23" s="35">
        <f t="shared" si="3"/>
        <v>0</v>
      </c>
      <c r="AC23" s="35">
        <f t="shared" si="3"/>
        <v>0</v>
      </c>
    </row>
    <row r="24" spans="2:29" ht="47.25" customHeight="1" x14ac:dyDescent="0.25">
      <c r="B24" s="30" t="s">
        <v>21</v>
      </c>
      <c r="C24" s="91" t="s">
        <v>521</v>
      </c>
      <c r="D24" s="5"/>
      <c r="E24" s="15" t="s">
        <v>63</v>
      </c>
      <c r="F24" s="15" t="s">
        <v>28</v>
      </c>
      <c r="G24" s="5">
        <v>200</v>
      </c>
      <c r="H24" s="10" t="s">
        <v>103</v>
      </c>
      <c r="I24" s="13"/>
      <c r="J24" s="33"/>
      <c r="K24" s="13" t="s">
        <v>59</v>
      </c>
      <c r="L24" s="5"/>
      <c r="M24" s="6">
        <v>4.7222222222222221E-2</v>
      </c>
      <c r="N24" s="6" t="s">
        <v>330</v>
      </c>
      <c r="O24" s="6"/>
      <c r="P24" s="6"/>
      <c r="Q24" s="43" t="s">
        <v>351</v>
      </c>
      <c r="R24" s="45" t="s">
        <v>379</v>
      </c>
      <c r="S24" s="6">
        <v>3.472222222222222E-3</v>
      </c>
      <c r="U24" s="34">
        <f t="shared" si="2"/>
        <v>4.7222222222222221E-2</v>
      </c>
      <c r="V24" s="34">
        <f t="shared" si="2"/>
        <v>0</v>
      </c>
      <c r="W24" s="34">
        <f t="shared" si="2"/>
        <v>0</v>
      </c>
      <c r="X24" s="34">
        <f t="shared" si="2"/>
        <v>0</v>
      </c>
      <c r="Z24" s="35">
        <f t="shared" si="3"/>
        <v>1</v>
      </c>
      <c r="AA24" s="35">
        <f t="shared" si="3"/>
        <v>0</v>
      </c>
      <c r="AB24" s="35">
        <f t="shared" si="3"/>
        <v>0</v>
      </c>
      <c r="AC24" s="35">
        <f t="shared" si="3"/>
        <v>0</v>
      </c>
    </row>
    <row r="25" spans="2:29" ht="47.25" customHeight="1" x14ac:dyDescent="0.25">
      <c r="B25" s="30" t="s">
        <v>22</v>
      </c>
      <c r="C25" s="91" t="s">
        <v>521</v>
      </c>
      <c r="D25" s="5"/>
      <c r="E25" s="15" t="s">
        <v>63</v>
      </c>
      <c r="F25" s="15" t="s">
        <v>28</v>
      </c>
      <c r="G25" s="5">
        <v>200</v>
      </c>
      <c r="H25" s="10" t="s">
        <v>103</v>
      </c>
      <c r="I25" s="13"/>
      <c r="J25" s="33"/>
      <c r="K25" s="13" t="s">
        <v>59</v>
      </c>
      <c r="L25" s="5"/>
      <c r="M25" s="6">
        <v>0.11666666666666665</v>
      </c>
      <c r="N25" s="6" t="s">
        <v>330</v>
      </c>
      <c r="O25" s="6"/>
      <c r="P25" s="6"/>
      <c r="Q25" s="43" t="s">
        <v>143</v>
      </c>
      <c r="R25" s="45" t="s">
        <v>374</v>
      </c>
      <c r="S25" s="6">
        <v>3.472222222222222E-3</v>
      </c>
      <c r="U25" s="34">
        <f t="shared" si="2"/>
        <v>0.11666666666666665</v>
      </c>
      <c r="V25" s="34">
        <f t="shared" si="2"/>
        <v>0</v>
      </c>
      <c r="W25" s="34">
        <f t="shared" si="2"/>
        <v>0</v>
      </c>
      <c r="X25" s="34">
        <f t="shared" si="2"/>
        <v>0</v>
      </c>
      <c r="Z25" s="35">
        <f t="shared" si="3"/>
        <v>1</v>
      </c>
      <c r="AA25" s="35">
        <f t="shared" si="3"/>
        <v>0</v>
      </c>
      <c r="AB25" s="35">
        <f t="shared" si="3"/>
        <v>0</v>
      </c>
      <c r="AC25" s="35">
        <f t="shared" si="3"/>
        <v>0</v>
      </c>
    </row>
    <row r="26" spans="2:29" ht="47.25" customHeight="1" x14ac:dyDescent="0.25">
      <c r="B26" s="30" t="s">
        <v>20</v>
      </c>
      <c r="C26" s="91" t="s">
        <v>521</v>
      </c>
      <c r="D26" s="5"/>
      <c r="E26" s="15" t="s">
        <v>63</v>
      </c>
      <c r="F26" s="15" t="s">
        <v>28</v>
      </c>
      <c r="G26" s="5">
        <v>200</v>
      </c>
      <c r="H26" s="10" t="s">
        <v>103</v>
      </c>
      <c r="I26" s="13"/>
      <c r="J26" s="33"/>
      <c r="K26" s="13" t="s">
        <v>59</v>
      </c>
      <c r="L26" s="5"/>
      <c r="M26" s="6">
        <v>6.9444444444444434E-2</v>
      </c>
      <c r="N26" s="6" t="s">
        <v>330</v>
      </c>
      <c r="O26" s="6"/>
      <c r="P26" s="6"/>
      <c r="Q26" s="43" t="s">
        <v>352</v>
      </c>
      <c r="R26" s="45" t="s">
        <v>371</v>
      </c>
      <c r="S26" s="6">
        <v>3.472222222222222E-3</v>
      </c>
      <c r="U26" s="34">
        <f t="shared" si="2"/>
        <v>6.9444444444444434E-2</v>
      </c>
      <c r="V26" s="34">
        <f t="shared" si="2"/>
        <v>0</v>
      </c>
      <c r="W26" s="34">
        <f t="shared" si="2"/>
        <v>0</v>
      </c>
      <c r="X26" s="34">
        <f t="shared" si="2"/>
        <v>0</v>
      </c>
      <c r="Z26" s="35">
        <f t="shared" si="3"/>
        <v>1</v>
      </c>
      <c r="AA26" s="35">
        <f t="shared" si="3"/>
        <v>0</v>
      </c>
      <c r="AB26" s="35">
        <f t="shared" si="3"/>
        <v>0</v>
      </c>
      <c r="AC26" s="35">
        <f t="shared" si="3"/>
        <v>0</v>
      </c>
    </row>
    <row r="27" spans="2:29" ht="47.25" customHeight="1" x14ac:dyDescent="0.25">
      <c r="B27" s="30" t="s">
        <v>19</v>
      </c>
      <c r="C27" s="91" t="s">
        <v>521</v>
      </c>
      <c r="D27" s="5"/>
      <c r="E27" s="15" t="s">
        <v>63</v>
      </c>
      <c r="F27" s="15" t="s">
        <v>28</v>
      </c>
      <c r="G27" s="5">
        <v>200</v>
      </c>
      <c r="H27" s="10" t="s">
        <v>103</v>
      </c>
      <c r="I27" s="13"/>
      <c r="J27" s="33"/>
      <c r="K27" s="13" t="s">
        <v>59</v>
      </c>
      <c r="L27" s="5"/>
      <c r="M27" s="6">
        <v>7.4305555555555555E-2</v>
      </c>
      <c r="N27" s="6" t="s">
        <v>330</v>
      </c>
      <c r="O27" s="6"/>
      <c r="P27" s="6"/>
      <c r="Q27" s="43" t="s">
        <v>597</v>
      </c>
      <c r="R27" s="45" t="s">
        <v>412</v>
      </c>
      <c r="S27" s="6">
        <v>1.3888888888888889E-3</v>
      </c>
      <c r="U27" s="34">
        <f t="shared" si="2"/>
        <v>7.4305555555555555E-2</v>
      </c>
      <c r="V27" s="34">
        <f t="shared" si="2"/>
        <v>0</v>
      </c>
      <c r="W27" s="34">
        <f t="shared" si="2"/>
        <v>0</v>
      </c>
      <c r="X27" s="34">
        <f t="shared" si="2"/>
        <v>0</v>
      </c>
      <c r="Z27" s="35">
        <f t="shared" si="3"/>
        <v>1</v>
      </c>
      <c r="AA27" s="35">
        <f t="shared" si="3"/>
        <v>0</v>
      </c>
      <c r="AB27" s="35">
        <f t="shared" si="3"/>
        <v>0</v>
      </c>
      <c r="AC27" s="35">
        <f t="shared" si="3"/>
        <v>0</v>
      </c>
    </row>
    <row r="28" spans="2:29" ht="47.25" customHeight="1" x14ac:dyDescent="0.25">
      <c r="B28" s="30" t="s">
        <v>15</v>
      </c>
      <c r="C28" s="91" t="s">
        <v>521</v>
      </c>
      <c r="D28" s="5"/>
      <c r="E28" s="15" t="s">
        <v>63</v>
      </c>
      <c r="F28" s="15" t="s">
        <v>28</v>
      </c>
      <c r="G28" s="5">
        <v>200</v>
      </c>
      <c r="H28" s="10" t="s">
        <v>103</v>
      </c>
      <c r="I28" s="13"/>
      <c r="J28" s="33"/>
      <c r="K28" s="13" t="s">
        <v>59</v>
      </c>
      <c r="L28" s="5"/>
      <c r="M28" s="6">
        <v>8.3333333333333329E-2</v>
      </c>
      <c r="N28" s="6" t="s">
        <v>330</v>
      </c>
      <c r="O28" s="6"/>
      <c r="P28" s="6"/>
      <c r="Q28" s="43" t="s">
        <v>143</v>
      </c>
      <c r="R28" s="45" t="s">
        <v>369</v>
      </c>
      <c r="S28" s="6">
        <v>1.3888888888888889E-3</v>
      </c>
      <c r="U28" s="34">
        <f t="shared" si="2"/>
        <v>8.3333333333333329E-2</v>
      </c>
      <c r="V28" s="34">
        <f t="shared" si="2"/>
        <v>0</v>
      </c>
      <c r="W28" s="34">
        <f t="shared" si="2"/>
        <v>0</v>
      </c>
      <c r="X28" s="34">
        <f t="shared" si="2"/>
        <v>0</v>
      </c>
      <c r="Z28" s="35">
        <f t="shared" si="3"/>
        <v>1</v>
      </c>
      <c r="AA28" s="35">
        <f t="shared" si="3"/>
        <v>0</v>
      </c>
      <c r="AB28" s="35">
        <f t="shared" si="3"/>
        <v>0</v>
      </c>
      <c r="AC28" s="35">
        <f t="shared" si="3"/>
        <v>0</v>
      </c>
    </row>
    <row r="29" spans="2:29" ht="47.25" customHeight="1" x14ac:dyDescent="0.25">
      <c r="B29" s="30" t="s">
        <v>23</v>
      </c>
      <c r="C29" s="91" t="s">
        <v>521</v>
      </c>
      <c r="D29" s="5"/>
      <c r="E29" s="15" t="s">
        <v>63</v>
      </c>
      <c r="F29" s="15" t="s">
        <v>28</v>
      </c>
      <c r="G29" s="5">
        <v>200</v>
      </c>
      <c r="H29" s="10" t="s">
        <v>103</v>
      </c>
      <c r="I29" s="13"/>
      <c r="J29" s="33"/>
      <c r="K29" s="13" t="s">
        <v>59</v>
      </c>
      <c r="L29" s="5"/>
      <c r="M29" s="6">
        <v>0.21527777777777779</v>
      </c>
      <c r="N29" s="6" t="s">
        <v>336</v>
      </c>
      <c r="O29" s="6"/>
      <c r="P29" s="6"/>
      <c r="Q29" s="43" t="s">
        <v>143</v>
      </c>
      <c r="R29" s="45" t="s">
        <v>392</v>
      </c>
      <c r="S29" s="6">
        <v>6.9444444444444441E-3</v>
      </c>
      <c r="U29" s="34">
        <f t="shared" si="2"/>
        <v>0.21527777777777779</v>
      </c>
      <c r="V29" s="34">
        <f t="shared" si="2"/>
        <v>0</v>
      </c>
      <c r="W29" s="34">
        <f t="shared" si="2"/>
        <v>0</v>
      </c>
      <c r="X29" s="34">
        <f t="shared" si="2"/>
        <v>0</v>
      </c>
      <c r="Z29" s="35">
        <f t="shared" si="3"/>
        <v>1</v>
      </c>
      <c r="AA29" s="35">
        <f t="shared" si="3"/>
        <v>0</v>
      </c>
      <c r="AB29" s="35">
        <f t="shared" si="3"/>
        <v>0</v>
      </c>
      <c r="AC29" s="35">
        <f t="shared" si="3"/>
        <v>0</v>
      </c>
    </row>
    <row r="30" spans="2:29" ht="47.25" customHeight="1" x14ac:dyDescent="0.25">
      <c r="B30" s="30" t="s">
        <v>24</v>
      </c>
      <c r="C30" s="91" t="s">
        <v>521</v>
      </c>
      <c r="D30" s="5"/>
      <c r="E30" s="15" t="s">
        <v>63</v>
      </c>
      <c r="F30" s="15" t="s">
        <v>28</v>
      </c>
      <c r="G30" s="5">
        <v>200</v>
      </c>
      <c r="H30" s="10" t="s">
        <v>103</v>
      </c>
      <c r="I30" s="13"/>
      <c r="J30" s="33"/>
      <c r="K30" s="13" t="s">
        <v>59</v>
      </c>
      <c r="L30" s="5"/>
      <c r="M30" s="6">
        <v>1.7361111111111112E-2</v>
      </c>
      <c r="N30" s="6" t="s">
        <v>330</v>
      </c>
      <c r="O30" s="6"/>
      <c r="P30" s="6"/>
      <c r="Q30" s="43" t="s">
        <v>143</v>
      </c>
      <c r="R30" s="45" t="s">
        <v>372</v>
      </c>
      <c r="S30" s="6">
        <v>3.472222222222222E-3</v>
      </c>
      <c r="U30" s="34">
        <f t="shared" si="2"/>
        <v>1.7361111111111112E-2</v>
      </c>
      <c r="V30" s="34">
        <f t="shared" si="2"/>
        <v>0</v>
      </c>
      <c r="W30" s="34">
        <f t="shared" si="2"/>
        <v>0</v>
      </c>
      <c r="X30" s="34">
        <f t="shared" si="2"/>
        <v>0</v>
      </c>
      <c r="Z30" s="35">
        <f t="shared" si="3"/>
        <v>1</v>
      </c>
      <c r="AA30" s="35">
        <f t="shared" si="3"/>
        <v>0</v>
      </c>
      <c r="AB30" s="35">
        <f t="shared" si="3"/>
        <v>0</v>
      </c>
      <c r="AC30" s="35">
        <f t="shared" si="3"/>
        <v>0</v>
      </c>
    </row>
    <row r="31" spans="2:29" ht="47.25" customHeight="1" x14ac:dyDescent="0.25">
      <c r="B31" s="30" t="s">
        <v>16</v>
      </c>
      <c r="C31" s="91" t="s">
        <v>521</v>
      </c>
      <c r="D31" s="5"/>
      <c r="E31" s="15" t="s">
        <v>63</v>
      </c>
      <c r="F31" s="15" t="s">
        <v>28</v>
      </c>
      <c r="G31" s="5">
        <v>200</v>
      </c>
      <c r="H31" s="10" t="s">
        <v>103</v>
      </c>
      <c r="I31" s="13"/>
      <c r="J31" s="33"/>
      <c r="K31" s="13" t="s">
        <v>59</v>
      </c>
      <c r="L31" s="5"/>
      <c r="M31" s="6">
        <v>8.3333333333333329E-2</v>
      </c>
      <c r="N31" s="6" t="s">
        <v>330</v>
      </c>
      <c r="O31" s="6"/>
      <c r="P31" s="6"/>
      <c r="Q31" s="43" t="s">
        <v>352</v>
      </c>
      <c r="R31" s="45" t="s">
        <v>370</v>
      </c>
      <c r="S31" s="6">
        <v>3.472222222222222E-3</v>
      </c>
      <c r="U31" s="34">
        <f t="shared" si="2"/>
        <v>8.3333333333333329E-2</v>
      </c>
      <c r="V31" s="34">
        <f t="shared" si="2"/>
        <v>0</v>
      </c>
      <c r="W31" s="34">
        <f t="shared" si="2"/>
        <v>0</v>
      </c>
      <c r="X31" s="34">
        <f t="shared" si="2"/>
        <v>0</v>
      </c>
      <c r="Z31" s="35">
        <f t="shared" si="3"/>
        <v>1</v>
      </c>
      <c r="AA31" s="35">
        <f t="shared" si="3"/>
        <v>0</v>
      </c>
      <c r="AB31" s="35">
        <f t="shared" si="3"/>
        <v>0</v>
      </c>
      <c r="AC31" s="35">
        <f t="shared" si="3"/>
        <v>0</v>
      </c>
    </row>
    <row r="32" spans="2:29" ht="47.25" customHeight="1" x14ac:dyDescent="0.25">
      <c r="B32" s="30" t="s">
        <v>25</v>
      </c>
      <c r="C32" s="91" t="s">
        <v>521</v>
      </c>
      <c r="D32" s="5"/>
      <c r="E32" s="15" t="s">
        <v>63</v>
      </c>
      <c r="F32" s="15" t="s">
        <v>28</v>
      </c>
      <c r="G32" s="5">
        <v>200</v>
      </c>
      <c r="H32" s="10" t="s">
        <v>103</v>
      </c>
      <c r="I32" s="13"/>
      <c r="J32" s="33"/>
      <c r="K32" s="13" t="s">
        <v>59</v>
      </c>
      <c r="L32" s="5"/>
      <c r="M32" s="6">
        <v>0.16666666666666666</v>
      </c>
      <c r="N32" s="6" t="s">
        <v>330</v>
      </c>
      <c r="O32" s="6"/>
      <c r="P32" s="6"/>
      <c r="Q32" s="43" t="s">
        <v>143</v>
      </c>
      <c r="R32" s="45" t="s">
        <v>380</v>
      </c>
      <c r="S32" s="6">
        <v>3.472222222222222E-3</v>
      </c>
      <c r="U32" s="34">
        <f t="shared" si="2"/>
        <v>0.16666666666666666</v>
      </c>
      <c r="V32" s="34">
        <f t="shared" si="2"/>
        <v>0</v>
      </c>
      <c r="W32" s="34">
        <f t="shared" si="2"/>
        <v>0</v>
      </c>
      <c r="X32" s="34">
        <f t="shared" si="2"/>
        <v>0</v>
      </c>
      <c r="Z32" s="35">
        <f t="shared" si="3"/>
        <v>1</v>
      </c>
      <c r="AA32" s="35">
        <f t="shared" si="3"/>
        <v>0</v>
      </c>
      <c r="AB32" s="35">
        <f t="shared" si="3"/>
        <v>0</v>
      </c>
      <c r="AC32" s="35">
        <f t="shared" si="3"/>
        <v>0</v>
      </c>
    </row>
    <row r="33" spans="2:29" ht="47.25" customHeight="1" x14ac:dyDescent="0.25">
      <c r="B33" s="30" t="s">
        <v>26</v>
      </c>
      <c r="C33" s="91" t="s">
        <v>521</v>
      </c>
      <c r="D33" s="5"/>
      <c r="E33" s="15" t="s">
        <v>63</v>
      </c>
      <c r="F33" s="15" t="s">
        <v>28</v>
      </c>
      <c r="G33" s="5">
        <v>200</v>
      </c>
      <c r="H33" s="10" t="s">
        <v>103</v>
      </c>
      <c r="I33" s="13"/>
      <c r="J33" s="33"/>
      <c r="K33" s="13" t="s">
        <v>59</v>
      </c>
      <c r="L33" s="5"/>
      <c r="M33" s="6">
        <v>3.5416666666666666E-2</v>
      </c>
      <c r="N33" s="6" t="s">
        <v>330</v>
      </c>
      <c r="O33" s="6"/>
      <c r="P33" s="6"/>
      <c r="Q33" s="43" t="s">
        <v>143</v>
      </c>
      <c r="R33" s="45" t="s">
        <v>423</v>
      </c>
      <c r="S33" s="6">
        <v>1.3888888888888889E-3</v>
      </c>
      <c r="U33" s="34">
        <f t="shared" si="2"/>
        <v>3.5416666666666666E-2</v>
      </c>
      <c r="V33" s="34">
        <f t="shared" si="2"/>
        <v>0</v>
      </c>
      <c r="W33" s="34">
        <f t="shared" si="2"/>
        <v>0</v>
      </c>
      <c r="X33" s="34">
        <f t="shared" si="2"/>
        <v>0</v>
      </c>
      <c r="Z33" s="35">
        <f t="shared" si="3"/>
        <v>1</v>
      </c>
      <c r="AA33" s="35">
        <f t="shared" si="3"/>
        <v>0</v>
      </c>
      <c r="AB33" s="35">
        <f t="shared" si="3"/>
        <v>0</v>
      </c>
      <c r="AC33" s="35">
        <f t="shared" si="3"/>
        <v>0</v>
      </c>
    </row>
    <row r="34" spans="2:29" ht="47.25" customHeight="1" x14ac:dyDescent="0.25">
      <c r="B34" s="30" t="s">
        <v>27</v>
      </c>
      <c r="C34" s="91" t="s">
        <v>521</v>
      </c>
      <c r="D34" s="5"/>
      <c r="E34" s="15" t="s">
        <v>63</v>
      </c>
      <c r="F34" s="15" t="s">
        <v>28</v>
      </c>
      <c r="G34" s="5">
        <v>200</v>
      </c>
      <c r="H34" s="10" t="s">
        <v>103</v>
      </c>
      <c r="I34" s="13"/>
      <c r="J34" s="33"/>
      <c r="K34" s="13" t="s">
        <v>59</v>
      </c>
      <c r="L34" s="5"/>
      <c r="M34" s="6">
        <v>6.9444444444444434E-2</v>
      </c>
      <c r="N34" s="6" t="s">
        <v>330</v>
      </c>
      <c r="O34" s="6"/>
      <c r="P34" s="6"/>
      <c r="Q34" s="43" t="s">
        <v>143</v>
      </c>
      <c r="R34" s="45" t="s">
        <v>413</v>
      </c>
      <c r="S34" s="6">
        <v>3.472222222222222E-3</v>
      </c>
      <c r="U34" s="34">
        <f t="shared" si="2"/>
        <v>6.9444444444444434E-2</v>
      </c>
      <c r="V34" s="34">
        <f t="shared" si="2"/>
        <v>0</v>
      </c>
      <c r="W34" s="34">
        <f t="shared" si="2"/>
        <v>0</v>
      </c>
      <c r="X34" s="34">
        <f t="shared" si="2"/>
        <v>0</v>
      </c>
      <c r="Z34" s="35">
        <f t="shared" si="3"/>
        <v>1</v>
      </c>
      <c r="AA34" s="35">
        <f t="shared" si="3"/>
        <v>0</v>
      </c>
      <c r="AB34" s="35">
        <f t="shared" si="3"/>
        <v>0</v>
      </c>
      <c r="AC34" s="35">
        <f t="shared" si="3"/>
        <v>0</v>
      </c>
    </row>
    <row r="35" spans="2:29" ht="47.25" customHeight="1" x14ac:dyDescent="0.25">
      <c r="B35" s="30" t="s">
        <v>18</v>
      </c>
      <c r="C35" s="91" t="s">
        <v>521</v>
      </c>
      <c r="D35" s="5"/>
      <c r="E35" s="15" t="s">
        <v>63</v>
      </c>
      <c r="F35" s="15" t="s">
        <v>28</v>
      </c>
      <c r="G35" s="5">
        <v>200</v>
      </c>
      <c r="H35" s="10" t="s">
        <v>103</v>
      </c>
      <c r="I35" s="13"/>
      <c r="J35" s="33"/>
      <c r="K35" s="13" t="s">
        <v>59</v>
      </c>
      <c r="L35" s="5"/>
      <c r="M35" s="6">
        <v>0.17013888888888887</v>
      </c>
      <c r="N35" s="6" t="s">
        <v>336</v>
      </c>
      <c r="O35" s="6"/>
      <c r="P35" s="6"/>
      <c r="Q35" s="43" t="s">
        <v>183</v>
      </c>
      <c r="R35" s="45" t="s">
        <v>394</v>
      </c>
      <c r="S35" s="6">
        <v>6.9444444444444441E-3</v>
      </c>
      <c r="U35" s="34">
        <f t="shared" si="2"/>
        <v>0.17013888888888887</v>
      </c>
      <c r="V35" s="34">
        <f t="shared" si="2"/>
        <v>0</v>
      </c>
      <c r="W35" s="34">
        <f t="shared" si="2"/>
        <v>0</v>
      </c>
      <c r="X35" s="34">
        <f t="shared" si="2"/>
        <v>0</v>
      </c>
      <c r="Z35" s="35">
        <f t="shared" si="3"/>
        <v>1</v>
      </c>
      <c r="AA35" s="35">
        <f t="shared" si="3"/>
        <v>0</v>
      </c>
      <c r="AB35" s="35">
        <f t="shared" si="3"/>
        <v>0</v>
      </c>
      <c r="AC35" s="35">
        <f t="shared" si="3"/>
        <v>0</v>
      </c>
    </row>
    <row r="36" spans="2:29" ht="47.25" customHeight="1" x14ac:dyDescent="0.25">
      <c r="B36" s="30" t="s">
        <v>17</v>
      </c>
      <c r="C36" s="91" t="s">
        <v>521</v>
      </c>
      <c r="D36" s="5"/>
      <c r="E36" s="15" t="s">
        <v>63</v>
      </c>
      <c r="F36" s="15" t="s">
        <v>28</v>
      </c>
      <c r="G36" s="5">
        <v>200</v>
      </c>
      <c r="H36" s="10" t="s">
        <v>103</v>
      </c>
      <c r="I36" s="13"/>
      <c r="J36" s="33"/>
      <c r="K36" s="13" t="s">
        <v>59</v>
      </c>
      <c r="L36" s="5"/>
      <c r="M36" s="6">
        <v>0.125</v>
      </c>
      <c r="N36" s="6" t="s">
        <v>336</v>
      </c>
      <c r="O36" s="6"/>
      <c r="P36" s="6"/>
      <c r="Q36" s="43" t="s">
        <v>183</v>
      </c>
      <c r="R36" s="45" t="s">
        <v>414</v>
      </c>
      <c r="S36" s="6">
        <v>6.9444444444444441E-3</v>
      </c>
      <c r="U36" s="34">
        <f t="shared" si="2"/>
        <v>0.125</v>
      </c>
      <c r="V36" s="34">
        <f t="shared" si="2"/>
        <v>0</v>
      </c>
      <c r="W36" s="34">
        <f t="shared" si="2"/>
        <v>0</v>
      </c>
      <c r="X36" s="34">
        <f t="shared" si="2"/>
        <v>0</v>
      </c>
      <c r="Z36" s="35">
        <f t="shared" si="3"/>
        <v>1</v>
      </c>
      <c r="AA36" s="35">
        <f t="shared" si="3"/>
        <v>0</v>
      </c>
      <c r="AB36" s="35">
        <f t="shared" si="3"/>
        <v>0</v>
      </c>
      <c r="AC36" s="35">
        <f t="shared" si="3"/>
        <v>0</v>
      </c>
    </row>
    <row r="37" spans="2:29" ht="47.25" customHeight="1" x14ac:dyDescent="0.25">
      <c r="B37" s="30" t="s">
        <v>41</v>
      </c>
      <c r="C37" s="91" t="s">
        <v>521</v>
      </c>
      <c r="D37" s="5"/>
      <c r="E37" s="15" t="s">
        <v>63</v>
      </c>
      <c r="F37" s="15" t="s">
        <v>40</v>
      </c>
      <c r="G37" s="5">
        <v>300</v>
      </c>
      <c r="H37" s="10" t="s">
        <v>89</v>
      </c>
      <c r="I37" s="13">
        <v>2</v>
      </c>
      <c r="J37" s="33">
        <v>0.1</v>
      </c>
      <c r="K37" s="13" t="s">
        <v>59</v>
      </c>
      <c r="L37" s="5" t="s">
        <v>60</v>
      </c>
      <c r="M37" s="6">
        <v>0.11805555555555557</v>
      </c>
      <c r="N37" s="6" t="s">
        <v>340</v>
      </c>
      <c r="O37" s="6"/>
      <c r="P37" s="6"/>
      <c r="Q37" s="15"/>
      <c r="R37" s="45" t="s">
        <v>408</v>
      </c>
      <c r="S37" s="6">
        <v>1.3888888888888889E-3</v>
      </c>
      <c r="U37" s="34">
        <f t="shared" si="2"/>
        <v>0.11805555555555557</v>
      </c>
      <c r="V37" s="34">
        <f t="shared" si="2"/>
        <v>0</v>
      </c>
      <c r="W37" s="34">
        <f t="shared" si="2"/>
        <v>0</v>
      </c>
      <c r="X37" s="34">
        <f t="shared" si="2"/>
        <v>0</v>
      </c>
      <c r="Z37" s="35">
        <f t="shared" si="3"/>
        <v>1</v>
      </c>
      <c r="AA37" s="35">
        <f t="shared" si="3"/>
        <v>0</v>
      </c>
      <c r="AB37" s="35">
        <f t="shared" si="3"/>
        <v>0</v>
      </c>
      <c r="AC37" s="35">
        <f t="shared" si="3"/>
        <v>0</v>
      </c>
    </row>
    <row r="38" spans="2:29" ht="47.25" customHeight="1" x14ac:dyDescent="0.25">
      <c r="B38" s="30" t="s">
        <v>42</v>
      </c>
      <c r="C38" s="91" t="s">
        <v>521</v>
      </c>
      <c r="D38" s="5"/>
      <c r="E38" s="15" t="s">
        <v>63</v>
      </c>
      <c r="F38" s="15" t="s">
        <v>40</v>
      </c>
      <c r="G38" s="5">
        <v>300</v>
      </c>
      <c r="H38" s="10" t="s">
        <v>89</v>
      </c>
      <c r="I38" s="13">
        <v>2</v>
      </c>
      <c r="J38" s="33">
        <v>0.1</v>
      </c>
      <c r="K38" s="13" t="s">
        <v>59</v>
      </c>
      <c r="L38" s="5" t="s">
        <v>61</v>
      </c>
      <c r="M38" s="6">
        <v>0.125</v>
      </c>
      <c r="N38" s="6" t="s">
        <v>340</v>
      </c>
      <c r="O38" s="6"/>
      <c r="P38" s="6"/>
      <c r="Q38" s="43" t="s">
        <v>449</v>
      </c>
      <c r="R38" s="45" t="s">
        <v>447</v>
      </c>
      <c r="S38" s="6">
        <v>1.3888888888888889E-3</v>
      </c>
      <c r="U38" s="34">
        <f t="shared" si="2"/>
        <v>0.125</v>
      </c>
      <c r="V38" s="34">
        <f t="shared" si="2"/>
        <v>0</v>
      </c>
      <c r="W38" s="34">
        <f t="shared" si="2"/>
        <v>0</v>
      </c>
      <c r="X38" s="34">
        <f t="shared" si="2"/>
        <v>0</v>
      </c>
      <c r="Z38" s="35">
        <f t="shared" si="3"/>
        <v>1</v>
      </c>
      <c r="AA38" s="35">
        <f t="shared" si="3"/>
        <v>0</v>
      </c>
      <c r="AB38" s="35">
        <f t="shared" si="3"/>
        <v>0</v>
      </c>
      <c r="AC38" s="35">
        <f t="shared" si="3"/>
        <v>0</v>
      </c>
    </row>
    <row r="39" spans="2:29" ht="47.25" customHeight="1" x14ac:dyDescent="0.25">
      <c r="B39" s="30" t="s">
        <v>43</v>
      </c>
      <c r="C39" s="91" t="s">
        <v>521</v>
      </c>
      <c r="D39" s="5"/>
      <c r="E39" s="15" t="s">
        <v>63</v>
      </c>
      <c r="F39" s="15" t="s">
        <v>40</v>
      </c>
      <c r="G39" s="5">
        <v>300</v>
      </c>
      <c r="H39" s="10" t="s">
        <v>89</v>
      </c>
      <c r="I39" s="13">
        <v>2</v>
      </c>
      <c r="J39" s="33">
        <v>0.1</v>
      </c>
      <c r="K39" s="13" t="s">
        <v>59</v>
      </c>
      <c r="L39" s="5" t="s">
        <v>62</v>
      </c>
      <c r="M39" s="6">
        <v>0.125</v>
      </c>
      <c r="N39" s="6" t="s">
        <v>340</v>
      </c>
      <c r="O39" s="6"/>
      <c r="P39" s="6"/>
      <c r="Q39" s="43" t="s">
        <v>449</v>
      </c>
      <c r="R39" s="45" t="s">
        <v>448</v>
      </c>
      <c r="S39" s="6">
        <v>1.3888888888888889E-3</v>
      </c>
      <c r="U39" s="34">
        <f t="shared" si="2"/>
        <v>0.125</v>
      </c>
      <c r="V39" s="34">
        <f t="shared" si="2"/>
        <v>0</v>
      </c>
      <c r="W39" s="34">
        <f t="shared" si="2"/>
        <v>0</v>
      </c>
      <c r="X39" s="34">
        <f t="shared" si="2"/>
        <v>0</v>
      </c>
      <c r="Z39" s="35">
        <f t="shared" si="3"/>
        <v>1</v>
      </c>
      <c r="AA39" s="35">
        <f t="shared" si="3"/>
        <v>0</v>
      </c>
      <c r="AB39" s="35">
        <f t="shared" si="3"/>
        <v>0</v>
      </c>
      <c r="AC39" s="35">
        <f t="shared" si="3"/>
        <v>0</v>
      </c>
    </row>
    <row r="40" spans="2:29" ht="47.25" customHeight="1" x14ac:dyDescent="0.25">
      <c r="B40" s="30" t="s">
        <v>64</v>
      </c>
      <c r="C40" s="91" t="s">
        <v>521</v>
      </c>
      <c r="D40" s="5"/>
      <c r="E40" s="15" t="s">
        <v>322</v>
      </c>
      <c r="F40" s="15" t="s">
        <v>323</v>
      </c>
      <c r="G40" s="5">
        <v>300</v>
      </c>
      <c r="H40" s="10" t="s">
        <v>103</v>
      </c>
      <c r="I40" s="13">
        <v>2</v>
      </c>
      <c r="J40" s="33">
        <v>0.1</v>
      </c>
      <c r="K40" s="13" t="s">
        <v>92</v>
      </c>
      <c r="L40" s="5" t="s">
        <v>102</v>
      </c>
      <c r="M40" s="6">
        <v>6.9444444444444434E-2</v>
      </c>
      <c r="N40" s="6" t="s">
        <v>340</v>
      </c>
      <c r="O40" s="6"/>
      <c r="P40" s="6"/>
      <c r="Q40" s="43" t="s">
        <v>158</v>
      </c>
      <c r="R40" s="45" t="s">
        <v>415</v>
      </c>
      <c r="S40" s="6">
        <v>1.3888888888888889E-3</v>
      </c>
      <c r="U40" s="34">
        <f t="shared" ref="U40:X71" si="4">IF($E40=U$6,$M40,0)</f>
        <v>0</v>
      </c>
      <c r="V40" s="34">
        <f t="shared" si="4"/>
        <v>0</v>
      </c>
      <c r="W40" s="34">
        <f t="shared" si="4"/>
        <v>0</v>
      </c>
      <c r="X40" s="34">
        <f t="shared" si="4"/>
        <v>6.9444444444444434E-2</v>
      </c>
      <c r="Z40" s="35">
        <f t="shared" ref="Z40:AC71" si="5">IF($E40=Z$6,1,0)</f>
        <v>0</v>
      </c>
      <c r="AA40" s="35">
        <f t="shared" si="5"/>
        <v>0</v>
      </c>
      <c r="AB40" s="35">
        <f t="shared" si="5"/>
        <v>0</v>
      </c>
      <c r="AC40" s="35">
        <f t="shared" si="5"/>
        <v>1</v>
      </c>
    </row>
    <row r="41" spans="2:29" ht="47.25" customHeight="1" x14ac:dyDescent="0.25">
      <c r="B41" s="30" t="s">
        <v>65</v>
      </c>
      <c r="C41" s="91" t="s">
        <v>521</v>
      </c>
      <c r="D41" s="5"/>
      <c r="E41" s="15" t="s">
        <v>322</v>
      </c>
      <c r="F41" s="15" t="s">
        <v>323</v>
      </c>
      <c r="G41" s="5">
        <v>300</v>
      </c>
      <c r="H41" s="10" t="s">
        <v>87</v>
      </c>
      <c r="I41" s="13">
        <v>3</v>
      </c>
      <c r="J41" s="33">
        <v>0.1</v>
      </c>
      <c r="K41" s="13" t="s">
        <v>92</v>
      </c>
      <c r="L41" s="5" t="s">
        <v>90</v>
      </c>
      <c r="M41" s="6">
        <v>2.7777777777777776E-2</v>
      </c>
      <c r="N41" s="6" t="s">
        <v>340</v>
      </c>
      <c r="O41" s="6"/>
      <c r="P41" s="6"/>
      <c r="Q41" s="15" t="s">
        <v>82</v>
      </c>
      <c r="R41" s="45" t="s">
        <v>342</v>
      </c>
      <c r="S41" s="6">
        <v>3.472222222222222E-3</v>
      </c>
      <c r="U41" s="34">
        <f t="shared" si="4"/>
        <v>0</v>
      </c>
      <c r="V41" s="34">
        <f t="shared" si="4"/>
        <v>0</v>
      </c>
      <c r="W41" s="34">
        <f t="shared" si="4"/>
        <v>0</v>
      </c>
      <c r="X41" s="34">
        <f t="shared" si="4"/>
        <v>2.7777777777777776E-2</v>
      </c>
      <c r="Z41" s="35">
        <f t="shared" si="5"/>
        <v>0</v>
      </c>
      <c r="AA41" s="35">
        <f t="shared" si="5"/>
        <v>0</v>
      </c>
      <c r="AB41" s="35">
        <f t="shared" si="5"/>
        <v>0</v>
      </c>
      <c r="AC41" s="35">
        <f t="shared" si="5"/>
        <v>1</v>
      </c>
    </row>
    <row r="42" spans="2:29" ht="47.25" customHeight="1" x14ac:dyDescent="0.25">
      <c r="B42" s="30" t="s">
        <v>66</v>
      </c>
      <c r="C42" s="91" t="s">
        <v>521</v>
      </c>
      <c r="D42" s="5"/>
      <c r="E42" s="15" t="s">
        <v>322</v>
      </c>
      <c r="F42" s="15" t="s">
        <v>324</v>
      </c>
      <c r="G42" s="5">
        <v>300</v>
      </c>
      <c r="H42" s="10" t="s">
        <v>103</v>
      </c>
      <c r="I42" s="13">
        <v>1</v>
      </c>
      <c r="J42" s="33">
        <v>0.1</v>
      </c>
      <c r="K42" s="13" t="s">
        <v>59</v>
      </c>
      <c r="L42" s="5" t="s">
        <v>85</v>
      </c>
      <c r="M42" s="6">
        <v>1.7361111111111112E-2</v>
      </c>
      <c r="N42" s="6" t="s">
        <v>340</v>
      </c>
      <c r="O42" s="6"/>
      <c r="P42" s="6"/>
      <c r="Q42" s="15"/>
      <c r="R42" s="45" t="s">
        <v>416</v>
      </c>
      <c r="S42" s="6">
        <v>0</v>
      </c>
      <c r="U42" s="34">
        <f t="shared" si="4"/>
        <v>0</v>
      </c>
      <c r="V42" s="34">
        <f t="shared" si="4"/>
        <v>0</v>
      </c>
      <c r="W42" s="34">
        <f t="shared" si="4"/>
        <v>0</v>
      </c>
      <c r="X42" s="34">
        <f t="shared" si="4"/>
        <v>1.7361111111111112E-2</v>
      </c>
      <c r="Z42" s="35">
        <f t="shared" si="5"/>
        <v>0</v>
      </c>
      <c r="AA42" s="35">
        <f t="shared" si="5"/>
        <v>0</v>
      </c>
      <c r="AB42" s="35">
        <f t="shared" si="5"/>
        <v>0</v>
      </c>
      <c r="AC42" s="35">
        <f t="shared" si="5"/>
        <v>1</v>
      </c>
    </row>
    <row r="43" spans="2:29" ht="47.25" customHeight="1" x14ac:dyDescent="0.25">
      <c r="B43" s="30" t="s">
        <v>67</v>
      </c>
      <c r="C43" s="91" t="s">
        <v>521</v>
      </c>
      <c r="D43" s="5"/>
      <c r="E43" s="15" t="s">
        <v>322</v>
      </c>
      <c r="F43" s="15" t="s">
        <v>324</v>
      </c>
      <c r="G43" s="5">
        <v>300</v>
      </c>
      <c r="H43" s="10" t="s">
        <v>103</v>
      </c>
      <c r="I43" s="13">
        <v>2</v>
      </c>
      <c r="J43" s="33">
        <v>0.1</v>
      </c>
      <c r="K43" s="13" t="s">
        <v>59</v>
      </c>
      <c r="L43" s="5" t="s">
        <v>96</v>
      </c>
      <c r="M43" s="6">
        <v>4.1666666666666664E-2</v>
      </c>
      <c r="N43" s="6" t="s">
        <v>340</v>
      </c>
      <c r="O43" s="6"/>
      <c r="P43" s="6"/>
      <c r="Q43" s="15"/>
      <c r="R43" s="45" t="s">
        <v>416</v>
      </c>
      <c r="S43" s="6">
        <v>0</v>
      </c>
      <c r="U43" s="34">
        <f t="shared" si="4"/>
        <v>0</v>
      </c>
      <c r="V43" s="34">
        <f t="shared" si="4"/>
        <v>0</v>
      </c>
      <c r="W43" s="34">
        <f t="shared" si="4"/>
        <v>0</v>
      </c>
      <c r="X43" s="34">
        <f t="shared" si="4"/>
        <v>4.1666666666666664E-2</v>
      </c>
      <c r="Z43" s="35">
        <f t="shared" si="5"/>
        <v>0</v>
      </c>
      <c r="AA43" s="35">
        <f t="shared" si="5"/>
        <v>0</v>
      </c>
      <c r="AB43" s="35">
        <f t="shared" si="5"/>
        <v>0</v>
      </c>
      <c r="AC43" s="35">
        <f t="shared" si="5"/>
        <v>1</v>
      </c>
    </row>
    <row r="44" spans="2:29" ht="47.25" customHeight="1" x14ac:dyDescent="0.25">
      <c r="B44" s="30" t="s">
        <v>69</v>
      </c>
      <c r="C44" s="91" t="s">
        <v>521</v>
      </c>
      <c r="D44" s="5"/>
      <c r="E44" s="15" t="s">
        <v>322</v>
      </c>
      <c r="F44" s="15" t="s">
        <v>323</v>
      </c>
      <c r="G44" s="5">
        <v>300</v>
      </c>
      <c r="H44" s="10" t="s">
        <v>103</v>
      </c>
      <c r="I44" s="13">
        <v>2</v>
      </c>
      <c r="J44" s="33">
        <v>0.1</v>
      </c>
      <c r="K44" s="13" t="s">
        <v>59</v>
      </c>
      <c r="L44" s="5" t="s">
        <v>86</v>
      </c>
      <c r="M44" s="6">
        <v>5.2083333333333336E-2</v>
      </c>
      <c r="N44" s="6" t="s">
        <v>340</v>
      </c>
      <c r="O44" s="6"/>
      <c r="P44" s="6"/>
      <c r="Q44" s="15" t="s">
        <v>80</v>
      </c>
      <c r="R44" s="45" t="s">
        <v>417</v>
      </c>
      <c r="S44" s="6">
        <v>3.472222222222222E-3</v>
      </c>
      <c r="U44" s="34">
        <f t="shared" si="4"/>
        <v>0</v>
      </c>
      <c r="V44" s="34">
        <f t="shared" si="4"/>
        <v>0</v>
      </c>
      <c r="W44" s="34">
        <f t="shared" si="4"/>
        <v>0</v>
      </c>
      <c r="X44" s="34">
        <f t="shared" si="4"/>
        <v>5.2083333333333336E-2</v>
      </c>
      <c r="Z44" s="35">
        <f t="shared" si="5"/>
        <v>0</v>
      </c>
      <c r="AA44" s="35">
        <f t="shared" si="5"/>
        <v>0</v>
      </c>
      <c r="AB44" s="35">
        <f t="shared" si="5"/>
        <v>0</v>
      </c>
      <c r="AC44" s="35">
        <f t="shared" si="5"/>
        <v>1</v>
      </c>
    </row>
    <row r="45" spans="2:29" ht="47.25" customHeight="1" x14ac:dyDescent="0.25">
      <c r="B45" s="30" t="s">
        <v>68</v>
      </c>
      <c r="C45" s="91" t="s">
        <v>521</v>
      </c>
      <c r="D45" s="5"/>
      <c r="E45" s="15" t="s">
        <v>322</v>
      </c>
      <c r="F45" s="15" t="s">
        <v>323</v>
      </c>
      <c r="G45" s="5">
        <v>300</v>
      </c>
      <c r="H45" s="10" t="s">
        <v>103</v>
      </c>
      <c r="I45" s="13">
        <v>2</v>
      </c>
      <c r="J45" s="33">
        <v>0.1</v>
      </c>
      <c r="K45" s="13" t="s">
        <v>59</v>
      </c>
      <c r="L45" s="5" t="s">
        <v>93</v>
      </c>
      <c r="M45" s="6">
        <v>5.2083333333333336E-2</v>
      </c>
      <c r="N45" s="6" t="s">
        <v>340</v>
      </c>
      <c r="O45" s="6"/>
      <c r="P45" s="6"/>
      <c r="Q45" s="15" t="s">
        <v>80</v>
      </c>
      <c r="R45" s="45" t="s">
        <v>417</v>
      </c>
      <c r="S45" s="6">
        <v>3.472222222222222E-3</v>
      </c>
      <c r="U45" s="34">
        <f t="shared" si="4"/>
        <v>0</v>
      </c>
      <c r="V45" s="34">
        <f t="shared" si="4"/>
        <v>0</v>
      </c>
      <c r="W45" s="34">
        <f t="shared" si="4"/>
        <v>0</v>
      </c>
      <c r="X45" s="34">
        <f t="shared" si="4"/>
        <v>5.2083333333333336E-2</v>
      </c>
      <c r="Z45" s="35">
        <f t="shared" si="5"/>
        <v>0</v>
      </c>
      <c r="AA45" s="35">
        <f t="shared" si="5"/>
        <v>0</v>
      </c>
      <c r="AB45" s="35">
        <f t="shared" si="5"/>
        <v>0</v>
      </c>
      <c r="AC45" s="35">
        <f t="shared" si="5"/>
        <v>1</v>
      </c>
    </row>
    <row r="46" spans="2:29" ht="47.25" customHeight="1" x14ac:dyDescent="0.25">
      <c r="B46" s="30" t="s">
        <v>70</v>
      </c>
      <c r="C46" s="91" t="s">
        <v>521</v>
      </c>
      <c r="D46" s="5"/>
      <c r="E46" s="15" t="s">
        <v>322</v>
      </c>
      <c r="F46" s="15" t="s">
        <v>323</v>
      </c>
      <c r="G46" s="5">
        <v>300</v>
      </c>
      <c r="H46" s="10" t="s">
        <v>103</v>
      </c>
      <c r="I46" s="13">
        <v>2</v>
      </c>
      <c r="J46" s="33">
        <v>0.1</v>
      </c>
      <c r="K46" s="13" t="s">
        <v>59</v>
      </c>
      <c r="L46" s="5" t="s">
        <v>94</v>
      </c>
      <c r="M46" s="6">
        <v>5.2083333333333336E-2</v>
      </c>
      <c r="N46" s="6" t="s">
        <v>340</v>
      </c>
      <c r="O46" s="6"/>
      <c r="P46" s="6"/>
      <c r="Q46" s="15" t="s">
        <v>80</v>
      </c>
      <c r="R46" s="45" t="s">
        <v>417</v>
      </c>
      <c r="S46" s="6">
        <v>3.472222222222222E-3</v>
      </c>
      <c r="U46" s="34">
        <f t="shared" si="4"/>
        <v>0</v>
      </c>
      <c r="V46" s="34">
        <f t="shared" si="4"/>
        <v>0</v>
      </c>
      <c r="W46" s="34">
        <f t="shared" si="4"/>
        <v>0</v>
      </c>
      <c r="X46" s="34">
        <f t="shared" si="4"/>
        <v>5.2083333333333336E-2</v>
      </c>
      <c r="Z46" s="35">
        <f t="shared" si="5"/>
        <v>0</v>
      </c>
      <c r="AA46" s="35">
        <f t="shared" si="5"/>
        <v>0</v>
      </c>
      <c r="AB46" s="35">
        <f t="shared" si="5"/>
        <v>0</v>
      </c>
      <c r="AC46" s="35">
        <f t="shared" si="5"/>
        <v>1</v>
      </c>
    </row>
    <row r="47" spans="2:29" ht="47.25" customHeight="1" x14ac:dyDescent="0.25">
      <c r="B47" s="30" t="s">
        <v>71</v>
      </c>
      <c r="C47" s="91" t="s">
        <v>521</v>
      </c>
      <c r="D47" s="5"/>
      <c r="E47" s="15" t="s">
        <v>322</v>
      </c>
      <c r="F47" s="15" t="s">
        <v>323</v>
      </c>
      <c r="G47" s="5">
        <v>300</v>
      </c>
      <c r="H47" s="10" t="s">
        <v>103</v>
      </c>
      <c r="I47" s="13">
        <v>2</v>
      </c>
      <c r="J47" s="33">
        <v>0.1</v>
      </c>
      <c r="K47" s="13" t="s">
        <v>59</v>
      </c>
      <c r="L47" s="5" t="s">
        <v>95</v>
      </c>
      <c r="M47" s="6">
        <v>4.1666666666666664E-2</v>
      </c>
      <c r="N47" s="6" t="s">
        <v>340</v>
      </c>
      <c r="O47" s="6"/>
      <c r="P47" s="6"/>
      <c r="Q47" s="15" t="s">
        <v>80</v>
      </c>
      <c r="R47" s="45" t="s">
        <v>417</v>
      </c>
      <c r="S47" s="6">
        <v>3.472222222222222E-3</v>
      </c>
      <c r="U47" s="34">
        <f t="shared" si="4"/>
        <v>0</v>
      </c>
      <c r="V47" s="34">
        <f t="shared" si="4"/>
        <v>0</v>
      </c>
      <c r="W47" s="34">
        <f t="shared" si="4"/>
        <v>0</v>
      </c>
      <c r="X47" s="34">
        <f t="shared" si="4"/>
        <v>4.1666666666666664E-2</v>
      </c>
      <c r="Z47" s="35">
        <f t="shared" si="5"/>
        <v>0</v>
      </c>
      <c r="AA47" s="35">
        <f t="shared" si="5"/>
        <v>0</v>
      </c>
      <c r="AB47" s="35">
        <f t="shared" si="5"/>
        <v>0</v>
      </c>
      <c r="AC47" s="35">
        <f t="shared" si="5"/>
        <v>1</v>
      </c>
    </row>
    <row r="48" spans="2:29" ht="47.25" customHeight="1" x14ac:dyDescent="0.25">
      <c r="B48" s="30" t="s">
        <v>72</v>
      </c>
      <c r="C48" s="91" t="s">
        <v>521</v>
      </c>
      <c r="D48" s="5"/>
      <c r="E48" s="15" t="s">
        <v>322</v>
      </c>
      <c r="F48" s="15" t="s">
        <v>323</v>
      </c>
      <c r="G48" s="5">
        <v>300</v>
      </c>
      <c r="H48" s="10" t="s">
        <v>103</v>
      </c>
      <c r="I48" s="13">
        <v>2</v>
      </c>
      <c r="J48" s="33">
        <v>0.1</v>
      </c>
      <c r="K48" s="13" t="s">
        <v>59</v>
      </c>
      <c r="L48" s="5" t="s">
        <v>105</v>
      </c>
      <c r="M48" s="6">
        <v>4.1666666666666664E-2</v>
      </c>
      <c r="N48" s="6" t="s">
        <v>340</v>
      </c>
      <c r="O48" s="6"/>
      <c r="P48" s="6"/>
      <c r="Q48" s="15" t="s">
        <v>83</v>
      </c>
      <c r="R48" s="45" t="s">
        <v>418</v>
      </c>
      <c r="S48" s="6">
        <v>3.472222222222222E-3</v>
      </c>
      <c r="U48" s="34">
        <f t="shared" si="4"/>
        <v>0</v>
      </c>
      <c r="V48" s="34">
        <f t="shared" si="4"/>
        <v>0</v>
      </c>
      <c r="W48" s="34">
        <f t="shared" si="4"/>
        <v>0</v>
      </c>
      <c r="X48" s="34">
        <f t="shared" si="4"/>
        <v>4.1666666666666664E-2</v>
      </c>
      <c r="Z48" s="35">
        <f t="shared" si="5"/>
        <v>0</v>
      </c>
      <c r="AA48" s="35">
        <f t="shared" si="5"/>
        <v>0</v>
      </c>
      <c r="AB48" s="35">
        <f t="shared" si="5"/>
        <v>0</v>
      </c>
      <c r="AC48" s="35">
        <f t="shared" si="5"/>
        <v>1</v>
      </c>
    </row>
    <row r="49" spans="2:29" ht="47.25" customHeight="1" x14ac:dyDescent="0.25">
      <c r="B49" s="30" t="s">
        <v>73</v>
      </c>
      <c r="C49" s="91" t="s">
        <v>521</v>
      </c>
      <c r="D49" s="5"/>
      <c r="E49" s="15" t="s">
        <v>322</v>
      </c>
      <c r="F49" s="15" t="s">
        <v>323</v>
      </c>
      <c r="G49" s="5">
        <v>300</v>
      </c>
      <c r="H49" s="10" t="s">
        <v>103</v>
      </c>
      <c r="I49" s="13">
        <v>2</v>
      </c>
      <c r="J49" s="33">
        <v>0.1</v>
      </c>
      <c r="K49" s="13" t="s">
        <v>59</v>
      </c>
      <c r="L49" s="5" t="s">
        <v>101</v>
      </c>
      <c r="M49" s="6">
        <v>5.5555555555555552E-2</v>
      </c>
      <c r="N49" s="6" t="s">
        <v>340</v>
      </c>
      <c r="O49" s="6"/>
      <c r="P49" s="6"/>
      <c r="Q49" s="15"/>
      <c r="R49" s="45" t="s">
        <v>417</v>
      </c>
      <c r="S49" s="6">
        <v>3.472222222222222E-3</v>
      </c>
      <c r="U49" s="34">
        <f t="shared" si="4"/>
        <v>0</v>
      </c>
      <c r="V49" s="34">
        <f t="shared" si="4"/>
        <v>0</v>
      </c>
      <c r="W49" s="34">
        <f t="shared" si="4"/>
        <v>0</v>
      </c>
      <c r="X49" s="34">
        <f t="shared" si="4"/>
        <v>5.5555555555555552E-2</v>
      </c>
      <c r="Z49" s="35">
        <f t="shared" si="5"/>
        <v>0</v>
      </c>
      <c r="AA49" s="35">
        <f t="shared" si="5"/>
        <v>0</v>
      </c>
      <c r="AB49" s="35">
        <f t="shared" si="5"/>
        <v>0</v>
      </c>
      <c r="AC49" s="35">
        <f t="shared" si="5"/>
        <v>1</v>
      </c>
    </row>
    <row r="50" spans="2:29" ht="47.25" customHeight="1" x14ac:dyDescent="0.25">
      <c r="B50" s="30" t="s">
        <v>74</v>
      </c>
      <c r="C50" s="91" t="s">
        <v>521</v>
      </c>
      <c r="D50" s="5"/>
      <c r="E50" s="15" t="s">
        <v>322</v>
      </c>
      <c r="F50" s="15" t="s">
        <v>326</v>
      </c>
      <c r="G50" s="5">
        <v>300</v>
      </c>
      <c r="H50" s="10" t="s">
        <v>89</v>
      </c>
      <c r="I50" s="13">
        <v>2</v>
      </c>
      <c r="J50" s="33">
        <v>0.1</v>
      </c>
      <c r="K50" s="13" t="s">
        <v>59</v>
      </c>
      <c r="L50" s="5" t="s">
        <v>100</v>
      </c>
      <c r="M50" s="6">
        <v>0.17708333333333334</v>
      </c>
      <c r="N50" s="6" t="s">
        <v>340</v>
      </c>
      <c r="O50" s="6"/>
      <c r="P50" s="6"/>
      <c r="Q50" s="15" t="s">
        <v>81</v>
      </c>
      <c r="R50" s="45" t="s">
        <v>408</v>
      </c>
      <c r="S50" s="6">
        <v>1.3888888888888889E-3</v>
      </c>
      <c r="U50" s="34">
        <f t="shared" si="4"/>
        <v>0</v>
      </c>
      <c r="V50" s="34">
        <f t="shared" si="4"/>
        <v>0</v>
      </c>
      <c r="W50" s="34">
        <f t="shared" si="4"/>
        <v>0</v>
      </c>
      <c r="X50" s="34">
        <f t="shared" si="4"/>
        <v>0.17708333333333334</v>
      </c>
      <c r="Z50" s="35">
        <f t="shared" si="5"/>
        <v>0</v>
      </c>
      <c r="AA50" s="35">
        <f t="shared" si="5"/>
        <v>0</v>
      </c>
      <c r="AB50" s="35">
        <f t="shared" si="5"/>
        <v>0</v>
      </c>
      <c r="AC50" s="35">
        <f t="shared" si="5"/>
        <v>1</v>
      </c>
    </row>
    <row r="51" spans="2:29" ht="47.25" customHeight="1" x14ac:dyDescent="0.25">
      <c r="B51" s="30" t="s">
        <v>75</v>
      </c>
      <c r="C51" s="91" t="s">
        <v>521</v>
      </c>
      <c r="D51" s="5"/>
      <c r="E51" s="15" t="s">
        <v>322</v>
      </c>
      <c r="F51" s="15" t="s">
        <v>326</v>
      </c>
      <c r="G51" s="5">
        <v>300</v>
      </c>
      <c r="H51" s="10" t="s">
        <v>89</v>
      </c>
      <c r="I51" s="13">
        <v>2</v>
      </c>
      <c r="J51" s="33">
        <v>0.1</v>
      </c>
      <c r="K51" s="13" t="s">
        <v>59</v>
      </c>
      <c r="L51" s="5" t="s">
        <v>98</v>
      </c>
      <c r="M51" s="6">
        <v>0.13194444444444445</v>
      </c>
      <c r="N51" s="6" t="s">
        <v>340</v>
      </c>
      <c r="O51" s="6"/>
      <c r="P51" s="6"/>
      <c r="Q51" s="15"/>
      <c r="R51" s="45" t="s">
        <v>408</v>
      </c>
      <c r="S51" s="6">
        <v>1.3888888888888889E-3</v>
      </c>
      <c r="U51" s="34">
        <f t="shared" si="4"/>
        <v>0</v>
      </c>
      <c r="V51" s="34">
        <f t="shared" si="4"/>
        <v>0</v>
      </c>
      <c r="W51" s="34">
        <f t="shared" si="4"/>
        <v>0</v>
      </c>
      <c r="X51" s="34">
        <f t="shared" si="4"/>
        <v>0.13194444444444445</v>
      </c>
      <c r="Z51" s="35">
        <f t="shared" si="5"/>
        <v>0</v>
      </c>
      <c r="AA51" s="35">
        <f t="shared" si="5"/>
        <v>0</v>
      </c>
      <c r="AB51" s="35">
        <f t="shared" si="5"/>
        <v>0</v>
      </c>
      <c r="AC51" s="35">
        <f t="shared" si="5"/>
        <v>1</v>
      </c>
    </row>
    <row r="52" spans="2:29" ht="47.25" customHeight="1" x14ac:dyDescent="0.25">
      <c r="B52" s="30" t="s">
        <v>76</v>
      </c>
      <c r="C52" s="91" t="s">
        <v>521</v>
      </c>
      <c r="D52" s="5"/>
      <c r="E52" s="15" t="s">
        <v>322</v>
      </c>
      <c r="F52" s="15" t="s">
        <v>326</v>
      </c>
      <c r="G52" s="5">
        <v>300</v>
      </c>
      <c r="H52" s="10" t="s">
        <v>89</v>
      </c>
      <c r="I52" s="13">
        <v>2</v>
      </c>
      <c r="J52" s="33">
        <v>0.1</v>
      </c>
      <c r="K52" s="13" t="s">
        <v>59</v>
      </c>
      <c r="L52" s="5" t="s">
        <v>99</v>
      </c>
      <c r="M52" s="6">
        <v>0.14583333333333334</v>
      </c>
      <c r="N52" s="6" t="s">
        <v>340</v>
      </c>
      <c r="O52" s="6"/>
      <c r="P52" s="6"/>
      <c r="Q52" s="15"/>
      <c r="R52" s="45" t="s">
        <v>408</v>
      </c>
      <c r="S52" s="6">
        <v>1.3888888888888889E-3</v>
      </c>
      <c r="U52" s="34">
        <f t="shared" si="4"/>
        <v>0</v>
      </c>
      <c r="V52" s="34">
        <f t="shared" si="4"/>
        <v>0</v>
      </c>
      <c r="W52" s="34">
        <f t="shared" si="4"/>
        <v>0</v>
      </c>
      <c r="X52" s="34">
        <f t="shared" si="4"/>
        <v>0.14583333333333334</v>
      </c>
      <c r="Z52" s="35">
        <f t="shared" si="5"/>
        <v>0</v>
      </c>
      <c r="AA52" s="35">
        <f t="shared" si="5"/>
        <v>0</v>
      </c>
      <c r="AB52" s="35">
        <f t="shared" si="5"/>
        <v>0</v>
      </c>
      <c r="AC52" s="35">
        <f t="shared" si="5"/>
        <v>1</v>
      </c>
    </row>
    <row r="53" spans="2:29" ht="47.25" customHeight="1" x14ac:dyDescent="0.25">
      <c r="B53" s="30" t="s">
        <v>77</v>
      </c>
      <c r="C53" s="91" t="s">
        <v>521</v>
      </c>
      <c r="D53" s="5"/>
      <c r="E53" s="15" t="s">
        <v>322</v>
      </c>
      <c r="F53" s="15" t="s">
        <v>323</v>
      </c>
      <c r="G53" s="5">
        <v>300</v>
      </c>
      <c r="H53" s="10" t="s">
        <v>103</v>
      </c>
      <c r="I53" s="13">
        <v>2</v>
      </c>
      <c r="J53" s="33">
        <v>0.1</v>
      </c>
      <c r="K53" s="13" t="s">
        <v>59</v>
      </c>
      <c r="L53" s="5" t="s">
        <v>104</v>
      </c>
      <c r="M53" s="6">
        <v>0.10416666666666667</v>
      </c>
      <c r="N53" s="6" t="s">
        <v>340</v>
      </c>
      <c r="O53" s="6"/>
      <c r="P53" s="6"/>
      <c r="Q53" s="15"/>
      <c r="R53" s="45"/>
      <c r="S53" s="57">
        <v>3.472222222222222E-3</v>
      </c>
      <c r="U53" s="34">
        <f t="shared" si="4"/>
        <v>0</v>
      </c>
      <c r="V53" s="34">
        <f t="shared" si="4"/>
        <v>0</v>
      </c>
      <c r="W53" s="34">
        <f t="shared" si="4"/>
        <v>0</v>
      </c>
      <c r="X53" s="34">
        <f t="shared" si="4"/>
        <v>0.10416666666666667</v>
      </c>
      <c r="Z53" s="35">
        <f t="shared" si="5"/>
        <v>0</v>
      </c>
      <c r="AA53" s="35">
        <f t="shared" si="5"/>
        <v>0</v>
      </c>
      <c r="AB53" s="35">
        <f t="shared" si="5"/>
        <v>0</v>
      </c>
      <c r="AC53" s="35">
        <f t="shared" si="5"/>
        <v>1</v>
      </c>
    </row>
    <row r="54" spans="2:29" ht="47.25" customHeight="1" x14ac:dyDescent="0.25">
      <c r="B54" s="30" t="s">
        <v>78</v>
      </c>
      <c r="C54" s="91" t="s">
        <v>521</v>
      </c>
      <c r="D54" s="5"/>
      <c r="E54" s="15" t="s">
        <v>322</v>
      </c>
      <c r="F54" s="15" t="s">
        <v>326</v>
      </c>
      <c r="G54" s="5">
        <v>300</v>
      </c>
      <c r="H54" s="10" t="s">
        <v>89</v>
      </c>
      <c r="I54" s="13">
        <v>2</v>
      </c>
      <c r="J54" s="33">
        <v>0.1</v>
      </c>
      <c r="K54" s="13" t="s">
        <v>59</v>
      </c>
      <c r="L54" s="5" t="s">
        <v>97</v>
      </c>
      <c r="M54" s="6">
        <v>0.14583333333333334</v>
      </c>
      <c r="N54" s="6" t="s">
        <v>340</v>
      </c>
      <c r="O54" s="6"/>
      <c r="P54" s="6"/>
      <c r="Q54" s="15"/>
      <c r="R54" s="45" t="s">
        <v>408</v>
      </c>
      <c r="S54" s="6">
        <v>1.3888888888888889E-3</v>
      </c>
      <c r="U54" s="34">
        <f t="shared" si="4"/>
        <v>0</v>
      </c>
      <c r="V54" s="34">
        <f t="shared" si="4"/>
        <v>0</v>
      </c>
      <c r="W54" s="34">
        <f t="shared" si="4"/>
        <v>0</v>
      </c>
      <c r="X54" s="34">
        <f t="shared" si="4"/>
        <v>0.14583333333333334</v>
      </c>
      <c r="Z54" s="35">
        <f t="shared" si="5"/>
        <v>0</v>
      </c>
      <c r="AA54" s="35">
        <f t="shared" si="5"/>
        <v>0</v>
      </c>
      <c r="AB54" s="35">
        <f t="shared" si="5"/>
        <v>0</v>
      </c>
      <c r="AC54" s="35">
        <f t="shared" si="5"/>
        <v>1</v>
      </c>
    </row>
    <row r="55" spans="2:29" ht="47.25" customHeight="1" x14ac:dyDescent="0.25">
      <c r="B55" s="30" t="s">
        <v>79</v>
      </c>
      <c r="C55" s="91" t="s">
        <v>521</v>
      </c>
      <c r="D55" s="5"/>
      <c r="E55" s="15" t="s">
        <v>322</v>
      </c>
      <c r="F55" s="15" t="s">
        <v>325</v>
      </c>
      <c r="G55" s="5">
        <v>300</v>
      </c>
      <c r="H55" s="10" t="s">
        <v>603</v>
      </c>
      <c r="I55" s="13">
        <v>2</v>
      </c>
      <c r="J55" s="33">
        <v>0.1</v>
      </c>
      <c r="K55" s="13" t="s">
        <v>59</v>
      </c>
      <c r="L55" s="5" t="s">
        <v>604</v>
      </c>
      <c r="M55" s="6">
        <v>8.3333333333333329E-2</v>
      </c>
      <c r="N55" s="6" t="s">
        <v>336</v>
      </c>
      <c r="O55" s="6"/>
      <c r="P55" s="6"/>
      <c r="Q55" s="43"/>
      <c r="R55" s="45" t="s">
        <v>412</v>
      </c>
      <c r="S55" s="6">
        <v>1.3888888888888889E-3</v>
      </c>
      <c r="U55" s="34">
        <f t="shared" si="4"/>
        <v>0</v>
      </c>
      <c r="V55" s="34">
        <f t="shared" si="4"/>
        <v>0</v>
      </c>
      <c r="W55" s="34">
        <f t="shared" si="4"/>
        <v>0</v>
      </c>
      <c r="X55" s="34">
        <f t="shared" si="4"/>
        <v>8.3333333333333329E-2</v>
      </c>
      <c r="Z55" s="35">
        <f t="shared" si="5"/>
        <v>0</v>
      </c>
      <c r="AA55" s="35">
        <f t="shared" si="5"/>
        <v>0</v>
      </c>
      <c r="AB55" s="35">
        <f t="shared" si="5"/>
        <v>0</v>
      </c>
      <c r="AC55" s="35">
        <f t="shared" si="5"/>
        <v>1</v>
      </c>
    </row>
    <row r="56" spans="2:29" ht="47.25" customHeight="1" x14ac:dyDescent="0.25">
      <c r="B56" s="30" t="s">
        <v>106</v>
      </c>
      <c r="C56" s="91" t="s">
        <v>521</v>
      </c>
      <c r="D56" s="5"/>
      <c r="E56" s="15" t="s">
        <v>322</v>
      </c>
      <c r="F56" s="15" t="s">
        <v>325</v>
      </c>
      <c r="G56" s="5">
        <v>300</v>
      </c>
      <c r="H56" s="10" t="s">
        <v>103</v>
      </c>
      <c r="I56" s="13">
        <v>2</v>
      </c>
      <c r="J56" s="33">
        <v>0.1</v>
      </c>
      <c r="K56" s="13" t="s">
        <v>59</v>
      </c>
      <c r="L56" s="5" t="s">
        <v>121</v>
      </c>
      <c r="M56" s="6">
        <v>5.2083333333333336E-2</v>
      </c>
      <c r="N56" s="6" t="s">
        <v>336</v>
      </c>
      <c r="O56" s="6"/>
      <c r="P56" s="6"/>
      <c r="Q56" s="15"/>
      <c r="R56" s="45" t="s">
        <v>416</v>
      </c>
      <c r="S56" s="6">
        <v>0</v>
      </c>
      <c r="U56" s="34">
        <f t="shared" si="4"/>
        <v>0</v>
      </c>
      <c r="V56" s="34">
        <f t="shared" si="4"/>
        <v>0</v>
      </c>
      <c r="W56" s="34">
        <f t="shared" si="4"/>
        <v>0</v>
      </c>
      <c r="X56" s="34">
        <f t="shared" si="4"/>
        <v>5.2083333333333336E-2</v>
      </c>
      <c r="Z56" s="35">
        <f t="shared" si="5"/>
        <v>0</v>
      </c>
      <c r="AA56" s="35">
        <f t="shared" si="5"/>
        <v>0</v>
      </c>
      <c r="AB56" s="35">
        <f t="shared" si="5"/>
        <v>0</v>
      </c>
      <c r="AC56" s="35">
        <f t="shared" si="5"/>
        <v>1</v>
      </c>
    </row>
    <row r="57" spans="2:29" ht="47.25" customHeight="1" x14ac:dyDescent="0.25">
      <c r="B57" s="30" t="s">
        <v>108</v>
      </c>
      <c r="C57" s="91" t="s">
        <v>521</v>
      </c>
      <c r="D57" s="5"/>
      <c r="E57" s="15" t="s">
        <v>322</v>
      </c>
      <c r="F57" s="15" t="s">
        <v>325</v>
      </c>
      <c r="G57" s="5">
        <v>100</v>
      </c>
      <c r="H57" s="10" t="s">
        <v>103</v>
      </c>
      <c r="I57" s="13">
        <v>3</v>
      </c>
      <c r="J57" s="33">
        <v>0.3</v>
      </c>
      <c r="K57" s="13" t="s">
        <v>59</v>
      </c>
      <c r="L57" s="5" t="s">
        <v>123</v>
      </c>
      <c r="M57" s="6">
        <v>7.7777777777777779E-2</v>
      </c>
      <c r="N57" s="6" t="s">
        <v>330</v>
      </c>
      <c r="O57" s="6"/>
      <c r="P57" s="6"/>
      <c r="Q57" s="15" t="s">
        <v>113</v>
      </c>
      <c r="R57" s="45"/>
      <c r="S57" s="57">
        <v>3.472222222222222E-3</v>
      </c>
      <c r="U57" s="34">
        <f t="shared" si="4"/>
        <v>0</v>
      </c>
      <c r="V57" s="34">
        <f t="shared" si="4"/>
        <v>0</v>
      </c>
      <c r="W57" s="34">
        <f t="shared" si="4"/>
        <v>0</v>
      </c>
      <c r="X57" s="34">
        <f t="shared" si="4"/>
        <v>7.7777777777777779E-2</v>
      </c>
      <c r="Z57" s="35">
        <f t="shared" si="5"/>
        <v>0</v>
      </c>
      <c r="AA57" s="35">
        <f t="shared" si="5"/>
        <v>0</v>
      </c>
      <c r="AB57" s="35">
        <f t="shared" si="5"/>
        <v>0</v>
      </c>
      <c r="AC57" s="35">
        <f t="shared" si="5"/>
        <v>1</v>
      </c>
    </row>
    <row r="58" spans="2:29" ht="47.25" customHeight="1" x14ac:dyDescent="0.25">
      <c r="B58" s="30" t="s">
        <v>109</v>
      </c>
      <c r="C58" s="91" t="s">
        <v>521</v>
      </c>
      <c r="D58" s="5"/>
      <c r="E58" s="15" t="s">
        <v>322</v>
      </c>
      <c r="F58" s="15" t="s">
        <v>325</v>
      </c>
      <c r="G58" s="5">
        <v>300</v>
      </c>
      <c r="H58" s="10" t="s">
        <v>103</v>
      </c>
      <c r="I58" s="13">
        <v>2</v>
      </c>
      <c r="J58" s="33">
        <v>0.1</v>
      </c>
      <c r="K58" s="13" t="s">
        <v>59</v>
      </c>
      <c r="L58" s="5" t="s">
        <v>120</v>
      </c>
      <c r="M58" s="6">
        <v>9.0277777777777776E-2</v>
      </c>
      <c r="N58" s="6" t="s">
        <v>340</v>
      </c>
      <c r="O58" s="6"/>
      <c r="P58" s="6"/>
      <c r="Q58" s="15" t="s">
        <v>114</v>
      </c>
      <c r="R58" s="45"/>
      <c r="S58" s="57">
        <v>3.472222222222222E-3</v>
      </c>
      <c r="U58" s="34">
        <f t="shared" si="4"/>
        <v>0</v>
      </c>
      <c r="V58" s="34">
        <f t="shared" si="4"/>
        <v>0</v>
      </c>
      <c r="W58" s="34">
        <f t="shared" si="4"/>
        <v>0</v>
      </c>
      <c r="X58" s="34">
        <f t="shared" si="4"/>
        <v>9.0277777777777776E-2</v>
      </c>
      <c r="Z58" s="35">
        <f t="shared" si="5"/>
        <v>0</v>
      </c>
      <c r="AA58" s="35">
        <f t="shared" si="5"/>
        <v>0</v>
      </c>
      <c r="AB58" s="35">
        <f t="shared" si="5"/>
        <v>0</v>
      </c>
      <c r="AC58" s="35">
        <f t="shared" si="5"/>
        <v>1</v>
      </c>
    </row>
    <row r="59" spans="2:29" ht="47.25" customHeight="1" x14ac:dyDescent="0.25">
      <c r="B59" s="30" t="s">
        <v>111</v>
      </c>
      <c r="C59" s="91" t="s">
        <v>521</v>
      </c>
      <c r="D59" s="5"/>
      <c r="E59" s="15" t="s">
        <v>322</v>
      </c>
      <c r="F59" s="15" t="s">
        <v>325</v>
      </c>
      <c r="G59" s="5">
        <v>300</v>
      </c>
      <c r="H59" s="10" t="s">
        <v>103</v>
      </c>
      <c r="I59" s="13">
        <v>2</v>
      </c>
      <c r="J59" s="33">
        <v>0.1</v>
      </c>
      <c r="K59" s="13" t="s">
        <v>59</v>
      </c>
      <c r="L59" s="5" t="s">
        <v>122</v>
      </c>
      <c r="M59" s="6">
        <v>3.125E-2</v>
      </c>
      <c r="N59" s="6" t="s">
        <v>340</v>
      </c>
      <c r="O59" s="6"/>
      <c r="P59" s="6"/>
      <c r="Q59" s="15" t="s">
        <v>113</v>
      </c>
      <c r="R59" s="45"/>
      <c r="S59" s="57">
        <v>3.472222222222222E-3</v>
      </c>
      <c r="U59" s="34">
        <f t="shared" si="4"/>
        <v>0</v>
      </c>
      <c r="V59" s="34">
        <f t="shared" si="4"/>
        <v>0</v>
      </c>
      <c r="W59" s="34">
        <f t="shared" si="4"/>
        <v>0</v>
      </c>
      <c r="X59" s="34">
        <f t="shared" si="4"/>
        <v>3.125E-2</v>
      </c>
      <c r="Z59" s="35">
        <f t="shared" si="5"/>
        <v>0</v>
      </c>
      <c r="AA59" s="35">
        <f t="shared" si="5"/>
        <v>0</v>
      </c>
      <c r="AB59" s="35">
        <f t="shared" si="5"/>
        <v>0</v>
      </c>
      <c r="AC59" s="35">
        <f t="shared" si="5"/>
        <v>1</v>
      </c>
    </row>
    <row r="60" spans="2:29" ht="47.25" customHeight="1" x14ac:dyDescent="0.25">
      <c r="B60" s="30" t="s">
        <v>112</v>
      </c>
      <c r="C60" s="91" t="s">
        <v>521</v>
      </c>
      <c r="D60" s="5"/>
      <c r="E60" s="15" t="s">
        <v>322</v>
      </c>
      <c r="F60" s="15" t="s">
        <v>325</v>
      </c>
      <c r="G60" s="5">
        <v>300</v>
      </c>
      <c r="H60" s="10" t="s">
        <v>103</v>
      </c>
      <c r="I60" s="13">
        <v>2</v>
      </c>
      <c r="J60" s="33">
        <v>0.1</v>
      </c>
      <c r="K60" s="13" t="s">
        <v>59</v>
      </c>
      <c r="L60" s="5" t="s">
        <v>115</v>
      </c>
      <c r="M60" s="6">
        <v>1.0416666666666666E-2</v>
      </c>
      <c r="N60" s="6" t="s">
        <v>330</v>
      </c>
      <c r="O60" s="6"/>
      <c r="P60" s="6"/>
      <c r="Q60" s="15" t="s">
        <v>114</v>
      </c>
      <c r="R60" s="45"/>
      <c r="S60" s="57">
        <v>3.472222222222222E-3</v>
      </c>
      <c r="U60" s="34">
        <f t="shared" si="4"/>
        <v>0</v>
      </c>
      <c r="V60" s="34">
        <f t="shared" si="4"/>
        <v>0</v>
      </c>
      <c r="W60" s="34">
        <f t="shared" si="4"/>
        <v>0</v>
      </c>
      <c r="X60" s="34">
        <f t="shared" si="4"/>
        <v>1.0416666666666666E-2</v>
      </c>
      <c r="Z60" s="35">
        <f t="shared" si="5"/>
        <v>0</v>
      </c>
      <c r="AA60" s="35">
        <f t="shared" si="5"/>
        <v>0</v>
      </c>
      <c r="AB60" s="35">
        <f t="shared" si="5"/>
        <v>0</v>
      </c>
      <c r="AC60" s="35">
        <f t="shared" si="5"/>
        <v>1</v>
      </c>
    </row>
    <row r="61" spans="2:29" ht="47.25" customHeight="1" x14ac:dyDescent="0.25">
      <c r="B61" s="30" t="s">
        <v>162</v>
      </c>
      <c r="C61" s="91" t="s">
        <v>521</v>
      </c>
      <c r="D61" s="5"/>
      <c r="E61" s="15" t="s">
        <v>322</v>
      </c>
      <c r="F61" s="15" t="s">
        <v>161</v>
      </c>
      <c r="G61" s="5">
        <v>300</v>
      </c>
      <c r="H61" s="10" t="s">
        <v>103</v>
      </c>
      <c r="I61" s="13">
        <v>2</v>
      </c>
      <c r="J61" s="33">
        <v>0.1</v>
      </c>
      <c r="K61" s="13" t="s">
        <v>59</v>
      </c>
      <c r="L61" s="5" t="s">
        <v>184</v>
      </c>
      <c r="M61" s="6">
        <v>6.25E-2</v>
      </c>
      <c r="N61" s="6" t="s">
        <v>330</v>
      </c>
      <c r="O61" s="6"/>
      <c r="P61" s="6"/>
      <c r="Q61" s="15"/>
      <c r="R61" s="45"/>
      <c r="S61" s="57">
        <v>3.472222222222222E-3</v>
      </c>
      <c r="U61" s="34">
        <f t="shared" si="4"/>
        <v>0</v>
      </c>
      <c r="V61" s="34">
        <f t="shared" si="4"/>
        <v>0</v>
      </c>
      <c r="W61" s="34">
        <f t="shared" si="4"/>
        <v>0</v>
      </c>
      <c r="X61" s="34">
        <f t="shared" si="4"/>
        <v>6.25E-2</v>
      </c>
      <c r="Z61" s="35">
        <f t="shared" si="5"/>
        <v>0</v>
      </c>
      <c r="AA61" s="35">
        <f t="shared" si="5"/>
        <v>0</v>
      </c>
      <c r="AB61" s="35">
        <f t="shared" si="5"/>
        <v>0</v>
      </c>
      <c r="AC61" s="35">
        <f t="shared" si="5"/>
        <v>1</v>
      </c>
    </row>
    <row r="62" spans="2:29" ht="47.25" customHeight="1" x14ac:dyDescent="0.25">
      <c r="B62" s="30" t="s">
        <v>163</v>
      </c>
      <c r="C62" s="91" t="s">
        <v>521</v>
      </c>
      <c r="D62" s="5"/>
      <c r="E62" s="15" t="s">
        <v>322</v>
      </c>
      <c r="F62" s="15" t="s">
        <v>161</v>
      </c>
      <c r="G62" s="5">
        <v>300</v>
      </c>
      <c r="H62" s="10" t="s">
        <v>103</v>
      </c>
      <c r="I62" s="13">
        <v>2</v>
      </c>
      <c r="J62" s="33">
        <v>0.1</v>
      </c>
      <c r="K62" s="13" t="s">
        <v>59</v>
      </c>
      <c r="L62" s="5" t="s">
        <v>185</v>
      </c>
      <c r="M62" s="6">
        <v>5.2083333333333336E-2</v>
      </c>
      <c r="N62" s="6" t="s">
        <v>330</v>
      </c>
      <c r="O62" s="6"/>
      <c r="P62" s="6"/>
      <c r="Q62" s="15"/>
      <c r="R62" s="45"/>
      <c r="S62" s="57">
        <v>3.472222222222222E-3</v>
      </c>
      <c r="U62" s="34">
        <f t="shared" si="4"/>
        <v>0</v>
      </c>
      <c r="V62" s="34">
        <f t="shared" si="4"/>
        <v>0</v>
      </c>
      <c r="W62" s="34">
        <f t="shared" si="4"/>
        <v>0</v>
      </c>
      <c r="X62" s="34">
        <f t="shared" si="4"/>
        <v>5.2083333333333336E-2</v>
      </c>
      <c r="Z62" s="35">
        <f t="shared" si="5"/>
        <v>0</v>
      </c>
      <c r="AA62" s="35">
        <f t="shared" si="5"/>
        <v>0</v>
      </c>
      <c r="AB62" s="35">
        <f t="shared" si="5"/>
        <v>0</v>
      </c>
      <c r="AC62" s="35">
        <f t="shared" si="5"/>
        <v>1</v>
      </c>
    </row>
    <row r="63" spans="2:29" ht="47.25" customHeight="1" x14ac:dyDescent="0.25">
      <c r="B63" s="48" t="s">
        <v>164</v>
      </c>
      <c r="C63" s="91" t="s">
        <v>521</v>
      </c>
      <c r="D63" s="5"/>
      <c r="E63" s="15" t="s">
        <v>322</v>
      </c>
      <c r="F63" s="15" t="s">
        <v>161</v>
      </c>
      <c r="G63" s="5">
        <v>300</v>
      </c>
      <c r="H63" s="10" t="s">
        <v>89</v>
      </c>
      <c r="I63" s="13">
        <v>4</v>
      </c>
      <c r="J63" s="33">
        <v>0.2</v>
      </c>
      <c r="K63" s="13" t="s">
        <v>59</v>
      </c>
      <c r="L63" s="5" t="s">
        <v>388</v>
      </c>
      <c r="M63" s="6">
        <v>7.6388888888888895E-2</v>
      </c>
      <c r="N63" s="6" t="s">
        <v>330</v>
      </c>
      <c r="O63" s="6"/>
      <c r="P63" s="6"/>
      <c r="Q63" s="45" t="s">
        <v>387</v>
      </c>
      <c r="R63" s="45"/>
      <c r="S63" s="57">
        <v>3.472222222222222E-3</v>
      </c>
      <c r="U63" s="34">
        <f t="shared" si="4"/>
        <v>0</v>
      </c>
      <c r="V63" s="34">
        <f t="shared" si="4"/>
        <v>0</v>
      </c>
      <c r="W63" s="34">
        <f t="shared" si="4"/>
        <v>0</v>
      </c>
      <c r="X63" s="34">
        <f t="shared" si="4"/>
        <v>7.6388888888888895E-2</v>
      </c>
      <c r="Z63" s="35">
        <f t="shared" si="5"/>
        <v>0</v>
      </c>
      <c r="AA63" s="35">
        <f t="shared" si="5"/>
        <v>0</v>
      </c>
      <c r="AB63" s="35">
        <f t="shared" si="5"/>
        <v>0</v>
      </c>
      <c r="AC63" s="35">
        <f t="shared" si="5"/>
        <v>1</v>
      </c>
    </row>
    <row r="64" spans="2:29" ht="47.25" customHeight="1" x14ac:dyDescent="0.25">
      <c r="B64" s="48" t="s">
        <v>165</v>
      </c>
      <c r="C64" s="91" t="s">
        <v>521</v>
      </c>
      <c r="D64" s="5"/>
      <c r="E64" s="15" t="s">
        <v>322</v>
      </c>
      <c r="F64" s="15" t="s">
        <v>161</v>
      </c>
      <c r="G64" s="5">
        <v>300</v>
      </c>
      <c r="H64" s="10" t="s">
        <v>89</v>
      </c>
      <c r="I64" s="13">
        <v>4</v>
      </c>
      <c r="J64" s="33">
        <v>0.2</v>
      </c>
      <c r="K64" s="13" t="s">
        <v>59</v>
      </c>
      <c r="L64" s="5" t="s">
        <v>389</v>
      </c>
      <c r="M64" s="6">
        <v>9.0277777777777776E-2</v>
      </c>
      <c r="N64" s="6" t="s">
        <v>330</v>
      </c>
      <c r="O64" s="6"/>
      <c r="P64" s="6"/>
      <c r="Q64" s="45" t="s">
        <v>387</v>
      </c>
      <c r="R64" s="45" t="s">
        <v>423</v>
      </c>
      <c r="S64" s="57">
        <v>3.472222222222222E-3</v>
      </c>
      <c r="U64" s="34">
        <f t="shared" si="4"/>
        <v>0</v>
      </c>
      <c r="V64" s="34">
        <f t="shared" si="4"/>
        <v>0</v>
      </c>
      <c r="W64" s="34">
        <f t="shared" si="4"/>
        <v>0</v>
      </c>
      <c r="X64" s="34">
        <f t="shared" si="4"/>
        <v>9.0277777777777776E-2</v>
      </c>
      <c r="Z64" s="35">
        <f t="shared" si="5"/>
        <v>0</v>
      </c>
      <c r="AA64" s="35">
        <f t="shared" si="5"/>
        <v>0</v>
      </c>
      <c r="AB64" s="35">
        <f t="shared" si="5"/>
        <v>0</v>
      </c>
      <c r="AC64" s="35">
        <f t="shared" si="5"/>
        <v>1</v>
      </c>
    </row>
    <row r="65" spans="2:29" ht="47.25" customHeight="1" x14ac:dyDescent="0.25">
      <c r="B65" s="30" t="s">
        <v>166</v>
      </c>
      <c r="C65" s="91" t="s">
        <v>521</v>
      </c>
      <c r="D65" s="5"/>
      <c r="E65" s="15" t="s">
        <v>322</v>
      </c>
      <c r="F65" s="15" t="s">
        <v>161</v>
      </c>
      <c r="G65" s="5">
        <v>200</v>
      </c>
      <c r="H65" s="10" t="s">
        <v>103</v>
      </c>
      <c r="I65" s="13">
        <v>3</v>
      </c>
      <c r="J65" s="33">
        <v>1</v>
      </c>
      <c r="K65" s="13" t="s">
        <v>59</v>
      </c>
      <c r="L65" s="5" t="s">
        <v>186</v>
      </c>
      <c r="M65" s="6">
        <v>9.7222222222222224E-2</v>
      </c>
      <c r="N65" s="6" t="s">
        <v>336</v>
      </c>
      <c r="O65" s="6"/>
      <c r="P65" s="6"/>
      <c r="Q65" s="15"/>
      <c r="R65" s="45" t="s">
        <v>419</v>
      </c>
      <c r="S65" s="6">
        <v>6.9444444444444441E-3</v>
      </c>
      <c r="U65" s="34">
        <f t="shared" si="4"/>
        <v>0</v>
      </c>
      <c r="V65" s="34">
        <f t="shared" si="4"/>
        <v>0</v>
      </c>
      <c r="W65" s="34">
        <f t="shared" si="4"/>
        <v>0</v>
      </c>
      <c r="X65" s="34">
        <f t="shared" si="4"/>
        <v>9.7222222222222224E-2</v>
      </c>
      <c r="Z65" s="35">
        <f t="shared" si="5"/>
        <v>0</v>
      </c>
      <c r="AA65" s="35">
        <f t="shared" si="5"/>
        <v>0</v>
      </c>
      <c r="AB65" s="35">
        <f t="shared" si="5"/>
        <v>0</v>
      </c>
      <c r="AC65" s="35">
        <f t="shared" si="5"/>
        <v>1</v>
      </c>
    </row>
    <row r="66" spans="2:29" ht="47.25" customHeight="1" x14ac:dyDescent="0.25">
      <c r="B66" s="30" t="s">
        <v>167</v>
      </c>
      <c r="C66" s="91" t="s">
        <v>521</v>
      </c>
      <c r="D66" s="5"/>
      <c r="E66" s="15" t="s">
        <v>322</v>
      </c>
      <c r="F66" s="15" t="s">
        <v>161</v>
      </c>
      <c r="G66" s="5">
        <v>300</v>
      </c>
      <c r="H66" s="10" t="s">
        <v>103</v>
      </c>
      <c r="I66" s="13">
        <v>2</v>
      </c>
      <c r="J66" s="33">
        <v>0.1</v>
      </c>
      <c r="K66" s="13" t="s">
        <v>59</v>
      </c>
      <c r="L66" s="5" t="s">
        <v>189</v>
      </c>
      <c r="M66" s="6">
        <v>7.6388888888888886E-3</v>
      </c>
      <c r="N66" s="6" t="s">
        <v>330</v>
      </c>
      <c r="O66" s="6"/>
      <c r="P66" s="6"/>
      <c r="Q66" s="43" t="s">
        <v>353</v>
      </c>
      <c r="R66" s="45"/>
      <c r="S66" s="57">
        <v>3.472222222222222E-3</v>
      </c>
      <c r="U66" s="34">
        <f t="shared" si="4"/>
        <v>0</v>
      </c>
      <c r="V66" s="34">
        <f t="shared" si="4"/>
        <v>0</v>
      </c>
      <c r="W66" s="34">
        <f t="shared" si="4"/>
        <v>0</v>
      </c>
      <c r="X66" s="34">
        <f t="shared" si="4"/>
        <v>7.6388888888888886E-3</v>
      </c>
      <c r="Z66" s="35">
        <f t="shared" si="5"/>
        <v>0</v>
      </c>
      <c r="AA66" s="35">
        <f t="shared" si="5"/>
        <v>0</v>
      </c>
      <c r="AB66" s="35">
        <f t="shared" si="5"/>
        <v>0</v>
      </c>
      <c r="AC66" s="35">
        <f t="shared" si="5"/>
        <v>1</v>
      </c>
    </row>
    <row r="67" spans="2:29" ht="47.25" customHeight="1" x14ac:dyDescent="0.25">
      <c r="B67" s="30" t="s">
        <v>168</v>
      </c>
      <c r="C67" s="91" t="s">
        <v>521</v>
      </c>
      <c r="D67" s="5"/>
      <c r="E67" s="15" t="s">
        <v>322</v>
      </c>
      <c r="F67" s="15" t="s">
        <v>161</v>
      </c>
      <c r="G67" s="5">
        <v>300</v>
      </c>
      <c r="H67" s="10" t="s">
        <v>103</v>
      </c>
      <c r="I67" s="13">
        <v>2</v>
      </c>
      <c r="J67" s="33">
        <v>0.1</v>
      </c>
      <c r="K67" s="13" t="s">
        <v>59</v>
      </c>
      <c r="L67" s="5" t="s">
        <v>190</v>
      </c>
      <c r="M67" s="6">
        <v>3.4722222222222224E-2</v>
      </c>
      <c r="N67" s="6" t="s">
        <v>330</v>
      </c>
      <c r="O67" s="6"/>
      <c r="P67" s="6"/>
      <c r="Q67" s="43" t="s">
        <v>353</v>
      </c>
      <c r="R67" s="45"/>
      <c r="S67" s="57">
        <v>3.472222222222222E-3</v>
      </c>
      <c r="U67" s="34">
        <f t="shared" si="4"/>
        <v>0</v>
      </c>
      <c r="V67" s="34">
        <f t="shared" si="4"/>
        <v>0</v>
      </c>
      <c r="W67" s="34">
        <f t="shared" si="4"/>
        <v>0</v>
      </c>
      <c r="X67" s="34">
        <f t="shared" si="4"/>
        <v>3.4722222222222224E-2</v>
      </c>
      <c r="Z67" s="35">
        <f t="shared" si="5"/>
        <v>0</v>
      </c>
      <c r="AA67" s="35">
        <f t="shared" si="5"/>
        <v>0</v>
      </c>
      <c r="AB67" s="35">
        <f t="shared" si="5"/>
        <v>0</v>
      </c>
      <c r="AC67" s="35">
        <f t="shared" si="5"/>
        <v>1</v>
      </c>
    </row>
    <row r="68" spans="2:29" ht="47.25" customHeight="1" x14ac:dyDescent="0.25">
      <c r="B68" s="30" t="s">
        <v>169</v>
      </c>
      <c r="C68" s="91" t="s">
        <v>521</v>
      </c>
      <c r="D68" s="5"/>
      <c r="E68" s="15" t="s">
        <v>322</v>
      </c>
      <c r="F68" s="15" t="s">
        <v>161</v>
      </c>
      <c r="G68" s="5">
        <v>300</v>
      </c>
      <c r="H68" s="10" t="s">
        <v>103</v>
      </c>
      <c r="I68" s="13">
        <v>2</v>
      </c>
      <c r="J68" s="33">
        <v>0.1</v>
      </c>
      <c r="K68" s="13" t="s">
        <v>59</v>
      </c>
      <c r="L68" s="5" t="s">
        <v>191</v>
      </c>
      <c r="M68" s="6">
        <v>1.7361111111111112E-2</v>
      </c>
      <c r="N68" s="6" t="s">
        <v>330</v>
      </c>
      <c r="O68" s="6"/>
      <c r="P68" s="6"/>
      <c r="Q68" s="15"/>
      <c r="R68" s="45"/>
      <c r="S68" s="57">
        <v>3.472222222222222E-3</v>
      </c>
      <c r="U68" s="34">
        <f t="shared" si="4"/>
        <v>0</v>
      </c>
      <c r="V68" s="34">
        <f t="shared" si="4"/>
        <v>0</v>
      </c>
      <c r="W68" s="34">
        <f t="shared" si="4"/>
        <v>0</v>
      </c>
      <c r="X68" s="34">
        <f t="shared" si="4"/>
        <v>1.7361111111111112E-2</v>
      </c>
      <c r="Z68" s="35">
        <f t="shared" si="5"/>
        <v>0</v>
      </c>
      <c r="AA68" s="35">
        <f t="shared" si="5"/>
        <v>0</v>
      </c>
      <c r="AB68" s="35">
        <f t="shared" si="5"/>
        <v>0</v>
      </c>
      <c r="AC68" s="35">
        <f t="shared" si="5"/>
        <v>1</v>
      </c>
    </row>
    <row r="69" spans="2:29" ht="47.25" customHeight="1" x14ac:dyDescent="0.25">
      <c r="B69" s="30" t="s">
        <v>170</v>
      </c>
      <c r="C69" s="91" t="s">
        <v>521</v>
      </c>
      <c r="D69" s="5"/>
      <c r="E69" s="15" t="s">
        <v>322</v>
      </c>
      <c r="F69" s="15" t="s">
        <v>161</v>
      </c>
      <c r="G69" s="5">
        <v>300</v>
      </c>
      <c r="H69" s="10" t="s">
        <v>103</v>
      </c>
      <c r="I69" s="13">
        <v>2</v>
      </c>
      <c r="J69" s="33">
        <v>0.1</v>
      </c>
      <c r="K69" s="13" t="s">
        <v>59</v>
      </c>
      <c r="L69" s="5" t="s">
        <v>192</v>
      </c>
      <c r="M69" s="6">
        <v>1.0416666666666666E-2</v>
      </c>
      <c r="N69" s="6" t="s">
        <v>330</v>
      </c>
      <c r="O69" s="6"/>
      <c r="P69" s="6"/>
      <c r="Q69" s="15"/>
      <c r="R69" s="45"/>
      <c r="S69" s="57">
        <v>3.472222222222222E-3</v>
      </c>
      <c r="U69" s="34">
        <f t="shared" si="4"/>
        <v>0</v>
      </c>
      <c r="V69" s="34">
        <f t="shared" si="4"/>
        <v>0</v>
      </c>
      <c r="W69" s="34">
        <f t="shared" si="4"/>
        <v>0</v>
      </c>
      <c r="X69" s="34">
        <f t="shared" si="4"/>
        <v>1.0416666666666666E-2</v>
      </c>
      <c r="Z69" s="35">
        <f t="shared" si="5"/>
        <v>0</v>
      </c>
      <c r="AA69" s="35">
        <f t="shared" si="5"/>
        <v>0</v>
      </c>
      <c r="AB69" s="35">
        <f t="shared" si="5"/>
        <v>0</v>
      </c>
      <c r="AC69" s="35">
        <f t="shared" si="5"/>
        <v>1</v>
      </c>
    </row>
    <row r="70" spans="2:29" ht="47.25" customHeight="1" x14ac:dyDescent="0.25">
      <c r="B70" s="30" t="s">
        <v>171</v>
      </c>
      <c r="C70" s="91" t="s">
        <v>521</v>
      </c>
      <c r="D70" s="5"/>
      <c r="E70" s="15" t="s">
        <v>322</v>
      </c>
      <c r="F70" s="15" t="s">
        <v>161</v>
      </c>
      <c r="G70" s="5">
        <v>300</v>
      </c>
      <c r="H70" s="10" t="s">
        <v>103</v>
      </c>
      <c r="I70" s="13">
        <v>2</v>
      </c>
      <c r="J70" s="33">
        <v>0.1</v>
      </c>
      <c r="K70" s="13" t="s">
        <v>59</v>
      </c>
      <c r="L70" s="5" t="s">
        <v>193</v>
      </c>
      <c r="M70" s="6">
        <v>6.9444444444444441E-3</v>
      </c>
      <c r="N70" s="6" t="s">
        <v>330</v>
      </c>
      <c r="O70" s="6"/>
      <c r="P70" s="6"/>
      <c r="Q70" s="15"/>
      <c r="R70" s="45"/>
      <c r="S70" s="57">
        <v>3.472222222222222E-3</v>
      </c>
      <c r="U70" s="34">
        <f t="shared" si="4"/>
        <v>0</v>
      </c>
      <c r="V70" s="34">
        <f t="shared" si="4"/>
        <v>0</v>
      </c>
      <c r="W70" s="34">
        <f t="shared" si="4"/>
        <v>0</v>
      </c>
      <c r="X70" s="34">
        <f t="shared" si="4"/>
        <v>6.9444444444444441E-3</v>
      </c>
      <c r="Z70" s="35">
        <f t="shared" si="5"/>
        <v>0</v>
      </c>
      <c r="AA70" s="35">
        <f t="shared" si="5"/>
        <v>0</v>
      </c>
      <c r="AB70" s="35">
        <f t="shared" si="5"/>
        <v>0</v>
      </c>
      <c r="AC70" s="35">
        <f t="shared" si="5"/>
        <v>1</v>
      </c>
    </row>
    <row r="71" spans="2:29" ht="47.25" customHeight="1" x14ac:dyDescent="0.25">
      <c r="B71" s="30" t="s">
        <v>172</v>
      </c>
      <c r="C71" s="91" t="s">
        <v>521</v>
      </c>
      <c r="D71" s="5"/>
      <c r="E71" s="15" t="s">
        <v>322</v>
      </c>
      <c r="F71" s="15" t="s">
        <v>161</v>
      </c>
      <c r="G71" s="5">
        <v>300</v>
      </c>
      <c r="H71" s="10" t="s">
        <v>103</v>
      </c>
      <c r="I71" s="13">
        <v>2</v>
      </c>
      <c r="J71" s="33">
        <v>0.1</v>
      </c>
      <c r="K71" s="13" t="s">
        <v>59</v>
      </c>
      <c r="L71" s="5" t="s">
        <v>194</v>
      </c>
      <c r="M71" s="6">
        <v>0.10416666666666667</v>
      </c>
      <c r="N71" s="6" t="s">
        <v>330</v>
      </c>
      <c r="O71" s="6"/>
      <c r="P71" s="6"/>
      <c r="Q71" s="15" t="s">
        <v>240</v>
      </c>
      <c r="R71" s="45"/>
      <c r="S71" s="57">
        <v>3.472222222222222E-3</v>
      </c>
      <c r="U71" s="34">
        <f t="shared" si="4"/>
        <v>0</v>
      </c>
      <c r="V71" s="34">
        <f t="shared" si="4"/>
        <v>0</v>
      </c>
      <c r="W71" s="34">
        <f t="shared" si="4"/>
        <v>0</v>
      </c>
      <c r="X71" s="34">
        <f t="shared" si="4"/>
        <v>0.10416666666666667</v>
      </c>
      <c r="Z71" s="35">
        <f t="shared" si="5"/>
        <v>0</v>
      </c>
      <c r="AA71" s="35">
        <f t="shared" si="5"/>
        <v>0</v>
      </c>
      <c r="AB71" s="35">
        <f t="shared" si="5"/>
        <v>0</v>
      </c>
      <c r="AC71" s="35">
        <f t="shared" si="5"/>
        <v>1</v>
      </c>
    </row>
    <row r="72" spans="2:29" ht="47.25" customHeight="1" x14ac:dyDescent="0.25">
      <c r="B72" s="30" t="s">
        <v>173</v>
      </c>
      <c r="C72" s="91" t="s">
        <v>521</v>
      </c>
      <c r="D72" s="5"/>
      <c r="E72" s="15" t="s">
        <v>322</v>
      </c>
      <c r="F72" s="15" t="s">
        <v>161</v>
      </c>
      <c r="G72" s="5">
        <v>300</v>
      </c>
      <c r="H72" s="10" t="s">
        <v>103</v>
      </c>
      <c r="I72" s="13">
        <v>2</v>
      </c>
      <c r="J72" s="33">
        <v>0.1</v>
      </c>
      <c r="K72" s="13" t="s">
        <v>59</v>
      </c>
      <c r="L72" s="5" t="s">
        <v>195</v>
      </c>
      <c r="M72" s="6">
        <v>6.25E-2</v>
      </c>
      <c r="N72" s="6" t="s">
        <v>330</v>
      </c>
      <c r="O72" s="6"/>
      <c r="P72" s="6"/>
      <c r="Q72" s="15"/>
      <c r="R72" s="45"/>
      <c r="S72" s="57">
        <v>3.472222222222222E-3</v>
      </c>
      <c r="U72" s="34">
        <f t="shared" ref="U72:X103" si="6">IF($E72=U$6,$M72,0)</f>
        <v>0</v>
      </c>
      <c r="V72" s="34">
        <f t="shared" si="6"/>
        <v>0</v>
      </c>
      <c r="W72" s="34">
        <f t="shared" si="6"/>
        <v>0</v>
      </c>
      <c r="X72" s="34">
        <f t="shared" si="6"/>
        <v>6.25E-2</v>
      </c>
      <c r="Z72" s="35">
        <f t="shared" ref="Z72:AC103" si="7">IF($E72=Z$6,1,0)</f>
        <v>0</v>
      </c>
      <c r="AA72" s="35">
        <f t="shared" si="7"/>
        <v>0</v>
      </c>
      <c r="AB72" s="35">
        <f t="shared" si="7"/>
        <v>0</v>
      </c>
      <c r="AC72" s="35">
        <f t="shared" si="7"/>
        <v>1</v>
      </c>
    </row>
    <row r="73" spans="2:29" ht="47.25" customHeight="1" x14ac:dyDescent="0.25">
      <c r="B73" s="30" t="s">
        <v>174</v>
      </c>
      <c r="C73" s="91" t="s">
        <v>521</v>
      </c>
      <c r="D73" s="5"/>
      <c r="E73" s="15" t="s">
        <v>322</v>
      </c>
      <c r="F73" s="15" t="s">
        <v>161</v>
      </c>
      <c r="G73" s="5">
        <v>300</v>
      </c>
      <c r="H73" s="10" t="s">
        <v>103</v>
      </c>
      <c r="I73" s="13">
        <v>2</v>
      </c>
      <c r="J73" s="33">
        <v>0.1</v>
      </c>
      <c r="K73" s="13" t="s">
        <v>59</v>
      </c>
      <c r="L73" s="5" t="s">
        <v>196</v>
      </c>
      <c r="M73" s="6">
        <v>4.8611111111111112E-2</v>
      </c>
      <c r="N73" s="6" t="s">
        <v>330</v>
      </c>
      <c r="O73" s="6"/>
      <c r="P73" s="6"/>
      <c r="Q73" s="15" t="s">
        <v>240</v>
      </c>
      <c r="R73" s="45"/>
      <c r="S73" s="57">
        <v>3.472222222222222E-3</v>
      </c>
      <c r="U73" s="34">
        <f t="shared" si="6"/>
        <v>0</v>
      </c>
      <c r="V73" s="34">
        <f t="shared" si="6"/>
        <v>0</v>
      </c>
      <c r="W73" s="34">
        <f t="shared" si="6"/>
        <v>0</v>
      </c>
      <c r="X73" s="34">
        <f t="shared" si="6"/>
        <v>4.8611111111111112E-2</v>
      </c>
      <c r="Z73" s="35">
        <f t="shared" si="7"/>
        <v>0</v>
      </c>
      <c r="AA73" s="35">
        <f t="shared" si="7"/>
        <v>0</v>
      </c>
      <c r="AB73" s="35">
        <f t="shared" si="7"/>
        <v>0</v>
      </c>
      <c r="AC73" s="35">
        <f t="shared" si="7"/>
        <v>1</v>
      </c>
    </row>
    <row r="74" spans="2:29" ht="47.25" customHeight="1" x14ac:dyDescent="0.25">
      <c r="B74" s="30" t="s">
        <v>177</v>
      </c>
      <c r="C74" s="91" t="s">
        <v>521</v>
      </c>
      <c r="D74" s="5"/>
      <c r="E74" s="15" t="s">
        <v>322</v>
      </c>
      <c r="F74" s="15" t="s">
        <v>161</v>
      </c>
      <c r="G74" s="5">
        <v>200</v>
      </c>
      <c r="H74" s="10" t="s">
        <v>103</v>
      </c>
      <c r="I74" s="13">
        <v>2</v>
      </c>
      <c r="J74" s="33">
        <v>1</v>
      </c>
      <c r="K74" s="13" t="s">
        <v>59</v>
      </c>
      <c r="L74" s="5" t="s">
        <v>203</v>
      </c>
      <c r="M74" s="6">
        <v>6.25E-2</v>
      </c>
      <c r="N74" s="6" t="s">
        <v>330</v>
      </c>
      <c r="O74" s="6"/>
      <c r="P74" s="6"/>
      <c r="Q74" s="43" t="s">
        <v>354</v>
      </c>
      <c r="R74" s="45" t="s">
        <v>421</v>
      </c>
      <c r="S74" s="6">
        <v>6.9444444444444441E-3</v>
      </c>
      <c r="U74" s="34">
        <f t="shared" si="6"/>
        <v>0</v>
      </c>
      <c r="V74" s="34">
        <f t="shared" si="6"/>
        <v>0</v>
      </c>
      <c r="W74" s="34">
        <f t="shared" si="6"/>
        <v>0</v>
      </c>
      <c r="X74" s="34">
        <f t="shared" si="6"/>
        <v>6.25E-2</v>
      </c>
      <c r="Z74" s="35">
        <f t="shared" si="7"/>
        <v>0</v>
      </c>
      <c r="AA74" s="35">
        <f t="shared" si="7"/>
        <v>0</v>
      </c>
      <c r="AB74" s="35">
        <f t="shared" si="7"/>
        <v>0</v>
      </c>
      <c r="AC74" s="35">
        <f t="shared" si="7"/>
        <v>1</v>
      </c>
    </row>
    <row r="75" spans="2:29" ht="47.25" customHeight="1" x14ac:dyDescent="0.25">
      <c r="B75" s="30" t="s">
        <v>178</v>
      </c>
      <c r="C75" s="91" t="s">
        <v>521</v>
      </c>
      <c r="D75" s="5"/>
      <c r="E75" s="15" t="s">
        <v>322</v>
      </c>
      <c r="F75" s="15" t="s">
        <v>161</v>
      </c>
      <c r="G75" s="5">
        <v>300</v>
      </c>
      <c r="H75" s="10" t="s">
        <v>89</v>
      </c>
      <c r="I75" s="13">
        <v>2</v>
      </c>
      <c r="J75" s="33">
        <v>0.1</v>
      </c>
      <c r="K75" s="13" t="s">
        <v>59</v>
      </c>
      <c r="L75" s="5" t="s">
        <v>199</v>
      </c>
      <c r="M75" s="6">
        <v>0.13541666666666666</v>
      </c>
      <c r="N75" s="6" t="s">
        <v>340</v>
      </c>
      <c r="O75" s="6"/>
      <c r="P75" s="6"/>
      <c r="Q75" s="15"/>
      <c r="R75" s="45" t="s">
        <v>408</v>
      </c>
      <c r="S75" s="6">
        <v>1.3888888888888889E-3</v>
      </c>
      <c r="U75" s="34">
        <f t="shared" si="6"/>
        <v>0</v>
      </c>
      <c r="V75" s="34">
        <f t="shared" si="6"/>
        <v>0</v>
      </c>
      <c r="W75" s="34">
        <f t="shared" si="6"/>
        <v>0</v>
      </c>
      <c r="X75" s="34">
        <f t="shared" si="6"/>
        <v>0.13541666666666666</v>
      </c>
      <c r="Z75" s="35">
        <f t="shared" si="7"/>
        <v>0</v>
      </c>
      <c r="AA75" s="35">
        <f t="shared" si="7"/>
        <v>0</v>
      </c>
      <c r="AB75" s="35">
        <f t="shared" si="7"/>
        <v>0</v>
      </c>
      <c r="AC75" s="35">
        <f t="shared" si="7"/>
        <v>1</v>
      </c>
    </row>
    <row r="76" spans="2:29" ht="47.25" customHeight="1" x14ac:dyDescent="0.25">
      <c r="B76" s="30" t="s">
        <v>179</v>
      </c>
      <c r="C76" s="91" t="s">
        <v>521</v>
      </c>
      <c r="D76" s="5"/>
      <c r="E76" s="15" t="s">
        <v>322</v>
      </c>
      <c r="F76" s="15" t="s">
        <v>161</v>
      </c>
      <c r="G76" s="5">
        <v>300</v>
      </c>
      <c r="H76" s="10" t="s">
        <v>89</v>
      </c>
      <c r="I76" s="13">
        <v>2</v>
      </c>
      <c r="J76" s="33">
        <v>0.1</v>
      </c>
      <c r="K76" s="13" t="s">
        <v>59</v>
      </c>
      <c r="L76" s="5" t="s">
        <v>200</v>
      </c>
      <c r="M76" s="6">
        <v>0.11805555555555557</v>
      </c>
      <c r="N76" s="6" t="s">
        <v>340</v>
      </c>
      <c r="O76" s="6"/>
      <c r="P76" s="6"/>
      <c r="Q76" s="15"/>
      <c r="R76" s="45" t="s">
        <v>408</v>
      </c>
      <c r="S76" s="6">
        <v>1.3888888888888889E-3</v>
      </c>
      <c r="U76" s="34">
        <f t="shared" si="6"/>
        <v>0</v>
      </c>
      <c r="V76" s="34">
        <f t="shared" si="6"/>
        <v>0</v>
      </c>
      <c r="W76" s="34">
        <f t="shared" si="6"/>
        <v>0</v>
      </c>
      <c r="X76" s="34">
        <f t="shared" si="6"/>
        <v>0.11805555555555557</v>
      </c>
      <c r="Z76" s="35">
        <f t="shared" si="7"/>
        <v>0</v>
      </c>
      <c r="AA76" s="35">
        <f t="shared" si="7"/>
        <v>0</v>
      </c>
      <c r="AB76" s="35">
        <f t="shared" si="7"/>
        <v>0</v>
      </c>
      <c r="AC76" s="35">
        <f t="shared" si="7"/>
        <v>1</v>
      </c>
    </row>
    <row r="77" spans="2:29" ht="47.25" customHeight="1" x14ac:dyDescent="0.25">
      <c r="B77" s="30" t="s">
        <v>180</v>
      </c>
      <c r="C77" s="91" t="s">
        <v>521</v>
      </c>
      <c r="D77" s="5"/>
      <c r="E77" s="15" t="s">
        <v>322</v>
      </c>
      <c r="F77" s="15" t="s">
        <v>161</v>
      </c>
      <c r="G77" s="5">
        <v>300</v>
      </c>
      <c r="H77" s="10" t="s">
        <v>89</v>
      </c>
      <c r="I77" s="13">
        <v>2</v>
      </c>
      <c r="J77" s="33">
        <v>0.1</v>
      </c>
      <c r="K77" s="13" t="s">
        <v>59</v>
      </c>
      <c r="L77" s="5" t="s">
        <v>201</v>
      </c>
      <c r="M77" s="6">
        <v>0.21180555555555555</v>
      </c>
      <c r="N77" s="6" t="s">
        <v>340</v>
      </c>
      <c r="O77" s="6"/>
      <c r="P77" s="6"/>
      <c r="Q77" s="15"/>
      <c r="R77" s="45" t="s">
        <v>408</v>
      </c>
      <c r="S77" s="6">
        <v>1.3888888888888889E-3</v>
      </c>
      <c r="U77" s="34">
        <f t="shared" si="6"/>
        <v>0</v>
      </c>
      <c r="V77" s="34">
        <f t="shared" si="6"/>
        <v>0</v>
      </c>
      <c r="W77" s="34">
        <f t="shared" si="6"/>
        <v>0</v>
      </c>
      <c r="X77" s="34">
        <f t="shared" si="6"/>
        <v>0.21180555555555555</v>
      </c>
      <c r="Z77" s="35">
        <f t="shared" si="7"/>
        <v>0</v>
      </c>
      <c r="AA77" s="35">
        <f t="shared" si="7"/>
        <v>0</v>
      </c>
      <c r="AB77" s="35">
        <f t="shared" si="7"/>
        <v>0</v>
      </c>
      <c r="AC77" s="35">
        <f t="shared" si="7"/>
        <v>1</v>
      </c>
    </row>
    <row r="78" spans="2:29" ht="47.25" customHeight="1" x14ac:dyDescent="0.25">
      <c r="B78" s="30" t="s">
        <v>181</v>
      </c>
      <c r="C78" s="91" t="s">
        <v>521</v>
      </c>
      <c r="D78" s="5"/>
      <c r="E78" s="15" t="s">
        <v>322</v>
      </c>
      <c r="F78" s="15" t="s">
        <v>161</v>
      </c>
      <c r="G78" s="5">
        <v>200</v>
      </c>
      <c r="H78" s="10" t="s">
        <v>103</v>
      </c>
      <c r="I78" s="13">
        <v>3</v>
      </c>
      <c r="J78" s="33">
        <v>1</v>
      </c>
      <c r="K78" s="13" t="s">
        <v>59</v>
      </c>
      <c r="L78" s="5" t="s">
        <v>187</v>
      </c>
      <c r="M78" s="6">
        <v>9.375E-2</v>
      </c>
      <c r="N78" s="6" t="s">
        <v>330</v>
      </c>
      <c r="O78" s="6"/>
      <c r="P78" s="6"/>
      <c r="Q78" s="15"/>
      <c r="R78" s="45"/>
      <c r="S78" s="57">
        <v>3.472222222222222E-3</v>
      </c>
      <c r="U78" s="34">
        <f t="shared" si="6"/>
        <v>0</v>
      </c>
      <c r="V78" s="34">
        <f t="shared" si="6"/>
        <v>0</v>
      </c>
      <c r="W78" s="34">
        <f t="shared" si="6"/>
        <v>0</v>
      </c>
      <c r="X78" s="34">
        <f t="shared" si="6"/>
        <v>9.375E-2</v>
      </c>
      <c r="Z78" s="35">
        <f t="shared" si="7"/>
        <v>0</v>
      </c>
      <c r="AA78" s="35">
        <f t="shared" si="7"/>
        <v>0</v>
      </c>
      <c r="AB78" s="35">
        <f t="shared" si="7"/>
        <v>0</v>
      </c>
      <c r="AC78" s="35">
        <f t="shared" si="7"/>
        <v>1</v>
      </c>
    </row>
    <row r="79" spans="2:29" ht="47.25" customHeight="1" x14ac:dyDescent="0.25">
      <c r="B79" s="30" t="s">
        <v>182</v>
      </c>
      <c r="C79" s="91" t="s">
        <v>521</v>
      </c>
      <c r="D79" s="5"/>
      <c r="E79" s="15" t="s">
        <v>322</v>
      </c>
      <c r="F79" s="15" t="s">
        <v>161</v>
      </c>
      <c r="G79" s="5">
        <v>300</v>
      </c>
      <c r="H79" s="10" t="s">
        <v>103</v>
      </c>
      <c r="I79" s="13">
        <v>2</v>
      </c>
      <c r="J79" s="33">
        <v>0.1</v>
      </c>
      <c r="K79" s="13" t="s">
        <v>59</v>
      </c>
      <c r="L79" s="5" t="s">
        <v>202</v>
      </c>
      <c r="M79" s="6">
        <v>6.3194444444444442E-2</v>
      </c>
      <c r="N79" s="6" t="s">
        <v>330</v>
      </c>
      <c r="O79" s="6"/>
      <c r="P79" s="6"/>
      <c r="Q79" s="43" t="s">
        <v>350</v>
      </c>
      <c r="R79" s="45"/>
      <c r="S79" s="57">
        <v>3.472222222222222E-3</v>
      </c>
      <c r="U79" s="34">
        <f t="shared" si="6"/>
        <v>0</v>
      </c>
      <c r="V79" s="34">
        <f t="shared" si="6"/>
        <v>0</v>
      </c>
      <c r="W79" s="34">
        <f t="shared" si="6"/>
        <v>0</v>
      </c>
      <c r="X79" s="34">
        <f t="shared" si="6"/>
        <v>6.3194444444444442E-2</v>
      </c>
      <c r="Z79" s="35">
        <f t="shared" si="7"/>
        <v>0</v>
      </c>
      <c r="AA79" s="35">
        <f t="shared" si="7"/>
        <v>0</v>
      </c>
      <c r="AB79" s="35">
        <f t="shared" si="7"/>
        <v>0</v>
      </c>
      <c r="AC79" s="35">
        <f t="shared" si="7"/>
        <v>1</v>
      </c>
    </row>
    <row r="80" spans="2:29" ht="47.25" customHeight="1" x14ac:dyDescent="0.25">
      <c r="B80" s="30" t="s">
        <v>22</v>
      </c>
      <c r="C80" s="91" t="s">
        <v>521</v>
      </c>
      <c r="D80" s="5"/>
      <c r="E80" s="15" t="s">
        <v>322</v>
      </c>
      <c r="F80" s="15" t="s">
        <v>161</v>
      </c>
      <c r="G80" s="5">
        <v>300</v>
      </c>
      <c r="H80" s="10" t="s">
        <v>103</v>
      </c>
      <c r="I80" s="13">
        <v>2</v>
      </c>
      <c r="J80" s="33">
        <v>0.1</v>
      </c>
      <c r="K80" s="13" t="s">
        <v>59</v>
      </c>
      <c r="L80" s="5" t="s">
        <v>188</v>
      </c>
      <c r="M80" s="6">
        <v>2.0833333333333332E-2</v>
      </c>
      <c r="N80" s="6" t="s">
        <v>330</v>
      </c>
      <c r="O80" s="6"/>
      <c r="P80" s="6"/>
      <c r="Q80" s="15"/>
      <c r="R80" s="45"/>
      <c r="S80" s="57">
        <v>3.472222222222222E-3</v>
      </c>
      <c r="U80" s="34">
        <f t="shared" si="6"/>
        <v>0</v>
      </c>
      <c r="V80" s="34">
        <f t="shared" si="6"/>
        <v>0</v>
      </c>
      <c r="W80" s="34">
        <f t="shared" si="6"/>
        <v>0</v>
      </c>
      <c r="X80" s="34">
        <f t="shared" si="6"/>
        <v>2.0833333333333332E-2</v>
      </c>
      <c r="Z80" s="35">
        <f t="shared" si="7"/>
        <v>0</v>
      </c>
      <c r="AA80" s="35">
        <f t="shared" si="7"/>
        <v>0</v>
      </c>
      <c r="AB80" s="35">
        <f t="shared" si="7"/>
        <v>0</v>
      </c>
      <c r="AC80" s="35">
        <f t="shared" si="7"/>
        <v>1</v>
      </c>
    </row>
    <row r="81" spans="2:29" ht="47.25" customHeight="1" x14ac:dyDescent="0.25">
      <c r="B81" s="30" t="s">
        <v>205</v>
      </c>
      <c r="C81" s="91" t="s">
        <v>521</v>
      </c>
      <c r="D81" s="5"/>
      <c r="E81" s="15" t="s">
        <v>322</v>
      </c>
      <c r="F81" s="15" t="s">
        <v>204</v>
      </c>
      <c r="G81" s="5">
        <v>300</v>
      </c>
      <c r="H81" s="10" t="s">
        <v>103</v>
      </c>
      <c r="I81" s="13">
        <v>2</v>
      </c>
      <c r="J81" s="33">
        <v>0.1</v>
      </c>
      <c r="K81" s="13" t="s">
        <v>59</v>
      </c>
      <c r="L81" s="5" t="s">
        <v>226</v>
      </c>
      <c r="M81" s="6">
        <v>0.11805555555555557</v>
      </c>
      <c r="N81" s="6" t="s">
        <v>330</v>
      </c>
      <c r="O81" s="6"/>
      <c r="P81" s="6"/>
      <c r="Q81" s="15" t="s">
        <v>241</v>
      </c>
      <c r="R81" s="45"/>
      <c r="S81" s="57">
        <v>3.472222222222222E-3</v>
      </c>
      <c r="U81" s="34">
        <f t="shared" si="6"/>
        <v>0</v>
      </c>
      <c r="V81" s="34">
        <f t="shared" si="6"/>
        <v>0</v>
      </c>
      <c r="W81" s="34">
        <f t="shared" si="6"/>
        <v>0</v>
      </c>
      <c r="X81" s="34">
        <f t="shared" si="6"/>
        <v>0.11805555555555557</v>
      </c>
      <c r="Z81" s="35">
        <f t="shared" si="7"/>
        <v>0</v>
      </c>
      <c r="AA81" s="35">
        <f t="shared" si="7"/>
        <v>0</v>
      </c>
      <c r="AB81" s="35">
        <f t="shared" si="7"/>
        <v>0</v>
      </c>
      <c r="AC81" s="35">
        <f t="shared" si="7"/>
        <v>1</v>
      </c>
    </row>
    <row r="82" spans="2:29" ht="47.25" customHeight="1" x14ac:dyDescent="0.25">
      <c r="B82" s="30" t="s">
        <v>206</v>
      </c>
      <c r="C82" s="91" t="s">
        <v>521</v>
      </c>
      <c r="D82" s="5"/>
      <c r="E82" s="15" t="s">
        <v>322</v>
      </c>
      <c r="F82" s="15" t="s">
        <v>204</v>
      </c>
      <c r="G82" s="5">
        <v>300</v>
      </c>
      <c r="H82" s="10" t="s">
        <v>103</v>
      </c>
      <c r="I82" s="13">
        <v>2</v>
      </c>
      <c r="J82" s="33">
        <v>0.1</v>
      </c>
      <c r="K82" s="13" t="s">
        <v>59</v>
      </c>
      <c r="L82" s="5" t="s">
        <v>242</v>
      </c>
      <c r="M82" s="6">
        <v>5.2083333333333336E-2</v>
      </c>
      <c r="N82" s="6" t="s">
        <v>330</v>
      </c>
      <c r="O82" s="6"/>
      <c r="P82" s="6"/>
      <c r="Q82" s="15" t="s">
        <v>355</v>
      </c>
      <c r="R82" s="45"/>
      <c r="S82" s="57">
        <v>3.472222222222222E-3</v>
      </c>
      <c r="U82" s="34">
        <f t="shared" si="6"/>
        <v>0</v>
      </c>
      <c r="V82" s="34">
        <f t="shared" si="6"/>
        <v>0</v>
      </c>
      <c r="W82" s="34">
        <f t="shared" si="6"/>
        <v>0</v>
      </c>
      <c r="X82" s="34">
        <f t="shared" si="6"/>
        <v>5.2083333333333336E-2</v>
      </c>
      <c r="Z82" s="35">
        <f t="shared" si="7"/>
        <v>0</v>
      </c>
      <c r="AA82" s="35">
        <f t="shared" si="7"/>
        <v>0</v>
      </c>
      <c r="AB82" s="35">
        <f t="shared" si="7"/>
        <v>0</v>
      </c>
      <c r="AC82" s="35">
        <f t="shared" si="7"/>
        <v>1</v>
      </c>
    </row>
    <row r="83" spans="2:29" ht="47.25" customHeight="1" x14ac:dyDescent="0.25">
      <c r="B83" s="30" t="s">
        <v>207</v>
      </c>
      <c r="C83" s="91" t="s">
        <v>521</v>
      </c>
      <c r="D83" s="5"/>
      <c r="E83" s="15" t="s">
        <v>322</v>
      </c>
      <c r="F83" s="15" t="s">
        <v>204</v>
      </c>
      <c r="G83" s="5">
        <v>300</v>
      </c>
      <c r="H83" s="10" t="s">
        <v>103</v>
      </c>
      <c r="I83" s="13">
        <v>2</v>
      </c>
      <c r="J83" s="33">
        <v>0.1</v>
      </c>
      <c r="K83" s="13" t="s">
        <v>59</v>
      </c>
      <c r="L83" s="5" t="s">
        <v>227</v>
      </c>
      <c r="M83" s="6">
        <v>6.9444444444444434E-2</v>
      </c>
      <c r="N83" s="6" t="s">
        <v>330</v>
      </c>
      <c r="O83" s="6"/>
      <c r="P83" s="6"/>
      <c r="Q83" s="15" t="s">
        <v>241</v>
      </c>
      <c r="R83" s="45"/>
      <c r="S83" s="57">
        <v>3.472222222222222E-3</v>
      </c>
      <c r="U83" s="34">
        <f t="shared" si="6"/>
        <v>0</v>
      </c>
      <c r="V83" s="34">
        <f t="shared" si="6"/>
        <v>0</v>
      </c>
      <c r="W83" s="34">
        <f t="shared" si="6"/>
        <v>0</v>
      </c>
      <c r="X83" s="34">
        <f t="shared" si="6"/>
        <v>6.9444444444444434E-2</v>
      </c>
      <c r="Z83" s="35">
        <f t="shared" si="7"/>
        <v>0</v>
      </c>
      <c r="AA83" s="35">
        <f t="shared" si="7"/>
        <v>0</v>
      </c>
      <c r="AB83" s="35">
        <f t="shared" si="7"/>
        <v>0</v>
      </c>
      <c r="AC83" s="35">
        <f t="shared" si="7"/>
        <v>1</v>
      </c>
    </row>
    <row r="84" spans="2:29" ht="47.25" customHeight="1" x14ac:dyDescent="0.25">
      <c r="B84" s="30" t="s">
        <v>208</v>
      </c>
      <c r="C84" s="91" t="s">
        <v>521</v>
      </c>
      <c r="D84" s="5"/>
      <c r="E84" s="15" t="s">
        <v>322</v>
      </c>
      <c r="F84" s="15" t="s">
        <v>204</v>
      </c>
      <c r="G84" s="5">
        <v>300</v>
      </c>
      <c r="H84" s="10" t="s">
        <v>103</v>
      </c>
      <c r="I84" s="13">
        <v>2</v>
      </c>
      <c r="J84" s="33">
        <v>0.1</v>
      </c>
      <c r="K84" s="13" t="s">
        <v>59</v>
      </c>
      <c r="L84" s="5" t="s">
        <v>228</v>
      </c>
      <c r="M84" s="6">
        <v>4.1666666666666664E-2</v>
      </c>
      <c r="N84" s="6" t="s">
        <v>330</v>
      </c>
      <c r="O84" s="6"/>
      <c r="P84" s="6"/>
      <c r="Q84" s="15" t="s">
        <v>241</v>
      </c>
      <c r="R84" s="45"/>
      <c r="S84" s="57">
        <v>3.472222222222222E-3</v>
      </c>
      <c r="U84" s="34">
        <f t="shared" si="6"/>
        <v>0</v>
      </c>
      <c r="V84" s="34">
        <f t="shared" si="6"/>
        <v>0</v>
      </c>
      <c r="W84" s="34">
        <f t="shared" si="6"/>
        <v>0</v>
      </c>
      <c r="X84" s="34">
        <f t="shared" si="6"/>
        <v>4.1666666666666664E-2</v>
      </c>
      <c r="Z84" s="35">
        <f t="shared" si="7"/>
        <v>0</v>
      </c>
      <c r="AA84" s="35">
        <f t="shared" si="7"/>
        <v>0</v>
      </c>
      <c r="AB84" s="35">
        <f t="shared" si="7"/>
        <v>0</v>
      </c>
      <c r="AC84" s="35">
        <f t="shared" si="7"/>
        <v>1</v>
      </c>
    </row>
    <row r="85" spans="2:29" ht="47.25" customHeight="1" x14ac:dyDescent="0.25">
      <c r="B85" s="30" t="s">
        <v>209</v>
      </c>
      <c r="C85" s="91" t="s">
        <v>521</v>
      </c>
      <c r="D85" s="5"/>
      <c r="E85" s="15" t="s">
        <v>322</v>
      </c>
      <c r="F85" s="15" t="s">
        <v>204</v>
      </c>
      <c r="G85" s="5">
        <v>300</v>
      </c>
      <c r="H85" s="10" t="s">
        <v>103</v>
      </c>
      <c r="I85" s="13">
        <v>2</v>
      </c>
      <c r="J85" s="33">
        <v>0.1</v>
      </c>
      <c r="K85" s="13" t="s">
        <v>59</v>
      </c>
      <c r="L85" s="5" t="s">
        <v>229</v>
      </c>
      <c r="M85" s="6">
        <v>5.2083333333333336E-2</v>
      </c>
      <c r="N85" s="6" t="s">
        <v>330</v>
      </c>
      <c r="O85" s="6"/>
      <c r="P85" s="6"/>
      <c r="Q85" s="15" t="s">
        <v>241</v>
      </c>
      <c r="R85" s="45"/>
      <c r="S85" s="57">
        <v>3.472222222222222E-3</v>
      </c>
      <c r="U85" s="34">
        <f t="shared" si="6"/>
        <v>0</v>
      </c>
      <c r="V85" s="34">
        <f t="shared" si="6"/>
        <v>0</v>
      </c>
      <c r="W85" s="34">
        <f t="shared" si="6"/>
        <v>0</v>
      </c>
      <c r="X85" s="34">
        <f t="shared" si="6"/>
        <v>5.2083333333333336E-2</v>
      </c>
      <c r="Z85" s="35">
        <f t="shared" si="7"/>
        <v>0</v>
      </c>
      <c r="AA85" s="35">
        <f t="shared" si="7"/>
        <v>0</v>
      </c>
      <c r="AB85" s="35">
        <f t="shared" si="7"/>
        <v>0</v>
      </c>
      <c r="AC85" s="35">
        <f t="shared" si="7"/>
        <v>1</v>
      </c>
    </row>
    <row r="86" spans="2:29" ht="47.25" customHeight="1" x14ac:dyDescent="0.25">
      <c r="B86" s="30" t="s">
        <v>162</v>
      </c>
      <c r="C86" s="91" t="s">
        <v>521</v>
      </c>
      <c r="D86" s="5"/>
      <c r="E86" s="15" t="s">
        <v>322</v>
      </c>
      <c r="F86" s="15" t="s">
        <v>204</v>
      </c>
      <c r="G86" s="5">
        <v>300</v>
      </c>
      <c r="H86" s="10" t="s">
        <v>103</v>
      </c>
      <c r="I86" s="13">
        <v>2</v>
      </c>
      <c r="J86" s="33">
        <v>0.1</v>
      </c>
      <c r="K86" s="13" t="s">
        <v>59</v>
      </c>
      <c r="L86" s="5" t="s">
        <v>184</v>
      </c>
      <c r="M86" s="6">
        <v>4.5138888888888888E-2</v>
      </c>
      <c r="N86" s="6" t="s">
        <v>330</v>
      </c>
      <c r="O86" s="6"/>
      <c r="P86" s="6"/>
      <c r="Q86" s="43" t="s">
        <v>356</v>
      </c>
      <c r="R86" s="45"/>
      <c r="S86" s="57">
        <v>3.472222222222222E-3</v>
      </c>
      <c r="U86" s="34">
        <f t="shared" si="6"/>
        <v>0</v>
      </c>
      <c r="V86" s="34">
        <f t="shared" si="6"/>
        <v>0</v>
      </c>
      <c r="W86" s="34">
        <f t="shared" si="6"/>
        <v>0</v>
      </c>
      <c r="X86" s="34">
        <f t="shared" si="6"/>
        <v>4.5138888888888888E-2</v>
      </c>
      <c r="Z86" s="35">
        <f t="shared" si="7"/>
        <v>0</v>
      </c>
      <c r="AA86" s="35">
        <f t="shared" si="7"/>
        <v>0</v>
      </c>
      <c r="AB86" s="35">
        <f t="shared" si="7"/>
        <v>0</v>
      </c>
      <c r="AC86" s="35">
        <f t="shared" si="7"/>
        <v>1</v>
      </c>
    </row>
    <row r="87" spans="2:29" ht="47.25" customHeight="1" x14ac:dyDescent="0.25">
      <c r="B87" s="30" t="s">
        <v>213</v>
      </c>
      <c r="C87" s="91" t="s">
        <v>521</v>
      </c>
      <c r="D87" s="5"/>
      <c r="E87" s="15" t="s">
        <v>322</v>
      </c>
      <c r="F87" s="15" t="s">
        <v>204</v>
      </c>
      <c r="G87" s="5">
        <v>300</v>
      </c>
      <c r="H87" s="10" t="s">
        <v>103</v>
      </c>
      <c r="I87" s="13">
        <v>2</v>
      </c>
      <c r="J87" s="33">
        <v>0.1</v>
      </c>
      <c r="K87" s="13" t="s">
        <v>92</v>
      </c>
      <c r="L87" s="5" t="s">
        <v>225</v>
      </c>
      <c r="M87" s="6">
        <v>4.8611111111111112E-2</v>
      </c>
      <c r="N87" s="6" t="s">
        <v>330</v>
      </c>
      <c r="O87" s="6"/>
      <c r="P87" s="6"/>
      <c r="Q87" s="15"/>
      <c r="R87" s="45" t="s">
        <v>424</v>
      </c>
      <c r="S87" s="6">
        <v>3.472222222222222E-3</v>
      </c>
      <c r="U87" s="34">
        <f t="shared" si="6"/>
        <v>0</v>
      </c>
      <c r="V87" s="34">
        <f t="shared" si="6"/>
        <v>0</v>
      </c>
      <c r="W87" s="34">
        <f t="shared" si="6"/>
        <v>0</v>
      </c>
      <c r="X87" s="34">
        <f t="shared" si="6"/>
        <v>4.8611111111111112E-2</v>
      </c>
      <c r="Z87" s="35">
        <f t="shared" si="7"/>
        <v>0</v>
      </c>
      <c r="AA87" s="35">
        <f t="shared" si="7"/>
        <v>0</v>
      </c>
      <c r="AB87" s="35">
        <f t="shared" si="7"/>
        <v>0</v>
      </c>
      <c r="AC87" s="35">
        <f t="shared" si="7"/>
        <v>1</v>
      </c>
    </row>
    <row r="88" spans="2:29" ht="47.25" customHeight="1" x14ac:dyDescent="0.25">
      <c r="B88" s="30" t="s">
        <v>215</v>
      </c>
      <c r="C88" s="91" t="s">
        <v>521</v>
      </c>
      <c r="D88" s="5"/>
      <c r="E88" s="15" t="s">
        <v>322</v>
      </c>
      <c r="F88" s="15" t="s">
        <v>204</v>
      </c>
      <c r="G88" s="5">
        <v>200</v>
      </c>
      <c r="H88" s="10" t="s">
        <v>103</v>
      </c>
      <c r="I88" s="13">
        <v>3</v>
      </c>
      <c r="J88" s="33">
        <v>1</v>
      </c>
      <c r="K88" s="13" t="s">
        <v>59</v>
      </c>
      <c r="L88" s="5" t="s">
        <v>223</v>
      </c>
      <c r="M88" s="6">
        <v>0.1388888888888889</v>
      </c>
      <c r="N88" s="6" t="s">
        <v>336</v>
      </c>
      <c r="O88" s="6"/>
      <c r="P88" s="6"/>
      <c r="Q88" s="15"/>
      <c r="R88" s="45" t="s">
        <v>420</v>
      </c>
      <c r="S88" s="6">
        <v>6.9444444444444441E-3</v>
      </c>
      <c r="U88" s="34">
        <f t="shared" si="6"/>
        <v>0</v>
      </c>
      <c r="V88" s="34">
        <f t="shared" si="6"/>
        <v>0</v>
      </c>
      <c r="W88" s="34">
        <f t="shared" si="6"/>
        <v>0</v>
      </c>
      <c r="X88" s="34">
        <f t="shared" si="6"/>
        <v>0.1388888888888889</v>
      </c>
      <c r="Z88" s="35">
        <f t="shared" si="7"/>
        <v>0</v>
      </c>
      <c r="AA88" s="35">
        <f t="shared" si="7"/>
        <v>0</v>
      </c>
      <c r="AB88" s="35">
        <f t="shared" si="7"/>
        <v>0</v>
      </c>
      <c r="AC88" s="35">
        <f t="shared" si="7"/>
        <v>1</v>
      </c>
    </row>
    <row r="89" spans="2:29" ht="47.25" customHeight="1" x14ac:dyDescent="0.25">
      <c r="B89" s="30" t="s">
        <v>216</v>
      </c>
      <c r="C89" s="91" t="s">
        <v>521</v>
      </c>
      <c r="D89" s="5"/>
      <c r="E89" s="15" t="s">
        <v>322</v>
      </c>
      <c r="F89" s="15" t="s">
        <v>204</v>
      </c>
      <c r="G89" s="5">
        <v>200</v>
      </c>
      <c r="H89" s="10" t="s">
        <v>103</v>
      </c>
      <c r="I89" s="13">
        <v>3</v>
      </c>
      <c r="J89" s="33">
        <v>1</v>
      </c>
      <c r="K89" s="13" t="s">
        <v>59</v>
      </c>
      <c r="L89" s="5" t="s">
        <v>222</v>
      </c>
      <c r="M89" s="6">
        <v>8.3333333333333329E-2</v>
      </c>
      <c r="N89" s="6" t="s">
        <v>330</v>
      </c>
      <c r="O89" s="6"/>
      <c r="P89" s="6"/>
      <c r="Q89" s="43" t="s">
        <v>354</v>
      </c>
      <c r="R89" s="45" t="s">
        <v>422</v>
      </c>
      <c r="S89" s="6">
        <v>6.9444444444444441E-3</v>
      </c>
      <c r="U89" s="34">
        <f t="shared" si="6"/>
        <v>0</v>
      </c>
      <c r="V89" s="34">
        <f t="shared" si="6"/>
        <v>0</v>
      </c>
      <c r="W89" s="34">
        <f t="shared" si="6"/>
        <v>0</v>
      </c>
      <c r="X89" s="34">
        <f t="shared" si="6"/>
        <v>8.3333333333333329E-2</v>
      </c>
      <c r="Z89" s="35">
        <f t="shared" si="7"/>
        <v>0</v>
      </c>
      <c r="AA89" s="35">
        <f t="shared" si="7"/>
        <v>0</v>
      </c>
      <c r="AB89" s="35">
        <f t="shared" si="7"/>
        <v>0</v>
      </c>
      <c r="AC89" s="35">
        <f t="shared" si="7"/>
        <v>1</v>
      </c>
    </row>
    <row r="90" spans="2:29" ht="47.25" customHeight="1" x14ac:dyDescent="0.25">
      <c r="B90" s="30" t="s">
        <v>217</v>
      </c>
      <c r="C90" s="91" t="s">
        <v>521</v>
      </c>
      <c r="D90" s="5"/>
      <c r="E90" s="15" t="s">
        <v>322</v>
      </c>
      <c r="F90" s="15" t="s">
        <v>204</v>
      </c>
      <c r="G90" s="5">
        <v>300</v>
      </c>
      <c r="H90" s="10" t="s">
        <v>103</v>
      </c>
      <c r="I90" s="13">
        <v>2</v>
      </c>
      <c r="J90" s="33">
        <v>0.1</v>
      </c>
      <c r="K90" s="13" t="s">
        <v>59</v>
      </c>
      <c r="L90" s="5" t="s">
        <v>234</v>
      </c>
      <c r="M90" s="6">
        <v>6.9444444444444441E-3</v>
      </c>
      <c r="N90" s="6" t="s">
        <v>330</v>
      </c>
      <c r="O90" s="6"/>
      <c r="P90" s="6"/>
      <c r="Q90" s="15"/>
      <c r="R90" s="45"/>
      <c r="S90" s="57">
        <v>3.472222222222222E-3</v>
      </c>
      <c r="U90" s="34">
        <f t="shared" si="6"/>
        <v>0</v>
      </c>
      <c r="V90" s="34">
        <f t="shared" si="6"/>
        <v>0</v>
      </c>
      <c r="W90" s="34">
        <f t="shared" si="6"/>
        <v>0</v>
      </c>
      <c r="X90" s="34">
        <f t="shared" si="6"/>
        <v>6.9444444444444441E-3</v>
      </c>
      <c r="Z90" s="35">
        <f t="shared" si="7"/>
        <v>0</v>
      </c>
      <c r="AA90" s="35">
        <f t="shared" si="7"/>
        <v>0</v>
      </c>
      <c r="AB90" s="35">
        <f t="shared" si="7"/>
        <v>0</v>
      </c>
      <c r="AC90" s="35">
        <f t="shared" si="7"/>
        <v>1</v>
      </c>
    </row>
    <row r="91" spans="2:29" ht="47.25" customHeight="1" x14ac:dyDescent="0.25">
      <c r="B91" s="30" t="s">
        <v>218</v>
      </c>
      <c r="C91" s="91" t="s">
        <v>521</v>
      </c>
      <c r="D91" s="5"/>
      <c r="E91" s="15" t="s">
        <v>322</v>
      </c>
      <c r="F91" s="15" t="s">
        <v>204</v>
      </c>
      <c r="G91" s="5">
        <v>300</v>
      </c>
      <c r="H91" s="10" t="s">
        <v>103</v>
      </c>
      <c r="I91" s="13">
        <v>2</v>
      </c>
      <c r="J91" s="33">
        <v>0.1</v>
      </c>
      <c r="K91" s="13" t="s">
        <v>59</v>
      </c>
      <c r="L91" s="5" t="s">
        <v>235</v>
      </c>
      <c r="M91" s="6">
        <v>6.9444444444444434E-2</v>
      </c>
      <c r="N91" s="6" t="s">
        <v>330</v>
      </c>
      <c r="O91" s="6"/>
      <c r="P91" s="6"/>
      <c r="Q91" s="43" t="s">
        <v>356</v>
      </c>
      <c r="R91" s="45"/>
      <c r="S91" s="57">
        <v>3.472222222222222E-3</v>
      </c>
      <c r="U91" s="34">
        <f t="shared" si="6"/>
        <v>0</v>
      </c>
      <c r="V91" s="34">
        <f t="shared" si="6"/>
        <v>0</v>
      </c>
      <c r="W91" s="34">
        <f t="shared" si="6"/>
        <v>0</v>
      </c>
      <c r="X91" s="34">
        <f t="shared" si="6"/>
        <v>6.9444444444444434E-2</v>
      </c>
      <c r="Z91" s="35">
        <f t="shared" si="7"/>
        <v>0</v>
      </c>
      <c r="AA91" s="35">
        <f t="shared" si="7"/>
        <v>0</v>
      </c>
      <c r="AB91" s="35">
        <f t="shared" si="7"/>
        <v>0</v>
      </c>
      <c r="AC91" s="35">
        <f t="shared" si="7"/>
        <v>1</v>
      </c>
    </row>
    <row r="92" spans="2:29" ht="47.25" customHeight="1" x14ac:dyDescent="0.25">
      <c r="B92" s="30" t="s">
        <v>219</v>
      </c>
      <c r="C92" s="91" t="s">
        <v>521</v>
      </c>
      <c r="D92" s="5"/>
      <c r="E92" s="15" t="s">
        <v>322</v>
      </c>
      <c r="F92" s="15" t="s">
        <v>204</v>
      </c>
      <c r="G92" s="5">
        <v>200</v>
      </c>
      <c r="H92" s="10" t="s">
        <v>103</v>
      </c>
      <c r="I92" s="13">
        <v>3</v>
      </c>
      <c r="J92" s="33">
        <v>1</v>
      </c>
      <c r="K92" s="13" t="s">
        <v>59</v>
      </c>
      <c r="L92" s="5" t="s">
        <v>224</v>
      </c>
      <c r="M92" s="6">
        <v>9.7222222222222224E-2</v>
      </c>
      <c r="N92" s="6" t="s">
        <v>330</v>
      </c>
      <c r="O92" s="6"/>
      <c r="P92" s="6"/>
      <c r="Q92" s="15"/>
      <c r="R92" s="45"/>
      <c r="S92" s="57">
        <v>3.472222222222222E-3</v>
      </c>
      <c r="U92" s="34">
        <f t="shared" si="6"/>
        <v>0</v>
      </c>
      <c r="V92" s="34">
        <f t="shared" si="6"/>
        <v>0</v>
      </c>
      <c r="W92" s="34">
        <f t="shared" si="6"/>
        <v>0</v>
      </c>
      <c r="X92" s="34">
        <f t="shared" si="6"/>
        <v>9.7222222222222224E-2</v>
      </c>
      <c r="Z92" s="35">
        <f t="shared" si="7"/>
        <v>0</v>
      </c>
      <c r="AA92" s="35">
        <f t="shared" si="7"/>
        <v>0</v>
      </c>
      <c r="AB92" s="35">
        <f t="shared" si="7"/>
        <v>0</v>
      </c>
      <c r="AC92" s="35">
        <f t="shared" si="7"/>
        <v>1</v>
      </c>
    </row>
    <row r="93" spans="2:29" ht="47.25" customHeight="1" x14ac:dyDescent="0.25">
      <c r="B93" s="30" t="s">
        <v>220</v>
      </c>
      <c r="C93" s="91" t="s">
        <v>521</v>
      </c>
      <c r="D93" s="5"/>
      <c r="E93" s="15" t="s">
        <v>322</v>
      </c>
      <c r="F93" s="15" t="s">
        <v>204</v>
      </c>
      <c r="G93" s="5">
        <v>300</v>
      </c>
      <c r="H93" s="10" t="s">
        <v>103</v>
      </c>
      <c r="I93" s="13">
        <v>2</v>
      </c>
      <c r="J93" s="33">
        <v>0.1</v>
      </c>
      <c r="K93" s="13" t="s">
        <v>59</v>
      </c>
      <c r="L93" s="5" t="s">
        <v>236</v>
      </c>
      <c r="M93" s="6">
        <v>4.8611111111111112E-2</v>
      </c>
      <c r="N93" s="6" t="s">
        <v>330</v>
      </c>
      <c r="O93" s="6"/>
      <c r="P93" s="6"/>
      <c r="Q93" s="43" t="s">
        <v>356</v>
      </c>
      <c r="R93" s="45"/>
      <c r="S93" s="57">
        <v>3.472222222222222E-3</v>
      </c>
      <c r="U93" s="34">
        <f t="shared" si="6"/>
        <v>0</v>
      </c>
      <c r="V93" s="34">
        <f t="shared" si="6"/>
        <v>0</v>
      </c>
      <c r="W93" s="34">
        <f t="shared" si="6"/>
        <v>0</v>
      </c>
      <c r="X93" s="34">
        <f t="shared" si="6"/>
        <v>4.8611111111111112E-2</v>
      </c>
      <c r="Z93" s="35">
        <f t="shared" si="7"/>
        <v>0</v>
      </c>
      <c r="AA93" s="35">
        <f t="shared" si="7"/>
        <v>0</v>
      </c>
      <c r="AB93" s="35">
        <f t="shared" si="7"/>
        <v>0</v>
      </c>
      <c r="AC93" s="35">
        <f t="shared" si="7"/>
        <v>1</v>
      </c>
    </row>
    <row r="94" spans="2:29" ht="47.25" customHeight="1" x14ac:dyDescent="0.25">
      <c r="B94" s="30" t="s">
        <v>221</v>
      </c>
      <c r="C94" s="91" t="s">
        <v>521</v>
      </c>
      <c r="D94" s="5"/>
      <c r="E94" s="15" t="s">
        <v>322</v>
      </c>
      <c r="F94" s="15" t="s">
        <v>204</v>
      </c>
      <c r="G94" s="5">
        <v>300</v>
      </c>
      <c r="H94" s="10" t="s">
        <v>103</v>
      </c>
      <c r="I94" s="13">
        <v>2</v>
      </c>
      <c r="J94" s="33">
        <v>0.1</v>
      </c>
      <c r="K94" s="13" t="s">
        <v>59</v>
      </c>
      <c r="L94" s="5" t="s">
        <v>237</v>
      </c>
      <c r="M94" s="6">
        <v>5.2083333333333336E-2</v>
      </c>
      <c r="N94" s="6" t="s">
        <v>330</v>
      </c>
      <c r="O94" s="6"/>
      <c r="P94" s="6"/>
      <c r="Q94" s="43" t="s">
        <v>356</v>
      </c>
      <c r="R94" s="45"/>
      <c r="S94" s="57">
        <v>3.472222222222222E-3</v>
      </c>
      <c r="U94" s="34">
        <f t="shared" si="6"/>
        <v>0</v>
      </c>
      <c r="V94" s="34">
        <f t="shared" si="6"/>
        <v>0</v>
      </c>
      <c r="W94" s="34">
        <f t="shared" si="6"/>
        <v>0</v>
      </c>
      <c r="X94" s="34">
        <f t="shared" si="6"/>
        <v>5.2083333333333336E-2</v>
      </c>
      <c r="Z94" s="35">
        <f t="shared" si="7"/>
        <v>0</v>
      </c>
      <c r="AA94" s="35">
        <f t="shared" si="7"/>
        <v>0</v>
      </c>
      <c r="AB94" s="35">
        <f t="shared" si="7"/>
        <v>0</v>
      </c>
      <c r="AC94" s="35">
        <f t="shared" si="7"/>
        <v>1</v>
      </c>
    </row>
    <row r="95" spans="2:29" ht="47.25" customHeight="1" x14ac:dyDescent="0.25">
      <c r="B95" s="30" t="s">
        <v>243</v>
      </c>
      <c r="C95" s="91" t="s">
        <v>521</v>
      </c>
      <c r="D95" s="5"/>
      <c r="E95" s="15" t="s">
        <v>260</v>
      </c>
      <c r="F95" s="15" t="s">
        <v>135</v>
      </c>
      <c r="G95" s="5">
        <v>300</v>
      </c>
      <c r="H95" s="10" t="s">
        <v>103</v>
      </c>
      <c r="I95" s="13">
        <v>2</v>
      </c>
      <c r="J95" s="33">
        <v>0.1</v>
      </c>
      <c r="K95" s="13" t="s">
        <v>59</v>
      </c>
      <c r="L95" s="5" t="s">
        <v>262</v>
      </c>
      <c r="M95" s="6">
        <v>4.8611111111111112E-2</v>
      </c>
      <c r="N95" s="6" t="s">
        <v>330</v>
      </c>
      <c r="O95" s="6"/>
      <c r="P95" s="6"/>
      <c r="Q95" s="43" t="s">
        <v>357</v>
      </c>
      <c r="R95" s="45" t="s">
        <v>423</v>
      </c>
      <c r="S95" s="6">
        <v>3.472222222222222E-3</v>
      </c>
      <c r="U95" s="34">
        <f t="shared" si="6"/>
        <v>0</v>
      </c>
      <c r="V95" s="34">
        <f t="shared" si="6"/>
        <v>4.8611111111111112E-2</v>
      </c>
      <c r="W95" s="34">
        <f t="shared" si="6"/>
        <v>0</v>
      </c>
      <c r="X95" s="34">
        <f t="shared" si="6"/>
        <v>0</v>
      </c>
      <c r="Z95" s="35">
        <f t="shared" si="7"/>
        <v>0</v>
      </c>
      <c r="AA95" s="35">
        <f t="shared" si="7"/>
        <v>1</v>
      </c>
      <c r="AB95" s="35">
        <f t="shared" si="7"/>
        <v>0</v>
      </c>
      <c r="AC95" s="35">
        <f t="shared" si="7"/>
        <v>0</v>
      </c>
    </row>
    <row r="96" spans="2:29" ht="47.25" customHeight="1" x14ac:dyDescent="0.25">
      <c r="B96" s="30" t="s">
        <v>244</v>
      </c>
      <c r="C96" s="91" t="s">
        <v>521</v>
      </c>
      <c r="D96" s="5"/>
      <c r="E96" s="15" t="s">
        <v>260</v>
      </c>
      <c r="F96" s="15" t="s">
        <v>135</v>
      </c>
      <c r="G96" s="5">
        <v>300</v>
      </c>
      <c r="H96" s="10" t="s">
        <v>103</v>
      </c>
      <c r="I96" s="13">
        <v>2</v>
      </c>
      <c r="J96" s="33">
        <v>0.1</v>
      </c>
      <c r="K96" s="13" t="s">
        <v>59</v>
      </c>
      <c r="L96" s="5" t="s">
        <v>263</v>
      </c>
      <c r="M96" s="6">
        <v>2.7777777777777776E-2</v>
      </c>
      <c r="N96" s="6" t="s">
        <v>330</v>
      </c>
      <c r="O96" s="6"/>
      <c r="P96" s="6"/>
      <c r="Q96" s="43" t="s">
        <v>357</v>
      </c>
      <c r="R96" s="45" t="s">
        <v>423</v>
      </c>
      <c r="S96" s="6">
        <v>3.472222222222222E-3</v>
      </c>
      <c r="U96" s="34">
        <f t="shared" si="6"/>
        <v>0</v>
      </c>
      <c r="V96" s="34">
        <f t="shared" si="6"/>
        <v>2.7777777777777776E-2</v>
      </c>
      <c r="W96" s="34">
        <f t="shared" si="6"/>
        <v>0</v>
      </c>
      <c r="X96" s="34">
        <f t="shared" si="6"/>
        <v>0</v>
      </c>
      <c r="Z96" s="35">
        <f t="shared" si="7"/>
        <v>0</v>
      </c>
      <c r="AA96" s="35">
        <f t="shared" si="7"/>
        <v>1</v>
      </c>
      <c r="AB96" s="35">
        <f t="shared" si="7"/>
        <v>0</v>
      </c>
      <c r="AC96" s="35">
        <f t="shared" si="7"/>
        <v>0</v>
      </c>
    </row>
    <row r="97" spans="2:29" ht="47.25" customHeight="1" x14ac:dyDescent="0.25">
      <c r="B97" s="30" t="s">
        <v>245</v>
      </c>
      <c r="C97" s="91" t="s">
        <v>521</v>
      </c>
      <c r="D97" s="5"/>
      <c r="E97" s="15" t="s">
        <v>260</v>
      </c>
      <c r="F97" s="15" t="s">
        <v>135</v>
      </c>
      <c r="G97" s="5">
        <v>300</v>
      </c>
      <c r="H97" s="10" t="s">
        <v>103</v>
      </c>
      <c r="I97" s="13">
        <v>2</v>
      </c>
      <c r="J97" s="33">
        <v>0.1</v>
      </c>
      <c r="K97" s="13" t="s">
        <v>59</v>
      </c>
      <c r="L97" s="5" t="s">
        <v>264</v>
      </c>
      <c r="M97" s="6">
        <v>4.1666666666666664E-2</v>
      </c>
      <c r="N97" s="6" t="s">
        <v>330</v>
      </c>
      <c r="O97" s="6"/>
      <c r="P97" s="6"/>
      <c r="Q97" s="43" t="s">
        <v>356</v>
      </c>
      <c r="R97" s="45" t="s">
        <v>423</v>
      </c>
      <c r="S97" s="6">
        <v>3.472222222222222E-3</v>
      </c>
      <c r="U97" s="34">
        <f t="shared" si="6"/>
        <v>0</v>
      </c>
      <c r="V97" s="34">
        <f t="shared" si="6"/>
        <v>4.1666666666666664E-2</v>
      </c>
      <c r="W97" s="34">
        <f t="shared" si="6"/>
        <v>0</v>
      </c>
      <c r="X97" s="34">
        <f t="shared" si="6"/>
        <v>0</v>
      </c>
      <c r="Z97" s="35">
        <f t="shared" si="7"/>
        <v>0</v>
      </c>
      <c r="AA97" s="35">
        <f t="shared" si="7"/>
        <v>1</v>
      </c>
      <c r="AB97" s="35">
        <f t="shared" si="7"/>
        <v>0</v>
      </c>
      <c r="AC97" s="35">
        <f t="shared" si="7"/>
        <v>0</v>
      </c>
    </row>
    <row r="98" spans="2:29" ht="47.25" customHeight="1" x14ac:dyDescent="0.25">
      <c r="B98" s="30" t="s">
        <v>246</v>
      </c>
      <c r="C98" s="91" t="s">
        <v>521</v>
      </c>
      <c r="D98" s="5"/>
      <c r="E98" s="15" t="s">
        <v>260</v>
      </c>
      <c r="F98" s="15" t="s">
        <v>135</v>
      </c>
      <c r="G98" s="5">
        <v>300</v>
      </c>
      <c r="H98" s="10" t="s">
        <v>103</v>
      </c>
      <c r="I98" s="13">
        <v>2</v>
      </c>
      <c r="J98" s="33">
        <v>0.1</v>
      </c>
      <c r="K98" s="13" t="s">
        <v>59</v>
      </c>
      <c r="L98" s="5" t="s">
        <v>265</v>
      </c>
      <c r="M98" s="6">
        <v>4.1666666666666664E-2</v>
      </c>
      <c r="N98" s="6" t="s">
        <v>330</v>
      </c>
      <c r="O98" s="6"/>
      <c r="P98" s="6"/>
      <c r="Q98" s="43" t="s">
        <v>357</v>
      </c>
      <c r="R98" s="45" t="s">
        <v>423</v>
      </c>
      <c r="S98" s="6">
        <v>3.472222222222222E-3</v>
      </c>
      <c r="U98" s="34">
        <f t="shared" si="6"/>
        <v>0</v>
      </c>
      <c r="V98" s="34">
        <f t="shared" si="6"/>
        <v>4.1666666666666664E-2</v>
      </c>
      <c r="W98" s="34">
        <f t="shared" si="6"/>
        <v>0</v>
      </c>
      <c r="X98" s="34">
        <f t="shared" si="6"/>
        <v>0</v>
      </c>
      <c r="Z98" s="35">
        <f t="shared" si="7"/>
        <v>0</v>
      </c>
      <c r="AA98" s="35">
        <f t="shared" si="7"/>
        <v>1</v>
      </c>
      <c r="AB98" s="35">
        <f t="shared" si="7"/>
        <v>0</v>
      </c>
      <c r="AC98" s="35">
        <f t="shared" si="7"/>
        <v>0</v>
      </c>
    </row>
    <row r="99" spans="2:29" ht="47.25" customHeight="1" x14ac:dyDescent="0.25">
      <c r="B99" s="30" t="s">
        <v>247</v>
      </c>
      <c r="C99" s="91" t="s">
        <v>521</v>
      </c>
      <c r="D99" s="5"/>
      <c r="E99" s="15" t="s">
        <v>260</v>
      </c>
      <c r="F99" s="15" t="s">
        <v>135</v>
      </c>
      <c r="G99" s="5">
        <v>300</v>
      </c>
      <c r="H99" s="10" t="s">
        <v>103</v>
      </c>
      <c r="I99" s="13">
        <v>2</v>
      </c>
      <c r="J99" s="33">
        <v>0.1</v>
      </c>
      <c r="K99" s="13" t="s">
        <v>59</v>
      </c>
      <c r="L99" s="5" t="s">
        <v>266</v>
      </c>
      <c r="M99" s="6">
        <v>4.1666666666666664E-2</v>
      </c>
      <c r="N99" s="6" t="s">
        <v>330</v>
      </c>
      <c r="O99" s="6"/>
      <c r="P99" s="6"/>
      <c r="Q99" s="43" t="s">
        <v>356</v>
      </c>
      <c r="R99" s="45" t="s">
        <v>423</v>
      </c>
      <c r="S99" s="6">
        <v>3.472222222222222E-3</v>
      </c>
      <c r="U99" s="34">
        <f t="shared" si="6"/>
        <v>0</v>
      </c>
      <c r="V99" s="34">
        <f t="shared" si="6"/>
        <v>4.1666666666666664E-2</v>
      </c>
      <c r="W99" s="34">
        <f t="shared" si="6"/>
        <v>0</v>
      </c>
      <c r="X99" s="34">
        <f t="shared" si="6"/>
        <v>0</v>
      </c>
      <c r="Z99" s="35">
        <f t="shared" si="7"/>
        <v>0</v>
      </c>
      <c r="AA99" s="35">
        <f t="shared" si="7"/>
        <v>1</v>
      </c>
      <c r="AB99" s="35">
        <f t="shared" si="7"/>
        <v>0</v>
      </c>
      <c r="AC99" s="35">
        <f t="shared" si="7"/>
        <v>0</v>
      </c>
    </row>
    <row r="100" spans="2:29" ht="47.25" customHeight="1" x14ac:dyDescent="0.25">
      <c r="B100" s="30" t="s">
        <v>248</v>
      </c>
      <c r="C100" s="91" t="s">
        <v>521</v>
      </c>
      <c r="D100" s="5"/>
      <c r="E100" s="15" t="s">
        <v>260</v>
      </c>
      <c r="F100" s="15" t="s">
        <v>135</v>
      </c>
      <c r="G100" s="5">
        <v>300</v>
      </c>
      <c r="H100" s="10" t="s">
        <v>103</v>
      </c>
      <c r="I100" s="13">
        <v>2</v>
      </c>
      <c r="J100" s="33">
        <v>0.1</v>
      </c>
      <c r="K100" s="13" t="s">
        <v>59</v>
      </c>
      <c r="L100" s="5" t="s">
        <v>267</v>
      </c>
      <c r="M100" s="6">
        <v>5.2083333333333336E-2</v>
      </c>
      <c r="N100" s="6" t="s">
        <v>330</v>
      </c>
      <c r="O100" s="6"/>
      <c r="P100" s="6"/>
      <c r="Q100" s="43" t="s">
        <v>357</v>
      </c>
      <c r="R100" s="45" t="s">
        <v>423</v>
      </c>
      <c r="S100" s="6">
        <v>3.472222222222222E-3</v>
      </c>
      <c r="U100" s="34">
        <f t="shared" si="6"/>
        <v>0</v>
      </c>
      <c r="V100" s="34">
        <f t="shared" si="6"/>
        <v>5.2083333333333336E-2</v>
      </c>
      <c r="W100" s="34">
        <f t="shared" si="6"/>
        <v>0</v>
      </c>
      <c r="X100" s="34">
        <f t="shared" si="6"/>
        <v>0</v>
      </c>
      <c r="Z100" s="35">
        <f t="shared" si="7"/>
        <v>0</v>
      </c>
      <c r="AA100" s="35">
        <f t="shared" si="7"/>
        <v>1</v>
      </c>
      <c r="AB100" s="35">
        <f t="shared" si="7"/>
        <v>0</v>
      </c>
      <c r="AC100" s="35">
        <f t="shared" si="7"/>
        <v>0</v>
      </c>
    </row>
    <row r="101" spans="2:29" ht="47.25" customHeight="1" x14ac:dyDescent="0.25">
      <c r="B101" s="30" t="s">
        <v>249</v>
      </c>
      <c r="C101" s="91" t="s">
        <v>521</v>
      </c>
      <c r="D101" s="5"/>
      <c r="E101" s="15" t="s">
        <v>260</v>
      </c>
      <c r="F101" s="15" t="s">
        <v>135</v>
      </c>
      <c r="G101" s="5">
        <v>300</v>
      </c>
      <c r="H101" s="10" t="s">
        <v>103</v>
      </c>
      <c r="I101" s="13">
        <v>2</v>
      </c>
      <c r="J101" s="33">
        <v>0.1</v>
      </c>
      <c r="K101" s="13" t="s">
        <v>59</v>
      </c>
      <c r="L101" s="5" t="s">
        <v>268</v>
      </c>
      <c r="M101" s="6">
        <v>4.1666666666666664E-2</v>
      </c>
      <c r="N101" s="6" t="s">
        <v>330</v>
      </c>
      <c r="O101" s="6"/>
      <c r="P101" s="6"/>
      <c r="Q101" s="43" t="s">
        <v>356</v>
      </c>
      <c r="R101" s="45" t="s">
        <v>423</v>
      </c>
      <c r="S101" s="6">
        <v>3.472222222222222E-3</v>
      </c>
      <c r="U101" s="34">
        <f t="shared" si="6"/>
        <v>0</v>
      </c>
      <c r="V101" s="34">
        <f t="shared" si="6"/>
        <v>4.1666666666666664E-2</v>
      </c>
      <c r="W101" s="34">
        <f t="shared" si="6"/>
        <v>0</v>
      </c>
      <c r="X101" s="34">
        <f t="shared" si="6"/>
        <v>0</v>
      </c>
      <c r="Z101" s="35">
        <f t="shared" si="7"/>
        <v>0</v>
      </c>
      <c r="AA101" s="35">
        <f t="shared" si="7"/>
        <v>1</v>
      </c>
      <c r="AB101" s="35">
        <f t="shared" si="7"/>
        <v>0</v>
      </c>
      <c r="AC101" s="35">
        <f t="shared" si="7"/>
        <v>0</v>
      </c>
    </row>
    <row r="102" spans="2:29" ht="47.25" customHeight="1" x14ac:dyDescent="0.25">
      <c r="B102" s="30" t="s">
        <v>250</v>
      </c>
      <c r="C102" s="91" t="s">
        <v>521</v>
      </c>
      <c r="D102" s="5"/>
      <c r="E102" s="15" t="s">
        <v>260</v>
      </c>
      <c r="F102" s="15" t="s">
        <v>135</v>
      </c>
      <c r="G102" s="5">
        <v>300</v>
      </c>
      <c r="H102" s="10" t="s">
        <v>103</v>
      </c>
      <c r="I102" s="13">
        <v>2</v>
      </c>
      <c r="J102" s="33">
        <v>0.1</v>
      </c>
      <c r="K102" s="13" t="s">
        <v>59</v>
      </c>
      <c r="L102" s="5" t="s">
        <v>269</v>
      </c>
      <c r="M102" s="6">
        <v>3.4722222222222224E-2</v>
      </c>
      <c r="N102" s="6" t="s">
        <v>330</v>
      </c>
      <c r="O102" s="6"/>
      <c r="P102" s="6"/>
      <c r="Q102" s="43" t="s">
        <v>356</v>
      </c>
      <c r="R102" s="45" t="s">
        <v>423</v>
      </c>
      <c r="S102" s="6">
        <v>3.472222222222222E-3</v>
      </c>
      <c r="U102" s="34">
        <f t="shared" si="6"/>
        <v>0</v>
      </c>
      <c r="V102" s="34">
        <f t="shared" si="6"/>
        <v>3.4722222222222224E-2</v>
      </c>
      <c r="W102" s="34">
        <f t="shared" si="6"/>
        <v>0</v>
      </c>
      <c r="X102" s="34">
        <f t="shared" si="6"/>
        <v>0</v>
      </c>
      <c r="Z102" s="35">
        <f t="shared" si="7"/>
        <v>0</v>
      </c>
      <c r="AA102" s="35">
        <f t="shared" si="7"/>
        <v>1</v>
      </c>
      <c r="AB102" s="35">
        <f t="shared" si="7"/>
        <v>0</v>
      </c>
      <c r="AC102" s="35">
        <f t="shared" si="7"/>
        <v>0</v>
      </c>
    </row>
    <row r="103" spans="2:29" ht="47.25" customHeight="1" x14ac:dyDescent="0.25">
      <c r="B103" s="30" t="s">
        <v>258</v>
      </c>
      <c r="C103" s="91" t="s">
        <v>521</v>
      </c>
      <c r="D103" s="5"/>
      <c r="E103" s="15" t="s">
        <v>260</v>
      </c>
      <c r="F103" s="15" t="s">
        <v>135</v>
      </c>
      <c r="G103" s="5">
        <v>300</v>
      </c>
      <c r="H103" s="10" t="s">
        <v>103</v>
      </c>
      <c r="I103" s="13">
        <v>2</v>
      </c>
      <c r="J103" s="33">
        <v>0.1</v>
      </c>
      <c r="K103" s="13" t="s">
        <v>59</v>
      </c>
      <c r="L103" s="5" t="s">
        <v>270</v>
      </c>
      <c r="M103" s="6">
        <v>3.4722222222222224E-2</v>
      </c>
      <c r="N103" s="6" t="s">
        <v>330</v>
      </c>
      <c r="O103" s="6"/>
      <c r="P103" s="6"/>
      <c r="Q103" s="43" t="s">
        <v>356</v>
      </c>
      <c r="R103" s="45" t="s">
        <v>423</v>
      </c>
      <c r="S103" s="6">
        <v>3.472222222222222E-3</v>
      </c>
      <c r="U103" s="34">
        <f t="shared" si="6"/>
        <v>0</v>
      </c>
      <c r="V103" s="34">
        <f t="shared" si="6"/>
        <v>3.4722222222222224E-2</v>
      </c>
      <c r="W103" s="34">
        <f t="shared" si="6"/>
        <v>0</v>
      </c>
      <c r="X103" s="34">
        <f t="shared" si="6"/>
        <v>0</v>
      </c>
      <c r="Z103" s="35">
        <f t="shared" si="7"/>
        <v>0</v>
      </c>
      <c r="AA103" s="35">
        <f t="shared" si="7"/>
        <v>1</v>
      </c>
      <c r="AB103" s="35">
        <f t="shared" si="7"/>
        <v>0</v>
      </c>
      <c r="AC103" s="35">
        <f t="shared" si="7"/>
        <v>0</v>
      </c>
    </row>
    <row r="104" spans="2:29" ht="47.25" customHeight="1" x14ac:dyDescent="0.25">
      <c r="B104" s="30" t="s">
        <v>251</v>
      </c>
      <c r="C104" s="91" t="s">
        <v>521</v>
      </c>
      <c r="D104" s="5"/>
      <c r="E104" s="15" t="s">
        <v>260</v>
      </c>
      <c r="F104" s="15" t="s">
        <v>135</v>
      </c>
      <c r="G104" s="5">
        <v>300</v>
      </c>
      <c r="H104" s="10" t="s">
        <v>103</v>
      </c>
      <c r="I104" s="13">
        <v>2</v>
      </c>
      <c r="J104" s="33">
        <v>0.1</v>
      </c>
      <c r="K104" s="13" t="s">
        <v>59</v>
      </c>
      <c r="L104" s="5" t="s">
        <v>271</v>
      </c>
      <c r="M104" s="6">
        <v>4.8611111111111112E-2</v>
      </c>
      <c r="N104" s="6" t="s">
        <v>330</v>
      </c>
      <c r="O104" s="6"/>
      <c r="P104" s="6"/>
      <c r="Q104" s="43" t="s">
        <v>357</v>
      </c>
      <c r="R104" s="45" t="s">
        <v>423</v>
      </c>
      <c r="S104" s="6">
        <v>3.472222222222222E-3</v>
      </c>
      <c r="U104" s="34">
        <f t="shared" ref="U104:X135" si="8">IF($E104=U$6,$M104,0)</f>
        <v>0</v>
      </c>
      <c r="V104" s="34">
        <f t="shared" si="8"/>
        <v>4.8611111111111112E-2</v>
      </c>
      <c r="W104" s="34">
        <f t="shared" si="8"/>
        <v>0</v>
      </c>
      <c r="X104" s="34">
        <f t="shared" si="8"/>
        <v>0</v>
      </c>
      <c r="Z104" s="35">
        <f t="shared" ref="Z104:AC135" si="9">IF($E104=Z$6,1,0)</f>
        <v>0</v>
      </c>
      <c r="AA104" s="35">
        <f t="shared" si="9"/>
        <v>1</v>
      </c>
      <c r="AB104" s="35">
        <f t="shared" si="9"/>
        <v>0</v>
      </c>
      <c r="AC104" s="35">
        <f t="shared" si="9"/>
        <v>0</v>
      </c>
    </row>
    <row r="105" spans="2:29" ht="47.25" customHeight="1" x14ac:dyDescent="0.25">
      <c r="B105" s="30" t="s">
        <v>213</v>
      </c>
      <c r="C105" s="91" t="s">
        <v>521</v>
      </c>
      <c r="D105" s="5"/>
      <c r="E105" s="15" t="s">
        <v>260</v>
      </c>
      <c r="F105" s="15" t="s">
        <v>135</v>
      </c>
      <c r="G105" s="5">
        <v>300</v>
      </c>
      <c r="H105" s="10" t="s">
        <v>103</v>
      </c>
      <c r="I105" s="13">
        <v>2</v>
      </c>
      <c r="J105" s="33">
        <v>0.1</v>
      </c>
      <c r="K105" s="13" t="s">
        <v>92</v>
      </c>
      <c r="L105" s="5" t="s">
        <v>225</v>
      </c>
      <c r="M105" s="6">
        <v>4.8611111111111112E-2</v>
      </c>
      <c r="N105" s="6" t="s">
        <v>330</v>
      </c>
      <c r="O105" s="6"/>
      <c r="P105" s="6"/>
      <c r="Q105" s="43" t="s">
        <v>356</v>
      </c>
      <c r="R105" s="45" t="s">
        <v>391</v>
      </c>
      <c r="S105" s="57">
        <v>3.472222222222222E-3</v>
      </c>
      <c r="U105" s="34">
        <f t="shared" si="8"/>
        <v>0</v>
      </c>
      <c r="V105" s="34">
        <f t="shared" si="8"/>
        <v>4.8611111111111112E-2</v>
      </c>
      <c r="W105" s="34">
        <f t="shared" si="8"/>
        <v>0</v>
      </c>
      <c r="X105" s="34">
        <f t="shared" si="8"/>
        <v>0</v>
      </c>
      <c r="Z105" s="35">
        <f t="shared" si="9"/>
        <v>0</v>
      </c>
      <c r="AA105" s="35">
        <f t="shared" si="9"/>
        <v>1</v>
      </c>
      <c r="AB105" s="35">
        <f t="shared" si="9"/>
        <v>0</v>
      </c>
      <c r="AC105" s="35">
        <f t="shared" si="9"/>
        <v>0</v>
      </c>
    </row>
    <row r="106" spans="2:29" ht="47.25" customHeight="1" x14ac:dyDescent="0.25">
      <c r="B106" s="30" t="s">
        <v>252</v>
      </c>
      <c r="C106" s="91" t="s">
        <v>521</v>
      </c>
      <c r="D106" s="5"/>
      <c r="E106" s="15" t="s">
        <v>260</v>
      </c>
      <c r="F106" s="15" t="s">
        <v>135</v>
      </c>
      <c r="G106" s="5">
        <v>300</v>
      </c>
      <c r="H106" s="10" t="s">
        <v>103</v>
      </c>
      <c r="I106" s="13">
        <v>2</v>
      </c>
      <c r="J106" s="33">
        <v>0.1</v>
      </c>
      <c r="K106" s="13" t="s">
        <v>59</v>
      </c>
      <c r="L106" s="5" t="s">
        <v>272</v>
      </c>
      <c r="M106" s="6">
        <v>6.9444444444444434E-2</v>
      </c>
      <c r="N106" s="6" t="s">
        <v>330</v>
      </c>
      <c r="O106" s="6"/>
      <c r="P106" s="6"/>
      <c r="Q106" s="43" t="s">
        <v>357</v>
      </c>
      <c r="R106" s="45" t="s">
        <v>423</v>
      </c>
      <c r="S106" s="6">
        <v>3.472222222222222E-3</v>
      </c>
      <c r="U106" s="34">
        <f t="shared" si="8"/>
        <v>0</v>
      </c>
      <c r="V106" s="34">
        <f t="shared" si="8"/>
        <v>6.9444444444444434E-2</v>
      </c>
      <c r="W106" s="34">
        <f t="shared" si="8"/>
        <v>0</v>
      </c>
      <c r="X106" s="34">
        <f t="shared" si="8"/>
        <v>0</v>
      </c>
      <c r="Z106" s="35">
        <f t="shared" si="9"/>
        <v>0</v>
      </c>
      <c r="AA106" s="35">
        <f t="shared" si="9"/>
        <v>1</v>
      </c>
      <c r="AB106" s="35">
        <f t="shared" si="9"/>
        <v>0</v>
      </c>
      <c r="AC106" s="35">
        <f t="shared" si="9"/>
        <v>0</v>
      </c>
    </row>
    <row r="107" spans="2:29" ht="47.25" customHeight="1" x14ac:dyDescent="0.25">
      <c r="B107" s="30" t="s">
        <v>253</v>
      </c>
      <c r="C107" s="91" t="s">
        <v>521</v>
      </c>
      <c r="D107" s="5"/>
      <c r="E107" s="15" t="s">
        <v>260</v>
      </c>
      <c r="F107" s="15" t="s">
        <v>135</v>
      </c>
      <c r="G107" s="5">
        <v>300</v>
      </c>
      <c r="H107" s="10" t="s">
        <v>103</v>
      </c>
      <c r="I107" s="13">
        <v>2</v>
      </c>
      <c r="J107" s="33">
        <v>0.1</v>
      </c>
      <c r="K107" s="13" t="s">
        <v>59</v>
      </c>
      <c r="L107" s="5" t="s">
        <v>261</v>
      </c>
      <c r="M107" s="6">
        <v>2.0833333333333332E-2</v>
      </c>
      <c r="N107" s="6" t="s">
        <v>330</v>
      </c>
      <c r="O107" s="6" t="s">
        <v>329</v>
      </c>
      <c r="P107" s="6">
        <v>0.17708333333333334</v>
      </c>
      <c r="Q107" s="43" t="s">
        <v>357</v>
      </c>
      <c r="R107" s="45" t="s">
        <v>423</v>
      </c>
      <c r="S107" s="6">
        <v>3.472222222222222E-3</v>
      </c>
      <c r="U107" s="34">
        <f t="shared" si="8"/>
        <v>0</v>
      </c>
      <c r="V107" s="34">
        <f t="shared" si="8"/>
        <v>2.0833333333333332E-2</v>
      </c>
      <c r="W107" s="34">
        <f t="shared" si="8"/>
        <v>0</v>
      </c>
      <c r="X107" s="34">
        <f t="shared" si="8"/>
        <v>0</v>
      </c>
      <c r="Z107" s="35">
        <f t="shared" si="9"/>
        <v>0</v>
      </c>
      <c r="AA107" s="35">
        <f t="shared" si="9"/>
        <v>1</v>
      </c>
      <c r="AB107" s="35">
        <f t="shared" si="9"/>
        <v>0</v>
      </c>
      <c r="AC107" s="35">
        <f t="shared" si="9"/>
        <v>0</v>
      </c>
    </row>
    <row r="108" spans="2:29" ht="47.25" customHeight="1" x14ac:dyDescent="0.25">
      <c r="B108" s="30" t="s">
        <v>254</v>
      </c>
      <c r="C108" s="91" t="s">
        <v>521</v>
      </c>
      <c r="D108" s="5"/>
      <c r="E108" s="15" t="s">
        <v>260</v>
      </c>
      <c r="F108" s="15" t="s">
        <v>135</v>
      </c>
      <c r="G108" s="5">
        <v>300</v>
      </c>
      <c r="H108" s="10" t="s">
        <v>103</v>
      </c>
      <c r="I108" s="13">
        <v>2</v>
      </c>
      <c r="J108" s="33">
        <v>0.1</v>
      </c>
      <c r="K108" s="13" t="s">
        <v>59</v>
      </c>
      <c r="L108" s="5" t="s">
        <v>273</v>
      </c>
      <c r="M108" s="6">
        <v>3.4722222222222224E-2</v>
      </c>
      <c r="N108" s="6" t="s">
        <v>330</v>
      </c>
      <c r="O108" s="6" t="s">
        <v>329</v>
      </c>
      <c r="P108" s="6">
        <v>0.17708333333333334</v>
      </c>
      <c r="Q108" s="43" t="s">
        <v>356</v>
      </c>
      <c r="R108" s="45" t="s">
        <v>423</v>
      </c>
      <c r="S108" s="6">
        <v>3.472222222222222E-3</v>
      </c>
      <c r="U108" s="34">
        <f t="shared" si="8"/>
        <v>0</v>
      </c>
      <c r="V108" s="34">
        <f t="shared" si="8"/>
        <v>3.4722222222222224E-2</v>
      </c>
      <c r="W108" s="34">
        <f t="shared" si="8"/>
        <v>0</v>
      </c>
      <c r="X108" s="34">
        <f t="shared" si="8"/>
        <v>0</v>
      </c>
      <c r="Z108" s="35">
        <f t="shared" si="9"/>
        <v>0</v>
      </c>
      <c r="AA108" s="35">
        <f t="shared" si="9"/>
        <v>1</v>
      </c>
      <c r="AB108" s="35">
        <f t="shared" si="9"/>
        <v>0</v>
      </c>
      <c r="AC108" s="35">
        <f t="shared" si="9"/>
        <v>0</v>
      </c>
    </row>
    <row r="109" spans="2:29" ht="47.25" customHeight="1" x14ac:dyDescent="0.25">
      <c r="B109" s="30" t="s">
        <v>255</v>
      </c>
      <c r="C109" s="91" t="s">
        <v>521</v>
      </c>
      <c r="D109" s="5"/>
      <c r="E109" s="15" t="s">
        <v>260</v>
      </c>
      <c r="F109" s="15" t="s">
        <v>135</v>
      </c>
      <c r="G109" s="5">
        <v>300</v>
      </c>
      <c r="H109" s="10" t="s">
        <v>103</v>
      </c>
      <c r="I109" s="13">
        <v>2</v>
      </c>
      <c r="J109" s="33">
        <v>0.1</v>
      </c>
      <c r="K109" s="13" t="s">
        <v>59</v>
      </c>
      <c r="L109" s="5" t="s">
        <v>274</v>
      </c>
      <c r="M109" s="6">
        <v>3.4722222222222224E-2</v>
      </c>
      <c r="N109" s="6" t="s">
        <v>330</v>
      </c>
      <c r="O109" s="6" t="s">
        <v>329</v>
      </c>
      <c r="P109" s="6">
        <v>0.17708333333333334</v>
      </c>
      <c r="Q109" s="43" t="s">
        <v>357</v>
      </c>
      <c r="R109" s="45" t="s">
        <v>423</v>
      </c>
      <c r="S109" s="6">
        <v>3.472222222222222E-3</v>
      </c>
      <c r="U109" s="34">
        <f t="shared" si="8"/>
        <v>0</v>
      </c>
      <c r="V109" s="34">
        <f t="shared" si="8"/>
        <v>3.4722222222222224E-2</v>
      </c>
      <c r="W109" s="34">
        <f t="shared" si="8"/>
        <v>0</v>
      </c>
      <c r="X109" s="34">
        <f t="shared" si="8"/>
        <v>0</v>
      </c>
      <c r="Z109" s="35">
        <f t="shared" si="9"/>
        <v>0</v>
      </c>
      <c r="AA109" s="35">
        <f t="shared" si="9"/>
        <v>1</v>
      </c>
      <c r="AB109" s="35">
        <f t="shared" si="9"/>
        <v>0</v>
      </c>
      <c r="AC109" s="35">
        <f t="shared" si="9"/>
        <v>0</v>
      </c>
    </row>
    <row r="110" spans="2:29" ht="47.25" customHeight="1" x14ac:dyDescent="0.25">
      <c r="B110" s="30" t="s">
        <v>256</v>
      </c>
      <c r="C110" s="91" t="s">
        <v>521</v>
      </c>
      <c r="D110" s="5"/>
      <c r="E110" s="15" t="s">
        <v>260</v>
      </c>
      <c r="F110" s="15" t="s">
        <v>135</v>
      </c>
      <c r="G110" s="5">
        <v>300</v>
      </c>
      <c r="H110" s="10" t="s">
        <v>103</v>
      </c>
      <c r="I110" s="13">
        <v>2</v>
      </c>
      <c r="J110" s="33">
        <v>0.1</v>
      </c>
      <c r="K110" s="13" t="s">
        <v>59</v>
      </c>
      <c r="L110" s="5" t="s">
        <v>275</v>
      </c>
      <c r="M110" s="6">
        <v>4.1666666666666664E-2</v>
      </c>
      <c r="N110" s="6" t="s">
        <v>330</v>
      </c>
      <c r="O110" s="6" t="s">
        <v>329</v>
      </c>
      <c r="P110" s="6">
        <v>0.17708333333333334</v>
      </c>
      <c r="Q110" s="43" t="s">
        <v>356</v>
      </c>
      <c r="R110" s="45" t="s">
        <v>423</v>
      </c>
      <c r="S110" s="6">
        <v>3.472222222222222E-3</v>
      </c>
      <c r="U110" s="34">
        <f t="shared" si="8"/>
        <v>0</v>
      </c>
      <c r="V110" s="34">
        <f t="shared" si="8"/>
        <v>4.1666666666666664E-2</v>
      </c>
      <c r="W110" s="34">
        <f t="shared" si="8"/>
        <v>0</v>
      </c>
      <c r="X110" s="34">
        <f t="shared" si="8"/>
        <v>0</v>
      </c>
      <c r="Z110" s="35">
        <f t="shared" si="9"/>
        <v>0</v>
      </c>
      <c r="AA110" s="35">
        <f t="shared" si="9"/>
        <v>1</v>
      </c>
      <c r="AB110" s="35">
        <f t="shared" si="9"/>
        <v>0</v>
      </c>
      <c r="AC110" s="35">
        <f t="shared" si="9"/>
        <v>0</v>
      </c>
    </row>
    <row r="111" spans="2:29" ht="47.25" customHeight="1" x14ac:dyDescent="0.25">
      <c r="B111" s="30" t="s">
        <v>257</v>
      </c>
      <c r="C111" s="91" t="s">
        <v>521</v>
      </c>
      <c r="D111" s="5"/>
      <c r="E111" s="15" t="s">
        <v>260</v>
      </c>
      <c r="F111" s="15" t="s">
        <v>135</v>
      </c>
      <c r="G111" s="5">
        <v>300</v>
      </c>
      <c r="H111" s="10" t="s">
        <v>103</v>
      </c>
      <c r="I111" s="13">
        <v>2</v>
      </c>
      <c r="J111" s="33">
        <v>0.1</v>
      </c>
      <c r="K111" s="13" t="s">
        <v>59</v>
      </c>
      <c r="L111" s="5" t="s">
        <v>276</v>
      </c>
      <c r="M111" s="6">
        <v>4.1666666666666664E-2</v>
      </c>
      <c r="N111" s="6" t="s">
        <v>330</v>
      </c>
      <c r="O111" s="6" t="s">
        <v>329</v>
      </c>
      <c r="P111" s="6">
        <v>0.17708333333333334</v>
      </c>
      <c r="Q111" s="43" t="s">
        <v>356</v>
      </c>
      <c r="R111" s="45" t="s">
        <v>423</v>
      </c>
      <c r="S111" s="6">
        <v>3.472222222222222E-3</v>
      </c>
      <c r="U111" s="34">
        <f t="shared" si="8"/>
        <v>0</v>
      </c>
      <c r="V111" s="34">
        <f t="shared" si="8"/>
        <v>4.1666666666666664E-2</v>
      </c>
      <c r="W111" s="34">
        <f t="shared" si="8"/>
        <v>0</v>
      </c>
      <c r="X111" s="34">
        <f t="shared" si="8"/>
        <v>0</v>
      </c>
      <c r="Z111" s="35">
        <f t="shared" si="9"/>
        <v>0</v>
      </c>
      <c r="AA111" s="35">
        <f t="shared" si="9"/>
        <v>1</v>
      </c>
      <c r="AB111" s="35">
        <f t="shared" si="9"/>
        <v>0</v>
      </c>
      <c r="AC111" s="35">
        <f t="shared" si="9"/>
        <v>0</v>
      </c>
    </row>
    <row r="112" spans="2:29" ht="47.25" customHeight="1" x14ac:dyDescent="0.25">
      <c r="B112" s="30" t="s">
        <v>259</v>
      </c>
      <c r="C112" s="91" t="s">
        <v>521</v>
      </c>
      <c r="D112" s="5"/>
      <c r="E112" s="15" t="s">
        <v>260</v>
      </c>
      <c r="F112" s="15" t="s">
        <v>135</v>
      </c>
      <c r="G112" s="5">
        <v>300</v>
      </c>
      <c r="H112" s="10" t="s">
        <v>103</v>
      </c>
      <c r="I112" s="13">
        <v>2</v>
      </c>
      <c r="J112" s="33">
        <v>0.1</v>
      </c>
      <c r="K112" s="13" t="s">
        <v>59</v>
      </c>
      <c r="L112" s="5" t="s">
        <v>277</v>
      </c>
      <c r="M112" s="6">
        <v>6.9444444444444434E-2</v>
      </c>
      <c r="N112" s="6" t="s">
        <v>330</v>
      </c>
      <c r="O112" s="6"/>
      <c r="P112" s="6"/>
      <c r="Q112" s="43" t="s">
        <v>356</v>
      </c>
      <c r="R112" s="45" t="s">
        <v>423</v>
      </c>
      <c r="S112" s="6">
        <v>3.472222222222222E-3</v>
      </c>
      <c r="U112" s="34">
        <f t="shared" si="8"/>
        <v>0</v>
      </c>
      <c r="V112" s="34">
        <f t="shared" si="8"/>
        <v>6.9444444444444434E-2</v>
      </c>
      <c r="W112" s="34">
        <f t="shared" si="8"/>
        <v>0</v>
      </c>
      <c r="X112" s="34">
        <f t="shared" si="8"/>
        <v>0</v>
      </c>
      <c r="Z112" s="35">
        <f t="shared" si="9"/>
        <v>0</v>
      </c>
      <c r="AA112" s="35">
        <f t="shared" si="9"/>
        <v>1</v>
      </c>
      <c r="AB112" s="35">
        <f t="shared" si="9"/>
        <v>0</v>
      </c>
      <c r="AC112" s="35">
        <f t="shared" si="9"/>
        <v>0</v>
      </c>
    </row>
    <row r="113" spans="2:29" ht="47.25" customHeight="1" x14ac:dyDescent="0.25">
      <c r="B113" s="30" t="s">
        <v>278</v>
      </c>
      <c r="C113" s="91" t="s">
        <v>521</v>
      </c>
      <c r="D113" s="5"/>
      <c r="E113" s="15" t="s">
        <v>260</v>
      </c>
      <c r="F113" s="15" t="s">
        <v>287</v>
      </c>
      <c r="G113" s="5">
        <v>300</v>
      </c>
      <c r="H113" s="10" t="s">
        <v>103</v>
      </c>
      <c r="I113" s="13">
        <v>2</v>
      </c>
      <c r="J113" s="33">
        <v>0.1</v>
      </c>
      <c r="K113" s="13" t="s">
        <v>59</v>
      </c>
      <c r="L113" s="5" t="s">
        <v>288</v>
      </c>
      <c r="M113" s="6">
        <v>0.15277777777777776</v>
      </c>
      <c r="N113" s="6" t="s">
        <v>339</v>
      </c>
      <c r="O113" s="6"/>
      <c r="P113" s="6"/>
      <c r="Q113" s="43"/>
      <c r="R113" s="45" t="s">
        <v>423</v>
      </c>
      <c r="S113" s="6">
        <v>3.472222222222222E-3</v>
      </c>
      <c r="U113" s="34">
        <f t="shared" si="8"/>
        <v>0</v>
      </c>
      <c r="V113" s="34">
        <f t="shared" si="8"/>
        <v>0.15277777777777776</v>
      </c>
      <c r="W113" s="34">
        <f t="shared" si="8"/>
        <v>0</v>
      </c>
      <c r="X113" s="34">
        <f t="shared" si="8"/>
        <v>0</v>
      </c>
      <c r="Z113" s="35">
        <f t="shared" si="9"/>
        <v>0</v>
      </c>
      <c r="AA113" s="35">
        <f t="shared" si="9"/>
        <v>1</v>
      </c>
      <c r="AB113" s="35">
        <f t="shared" si="9"/>
        <v>0</v>
      </c>
      <c r="AC113" s="35">
        <f t="shared" si="9"/>
        <v>0</v>
      </c>
    </row>
    <row r="114" spans="2:29" ht="47.25" customHeight="1" x14ac:dyDescent="0.25">
      <c r="B114" s="30" t="s">
        <v>279</v>
      </c>
      <c r="C114" s="91" t="s">
        <v>521</v>
      </c>
      <c r="D114" s="5"/>
      <c r="E114" s="15" t="s">
        <v>260</v>
      </c>
      <c r="F114" s="15" t="s">
        <v>287</v>
      </c>
      <c r="G114" s="5">
        <v>300</v>
      </c>
      <c r="H114" s="10" t="s">
        <v>103</v>
      </c>
      <c r="I114" s="13">
        <v>2</v>
      </c>
      <c r="J114" s="33">
        <v>0.1</v>
      </c>
      <c r="K114" s="13" t="s">
        <v>59</v>
      </c>
      <c r="L114" s="5" t="s">
        <v>289</v>
      </c>
      <c r="M114" s="6">
        <v>2.0833333333333332E-2</v>
      </c>
      <c r="N114" s="6" t="s">
        <v>339</v>
      </c>
      <c r="O114" s="6"/>
      <c r="P114" s="6"/>
      <c r="Q114" s="15"/>
      <c r="R114" s="45" t="s">
        <v>423</v>
      </c>
      <c r="S114" s="6">
        <v>3.472222222222222E-3</v>
      </c>
      <c r="U114" s="34">
        <f t="shared" si="8"/>
        <v>0</v>
      </c>
      <c r="V114" s="34">
        <f t="shared" si="8"/>
        <v>2.0833333333333332E-2</v>
      </c>
      <c r="W114" s="34">
        <f t="shared" si="8"/>
        <v>0</v>
      </c>
      <c r="X114" s="34">
        <f t="shared" si="8"/>
        <v>0</v>
      </c>
      <c r="Z114" s="35">
        <f t="shared" si="9"/>
        <v>0</v>
      </c>
      <c r="AA114" s="35">
        <f t="shared" si="9"/>
        <v>1</v>
      </c>
      <c r="AB114" s="35">
        <f t="shared" si="9"/>
        <v>0</v>
      </c>
      <c r="AC114" s="35">
        <f t="shared" si="9"/>
        <v>0</v>
      </c>
    </row>
    <row r="115" spans="2:29" ht="47.25" customHeight="1" x14ac:dyDescent="0.25">
      <c r="B115" s="30" t="s">
        <v>280</v>
      </c>
      <c r="C115" s="91" t="s">
        <v>521</v>
      </c>
      <c r="D115" s="5"/>
      <c r="E115" s="15" t="s">
        <v>260</v>
      </c>
      <c r="F115" s="15" t="s">
        <v>287</v>
      </c>
      <c r="G115" s="5">
        <v>300</v>
      </c>
      <c r="H115" s="10" t="s">
        <v>103</v>
      </c>
      <c r="I115" s="13">
        <v>2</v>
      </c>
      <c r="J115" s="33">
        <v>0.05</v>
      </c>
      <c r="K115" s="13" t="s">
        <v>59</v>
      </c>
      <c r="L115" s="5" t="s">
        <v>290</v>
      </c>
      <c r="M115" s="6">
        <v>0.17361111111111113</v>
      </c>
      <c r="N115" s="6" t="s">
        <v>339</v>
      </c>
      <c r="O115" s="6"/>
      <c r="P115" s="6"/>
      <c r="Q115" s="43"/>
      <c r="R115" s="45" t="s">
        <v>423</v>
      </c>
      <c r="S115" s="6">
        <v>3.472222222222222E-3</v>
      </c>
      <c r="U115" s="34">
        <f t="shared" si="8"/>
        <v>0</v>
      </c>
      <c r="V115" s="34">
        <f t="shared" si="8"/>
        <v>0.17361111111111113</v>
      </c>
      <c r="W115" s="34">
        <f t="shared" si="8"/>
        <v>0</v>
      </c>
      <c r="X115" s="34">
        <f t="shared" si="8"/>
        <v>0</v>
      </c>
      <c r="Z115" s="35">
        <f t="shared" si="9"/>
        <v>0</v>
      </c>
      <c r="AA115" s="35">
        <f t="shared" si="9"/>
        <v>1</v>
      </c>
      <c r="AB115" s="35">
        <f t="shared" si="9"/>
        <v>0</v>
      </c>
      <c r="AC115" s="35">
        <f t="shared" si="9"/>
        <v>0</v>
      </c>
    </row>
    <row r="116" spans="2:29" ht="47.25" customHeight="1" x14ac:dyDescent="0.25">
      <c r="B116" s="30" t="s">
        <v>281</v>
      </c>
      <c r="C116" s="91" t="s">
        <v>521</v>
      </c>
      <c r="D116" s="5"/>
      <c r="E116" s="15" t="s">
        <v>260</v>
      </c>
      <c r="F116" s="15" t="s">
        <v>287</v>
      </c>
      <c r="G116" s="5">
        <v>300</v>
      </c>
      <c r="H116" s="10" t="s">
        <v>89</v>
      </c>
      <c r="I116" s="13">
        <v>2</v>
      </c>
      <c r="J116" s="33">
        <v>0.1</v>
      </c>
      <c r="K116" s="13" t="s">
        <v>59</v>
      </c>
      <c r="L116" s="5" t="s">
        <v>291</v>
      </c>
      <c r="M116" s="6">
        <v>0.13125000000000001</v>
      </c>
      <c r="N116" s="6" t="s">
        <v>339</v>
      </c>
      <c r="O116" s="6"/>
      <c r="P116" s="6"/>
      <c r="Q116" s="15"/>
      <c r="R116" s="45" t="s">
        <v>423</v>
      </c>
      <c r="S116" s="6">
        <v>3.472222222222222E-3</v>
      </c>
      <c r="U116" s="34">
        <f t="shared" si="8"/>
        <v>0</v>
      </c>
      <c r="V116" s="34">
        <f t="shared" si="8"/>
        <v>0.13125000000000001</v>
      </c>
      <c r="W116" s="34">
        <f t="shared" si="8"/>
        <v>0</v>
      </c>
      <c r="X116" s="34">
        <f t="shared" si="8"/>
        <v>0</v>
      </c>
      <c r="Z116" s="35">
        <f t="shared" si="9"/>
        <v>0</v>
      </c>
      <c r="AA116" s="35">
        <f t="shared" si="9"/>
        <v>1</v>
      </c>
      <c r="AB116" s="35">
        <f t="shared" si="9"/>
        <v>0</v>
      </c>
      <c r="AC116" s="35">
        <f t="shared" si="9"/>
        <v>0</v>
      </c>
    </row>
    <row r="117" spans="2:29" ht="47.25" customHeight="1" x14ac:dyDescent="0.25">
      <c r="B117" s="30" t="s">
        <v>282</v>
      </c>
      <c r="C117" s="91" t="s">
        <v>521</v>
      </c>
      <c r="D117" s="5"/>
      <c r="E117" s="15" t="s">
        <v>260</v>
      </c>
      <c r="F117" s="15" t="s">
        <v>287</v>
      </c>
      <c r="G117" s="5">
        <v>300</v>
      </c>
      <c r="H117" s="10" t="s">
        <v>103</v>
      </c>
      <c r="I117" s="13">
        <v>2</v>
      </c>
      <c r="J117" s="33">
        <v>0.1</v>
      </c>
      <c r="K117" s="13" t="s">
        <v>92</v>
      </c>
      <c r="L117" s="5" t="s">
        <v>292</v>
      </c>
      <c r="M117" s="6">
        <v>0.15972222222222224</v>
      </c>
      <c r="N117" s="6" t="s">
        <v>339</v>
      </c>
      <c r="O117" s="6"/>
      <c r="P117" s="6"/>
      <c r="Q117" s="43" t="s">
        <v>342</v>
      </c>
      <c r="R117" s="45" t="s">
        <v>423</v>
      </c>
      <c r="S117" s="6">
        <v>3.472222222222222E-3</v>
      </c>
      <c r="U117" s="34">
        <f t="shared" si="8"/>
        <v>0</v>
      </c>
      <c r="V117" s="34">
        <f t="shared" si="8"/>
        <v>0.15972222222222224</v>
      </c>
      <c r="W117" s="34">
        <f t="shared" si="8"/>
        <v>0</v>
      </c>
      <c r="X117" s="34">
        <f t="shared" si="8"/>
        <v>0</v>
      </c>
      <c r="Z117" s="35">
        <f t="shared" si="9"/>
        <v>0</v>
      </c>
      <c r="AA117" s="35">
        <f t="shared" si="9"/>
        <v>1</v>
      </c>
      <c r="AB117" s="35">
        <f t="shared" si="9"/>
        <v>0</v>
      </c>
      <c r="AC117" s="35">
        <f t="shared" si="9"/>
        <v>0</v>
      </c>
    </row>
    <row r="118" spans="2:29" ht="47.25" customHeight="1" x14ac:dyDescent="0.25">
      <c r="B118" s="30" t="s">
        <v>283</v>
      </c>
      <c r="C118" s="91" t="s">
        <v>521</v>
      </c>
      <c r="D118" s="5"/>
      <c r="E118" s="15" t="s">
        <v>260</v>
      </c>
      <c r="F118" s="15" t="s">
        <v>287</v>
      </c>
      <c r="G118" s="5">
        <v>300</v>
      </c>
      <c r="H118" s="10" t="s">
        <v>103</v>
      </c>
      <c r="I118" s="13">
        <v>2</v>
      </c>
      <c r="J118" s="33">
        <v>0.1</v>
      </c>
      <c r="K118" s="13" t="s">
        <v>92</v>
      </c>
      <c r="L118" s="5" t="s">
        <v>293</v>
      </c>
      <c r="M118" s="6">
        <v>9.0277777777777776E-2</v>
      </c>
      <c r="N118" s="6" t="s">
        <v>336</v>
      </c>
      <c r="O118" s="6"/>
      <c r="P118" s="6"/>
      <c r="Q118" s="43" t="s">
        <v>341</v>
      </c>
      <c r="R118" s="45" t="s">
        <v>423</v>
      </c>
      <c r="S118" s="6">
        <v>3.472222222222222E-3</v>
      </c>
      <c r="U118" s="34">
        <f t="shared" si="8"/>
        <v>0</v>
      </c>
      <c r="V118" s="34">
        <f t="shared" si="8"/>
        <v>9.0277777777777776E-2</v>
      </c>
      <c r="W118" s="34">
        <f t="shared" si="8"/>
        <v>0</v>
      </c>
      <c r="X118" s="34">
        <f t="shared" si="8"/>
        <v>0</v>
      </c>
      <c r="Z118" s="35">
        <f t="shared" si="9"/>
        <v>0</v>
      </c>
      <c r="AA118" s="35">
        <f t="shared" si="9"/>
        <v>1</v>
      </c>
      <c r="AB118" s="35">
        <f t="shared" si="9"/>
        <v>0</v>
      </c>
      <c r="AC118" s="35">
        <f t="shared" si="9"/>
        <v>0</v>
      </c>
    </row>
    <row r="119" spans="2:29" ht="47.25" customHeight="1" x14ac:dyDescent="0.25">
      <c r="B119" s="30" t="s">
        <v>284</v>
      </c>
      <c r="C119" s="91" t="s">
        <v>521</v>
      </c>
      <c r="D119" s="5"/>
      <c r="E119" s="15" t="s">
        <v>260</v>
      </c>
      <c r="F119" s="15" t="s">
        <v>287</v>
      </c>
      <c r="G119" s="5">
        <v>300</v>
      </c>
      <c r="H119" s="10" t="s">
        <v>103</v>
      </c>
      <c r="I119" s="13">
        <v>2</v>
      </c>
      <c r="J119" s="33">
        <v>0.1</v>
      </c>
      <c r="K119" s="13" t="s">
        <v>92</v>
      </c>
      <c r="L119" s="5" t="s">
        <v>294</v>
      </c>
      <c r="M119" s="6">
        <v>9.0277777777777776E-2</v>
      </c>
      <c r="N119" s="6" t="s">
        <v>336</v>
      </c>
      <c r="O119" s="6"/>
      <c r="P119" s="6"/>
      <c r="Q119" s="43" t="s">
        <v>341</v>
      </c>
      <c r="R119" s="45" t="s">
        <v>423</v>
      </c>
      <c r="S119" s="6">
        <v>3.472222222222222E-3</v>
      </c>
      <c r="U119" s="34">
        <f t="shared" si="8"/>
        <v>0</v>
      </c>
      <c r="V119" s="34">
        <f t="shared" si="8"/>
        <v>9.0277777777777776E-2</v>
      </c>
      <c r="W119" s="34">
        <f t="shared" si="8"/>
        <v>0</v>
      </c>
      <c r="X119" s="34">
        <f t="shared" si="8"/>
        <v>0</v>
      </c>
      <c r="Z119" s="35">
        <f t="shared" si="9"/>
        <v>0</v>
      </c>
      <c r="AA119" s="35">
        <f t="shared" si="9"/>
        <v>1</v>
      </c>
      <c r="AB119" s="35">
        <f t="shared" si="9"/>
        <v>0</v>
      </c>
      <c r="AC119" s="35">
        <f t="shared" si="9"/>
        <v>0</v>
      </c>
    </row>
    <row r="120" spans="2:29" ht="47.25" customHeight="1" x14ac:dyDescent="0.25">
      <c r="B120" s="30" t="s">
        <v>285</v>
      </c>
      <c r="C120" s="91" t="s">
        <v>521</v>
      </c>
      <c r="D120" s="5"/>
      <c r="E120" s="15" t="s">
        <v>260</v>
      </c>
      <c r="F120" s="15" t="s">
        <v>287</v>
      </c>
      <c r="G120" s="5">
        <v>300</v>
      </c>
      <c r="H120" s="10" t="s">
        <v>103</v>
      </c>
      <c r="I120" s="13">
        <v>2</v>
      </c>
      <c r="J120" s="33">
        <v>0.1</v>
      </c>
      <c r="K120" s="13" t="s">
        <v>92</v>
      </c>
      <c r="L120" s="5" t="s">
        <v>295</v>
      </c>
      <c r="M120" s="6">
        <v>0.125</v>
      </c>
      <c r="N120" s="6" t="s">
        <v>339</v>
      </c>
      <c r="O120" s="6"/>
      <c r="P120" s="6"/>
      <c r="Q120" s="15"/>
      <c r="R120" s="45" t="s">
        <v>423</v>
      </c>
      <c r="S120" s="6">
        <v>3.472222222222222E-3</v>
      </c>
      <c r="U120" s="34">
        <f t="shared" si="8"/>
        <v>0</v>
      </c>
      <c r="V120" s="34">
        <f t="shared" si="8"/>
        <v>0.125</v>
      </c>
      <c r="W120" s="34">
        <f t="shared" si="8"/>
        <v>0</v>
      </c>
      <c r="X120" s="34">
        <f t="shared" si="8"/>
        <v>0</v>
      </c>
      <c r="Z120" s="35">
        <f t="shared" si="9"/>
        <v>0</v>
      </c>
      <c r="AA120" s="35">
        <f t="shared" si="9"/>
        <v>1</v>
      </c>
      <c r="AB120" s="35">
        <f t="shared" si="9"/>
        <v>0</v>
      </c>
      <c r="AC120" s="35">
        <f t="shared" si="9"/>
        <v>0</v>
      </c>
    </row>
    <row r="121" spans="2:29" ht="47.25" customHeight="1" x14ac:dyDescent="0.25">
      <c r="B121" s="30" t="s">
        <v>286</v>
      </c>
      <c r="C121" s="91" t="s">
        <v>521</v>
      </c>
      <c r="D121" s="5"/>
      <c r="E121" s="15" t="s">
        <v>260</v>
      </c>
      <c r="F121" s="15" t="s">
        <v>287</v>
      </c>
      <c r="G121" s="5">
        <v>300</v>
      </c>
      <c r="H121" s="10" t="s">
        <v>89</v>
      </c>
      <c r="I121" s="13">
        <v>2</v>
      </c>
      <c r="J121" s="33">
        <v>0.1</v>
      </c>
      <c r="K121" s="13" t="s">
        <v>59</v>
      </c>
      <c r="L121" s="5" t="s">
        <v>296</v>
      </c>
      <c r="M121" s="6">
        <v>9.375E-2</v>
      </c>
      <c r="N121" s="6" t="s">
        <v>339</v>
      </c>
      <c r="O121" s="6"/>
      <c r="P121" s="6"/>
      <c r="Q121" s="15" t="s">
        <v>390</v>
      </c>
      <c r="R121" s="45" t="s">
        <v>423</v>
      </c>
      <c r="S121" s="6">
        <v>3.472222222222222E-3</v>
      </c>
      <c r="U121" s="34">
        <f t="shared" si="8"/>
        <v>0</v>
      </c>
      <c r="V121" s="34">
        <f t="shared" si="8"/>
        <v>9.375E-2</v>
      </c>
      <c r="W121" s="34">
        <f t="shared" si="8"/>
        <v>0</v>
      </c>
      <c r="X121" s="34">
        <f t="shared" si="8"/>
        <v>0</v>
      </c>
      <c r="Z121" s="35">
        <f t="shared" si="9"/>
        <v>0</v>
      </c>
      <c r="AA121" s="35">
        <f t="shared" si="9"/>
        <v>1</v>
      </c>
      <c r="AB121" s="35">
        <f t="shared" si="9"/>
        <v>0</v>
      </c>
      <c r="AC121" s="35">
        <f t="shared" si="9"/>
        <v>0</v>
      </c>
    </row>
    <row r="122" spans="2:29" ht="47.25" customHeight="1" x14ac:dyDescent="0.25">
      <c r="B122" s="5" t="s">
        <v>298</v>
      </c>
      <c r="C122" s="67"/>
      <c r="D122" s="5"/>
      <c r="E122" s="15" t="s">
        <v>260</v>
      </c>
      <c r="F122" s="15" t="s">
        <v>297</v>
      </c>
      <c r="G122" s="5">
        <v>300</v>
      </c>
      <c r="H122" s="10" t="s">
        <v>103</v>
      </c>
      <c r="I122" s="13">
        <v>2</v>
      </c>
      <c r="J122" s="33">
        <v>0.1</v>
      </c>
      <c r="K122" s="13" t="s">
        <v>59</v>
      </c>
      <c r="L122" s="5" t="s">
        <v>300</v>
      </c>
      <c r="M122" s="6">
        <v>5.5555555555555552E-2</v>
      </c>
      <c r="N122" s="6" t="s">
        <v>340</v>
      </c>
      <c r="O122" s="6"/>
      <c r="P122" s="6"/>
      <c r="Q122" s="15"/>
      <c r="R122" s="45" t="s">
        <v>423</v>
      </c>
      <c r="S122" s="6">
        <v>3.472222222222222E-3</v>
      </c>
      <c r="U122" s="34">
        <f t="shared" si="8"/>
        <v>0</v>
      </c>
      <c r="V122" s="34">
        <f t="shared" si="8"/>
        <v>5.5555555555555552E-2</v>
      </c>
      <c r="W122" s="34">
        <f t="shared" si="8"/>
        <v>0</v>
      </c>
      <c r="X122" s="34">
        <f t="shared" si="8"/>
        <v>0</v>
      </c>
      <c r="Z122" s="35">
        <f t="shared" si="9"/>
        <v>0</v>
      </c>
      <c r="AA122" s="35">
        <f t="shared" si="9"/>
        <v>1</v>
      </c>
      <c r="AB122" s="35">
        <f t="shared" si="9"/>
        <v>0</v>
      </c>
      <c r="AC122" s="35">
        <f t="shared" si="9"/>
        <v>0</v>
      </c>
    </row>
    <row r="123" spans="2:29" ht="47.25" customHeight="1" x14ac:dyDescent="0.25">
      <c r="B123" s="5" t="s">
        <v>299</v>
      </c>
      <c r="C123" s="67"/>
      <c r="D123" s="5"/>
      <c r="E123" s="15" t="s">
        <v>260</v>
      </c>
      <c r="F123" s="15" t="s">
        <v>297</v>
      </c>
      <c r="G123" s="5">
        <v>300</v>
      </c>
      <c r="H123" s="10" t="s">
        <v>103</v>
      </c>
      <c r="I123" s="13">
        <v>2</v>
      </c>
      <c r="J123" s="33">
        <v>0.1</v>
      </c>
      <c r="K123" s="13" t="s">
        <v>59</v>
      </c>
      <c r="L123" s="5" t="s">
        <v>301</v>
      </c>
      <c r="M123" s="6">
        <v>5.5555555555555552E-2</v>
      </c>
      <c r="N123" s="6" t="s">
        <v>340</v>
      </c>
      <c r="O123" s="6"/>
      <c r="P123" s="6"/>
      <c r="Q123" s="15"/>
      <c r="R123" s="45" t="s">
        <v>423</v>
      </c>
      <c r="S123" s="6">
        <v>3.472222222222222E-3</v>
      </c>
      <c r="U123" s="34">
        <f t="shared" si="8"/>
        <v>0</v>
      </c>
      <c r="V123" s="34">
        <f t="shared" si="8"/>
        <v>5.5555555555555552E-2</v>
      </c>
      <c r="W123" s="34">
        <f t="shared" si="8"/>
        <v>0</v>
      </c>
      <c r="X123" s="34">
        <f t="shared" si="8"/>
        <v>0</v>
      </c>
      <c r="Z123" s="35">
        <f t="shared" si="9"/>
        <v>0</v>
      </c>
      <c r="AA123" s="35">
        <f t="shared" si="9"/>
        <v>1</v>
      </c>
      <c r="AB123" s="35">
        <f t="shared" si="9"/>
        <v>0</v>
      </c>
      <c r="AC123" s="35">
        <f t="shared" si="9"/>
        <v>0</v>
      </c>
    </row>
    <row r="124" spans="2:29" ht="47.25" customHeight="1" x14ac:dyDescent="0.25">
      <c r="B124" s="30" t="s">
        <v>303</v>
      </c>
      <c r="C124" s="91" t="s">
        <v>521</v>
      </c>
      <c r="D124" s="5"/>
      <c r="E124" s="15" t="s">
        <v>302</v>
      </c>
      <c r="F124" s="15" t="s">
        <v>323</v>
      </c>
      <c r="G124" s="5">
        <v>300</v>
      </c>
      <c r="H124" s="10" t="s">
        <v>103</v>
      </c>
      <c r="I124" s="13">
        <v>2</v>
      </c>
      <c r="J124" s="33">
        <v>0.1</v>
      </c>
      <c r="K124" s="13" t="s">
        <v>59</v>
      </c>
      <c r="L124" s="5" t="s">
        <v>313</v>
      </c>
      <c r="M124" s="6">
        <v>6.9444444444444434E-2</v>
      </c>
      <c r="N124" s="6" t="s">
        <v>340</v>
      </c>
      <c r="O124" s="6"/>
      <c r="P124" s="6"/>
      <c r="Q124" s="15"/>
      <c r="R124" s="45" t="s">
        <v>415</v>
      </c>
      <c r="S124" s="6">
        <v>1.3888888888888889E-3</v>
      </c>
      <c r="U124" s="34">
        <f t="shared" si="8"/>
        <v>0</v>
      </c>
      <c r="V124" s="34">
        <f t="shared" si="8"/>
        <v>0</v>
      </c>
      <c r="W124" s="34">
        <f t="shared" si="8"/>
        <v>6.9444444444444434E-2</v>
      </c>
      <c r="X124" s="34">
        <f t="shared" si="8"/>
        <v>0</v>
      </c>
      <c r="Z124" s="35">
        <f t="shared" si="9"/>
        <v>0</v>
      </c>
      <c r="AA124" s="35">
        <f t="shared" si="9"/>
        <v>0</v>
      </c>
      <c r="AB124" s="35">
        <f t="shared" si="9"/>
        <v>1</v>
      </c>
      <c r="AC124" s="35">
        <f t="shared" si="9"/>
        <v>0</v>
      </c>
    </row>
    <row r="125" spans="2:29" ht="47.25" customHeight="1" x14ac:dyDescent="0.25">
      <c r="B125" s="30" t="s">
        <v>304</v>
      </c>
      <c r="C125" s="91" t="s">
        <v>521</v>
      </c>
      <c r="D125" s="5"/>
      <c r="E125" s="15" t="s">
        <v>302</v>
      </c>
      <c r="F125" s="15" t="s">
        <v>323</v>
      </c>
      <c r="G125" s="5">
        <v>300</v>
      </c>
      <c r="H125" s="10" t="s">
        <v>103</v>
      </c>
      <c r="I125" s="13">
        <v>2</v>
      </c>
      <c r="J125" s="33">
        <v>0.1</v>
      </c>
      <c r="K125" s="13" t="s">
        <v>92</v>
      </c>
      <c r="L125" s="5" t="s">
        <v>314</v>
      </c>
      <c r="M125" s="6">
        <v>2.7777777777777776E-2</v>
      </c>
      <c r="N125" s="6" t="s">
        <v>340</v>
      </c>
      <c r="O125" s="6"/>
      <c r="P125" s="6"/>
      <c r="Q125" s="15"/>
      <c r="R125" s="45" t="s">
        <v>342</v>
      </c>
      <c r="S125" s="6">
        <v>3.472222222222222E-3</v>
      </c>
      <c r="U125" s="34">
        <f t="shared" si="8"/>
        <v>0</v>
      </c>
      <c r="V125" s="34">
        <f t="shared" si="8"/>
        <v>0</v>
      </c>
      <c r="W125" s="34">
        <f t="shared" si="8"/>
        <v>2.7777777777777776E-2</v>
      </c>
      <c r="X125" s="34">
        <f t="shared" si="8"/>
        <v>0</v>
      </c>
      <c r="Z125" s="35">
        <f t="shared" si="9"/>
        <v>0</v>
      </c>
      <c r="AA125" s="35">
        <f t="shared" si="9"/>
        <v>0</v>
      </c>
      <c r="AB125" s="35">
        <f t="shared" si="9"/>
        <v>1</v>
      </c>
      <c r="AC125" s="35">
        <f t="shared" si="9"/>
        <v>0</v>
      </c>
    </row>
    <row r="126" spans="2:29" ht="47.25" customHeight="1" x14ac:dyDescent="0.25">
      <c r="B126" s="5" t="s">
        <v>305</v>
      </c>
      <c r="C126" s="67"/>
      <c r="D126" s="5"/>
      <c r="E126" s="15" t="s">
        <v>302</v>
      </c>
      <c r="F126" s="15" t="s">
        <v>324</v>
      </c>
      <c r="G126" s="5">
        <v>300</v>
      </c>
      <c r="H126" s="10" t="s">
        <v>103</v>
      </c>
      <c r="I126" s="13">
        <v>2</v>
      </c>
      <c r="J126" s="33">
        <v>0.1</v>
      </c>
      <c r="K126" s="13" t="s">
        <v>59</v>
      </c>
      <c r="L126" s="5" t="s">
        <v>315</v>
      </c>
      <c r="M126" s="6">
        <v>4.1666666666666664E-2</v>
      </c>
      <c r="N126" s="6" t="s">
        <v>340</v>
      </c>
      <c r="O126" s="6"/>
      <c r="P126" s="6"/>
      <c r="Q126" s="15"/>
      <c r="R126" s="45" t="s">
        <v>416</v>
      </c>
      <c r="S126" s="6"/>
      <c r="U126" s="34">
        <f t="shared" si="8"/>
        <v>0</v>
      </c>
      <c r="V126" s="34">
        <f t="shared" si="8"/>
        <v>0</v>
      </c>
      <c r="W126" s="34">
        <f t="shared" si="8"/>
        <v>4.1666666666666664E-2</v>
      </c>
      <c r="X126" s="34">
        <f t="shared" si="8"/>
        <v>0</v>
      </c>
      <c r="Z126" s="35">
        <f t="shared" si="9"/>
        <v>0</v>
      </c>
      <c r="AA126" s="35">
        <f t="shared" si="9"/>
        <v>0</v>
      </c>
      <c r="AB126" s="35">
        <f t="shared" si="9"/>
        <v>1</v>
      </c>
      <c r="AC126" s="35">
        <f t="shared" si="9"/>
        <v>0</v>
      </c>
    </row>
    <row r="127" spans="2:29" ht="47.25" customHeight="1" x14ac:dyDescent="0.25">
      <c r="B127" s="5" t="s">
        <v>306</v>
      </c>
      <c r="C127" s="91" t="s">
        <v>521</v>
      </c>
      <c r="D127" s="5"/>
      <c r="E127" s="15" t="s">
        <v>302</v>
      </c>
      <c r="F127" s="15" t="s">
        <v>326</v>
      </c>
      <c r="G127" s="5">
        <v>300</v>
      </c>
      <c r="H127" s="10" t="s">
        <v>89</v>
      </c>
      <c r="I127" s="13">
        <v>2</v>
      </c>
      <c r="J127" s="33">
        <v>0.1</v>
      </c>
      <c r="K127" s="13" t="s">
        <v>59</v>
      </c>
      <c r="L127" s="5" t="s">
        <v>318</v>
      </c>
      <c r="M127" s="6">
        <v>0.14583333333333334</v>
      </c>
      <c r="N127" s="6" t="s">
        <v>340</v>
      </c>
      <c r="O127" s="6"/>
      <c r="P127" s="6"/>
      <c r="Q127" s="15"/>
      <c r="R127" s="45" t="s">
        <v>408</v>
      </c>
      <c r="S127" s="6">
        <v>1.3888888888888889E-3</v>
      </c>
      <c r="U127" s="34">
        <f t="shared" si="8"/>
        <v>0</v>
      </c>
      <c r="V127" s="34">
        <f t="shared" si="8"/>
        <v>0</v>
      </c>
      <c r="W127" s="34">
        <f t="shared" si="8"/>
        <v>0.14583333333333334</v>
      </c>
      <c r="X127" s="34">
        <f t="shared" si="8"/>
        <v>0</v>
      </c>
      <c r="Z127" s="35">
        <f t="shared" si="9"/>
        <v>0</v>
      </c>
      <c r="AA127" s="35">
        <f t="shared" si="9"/>
        <v>0</v>
      </c>
      <c r="AB127" s="35">
        <f t="shared" si="9"/>
        <v>1</v>
      </c>
      <c r="AC127" s="35">
        <f t="shared" si="9"/>
        <v>0</v>
      </c>
    </row>
    <row r="128" spans="2:29" ht="47.25" customHeight="1" x14ac:dyDescent="0.25">
      <c r="B128" s="5" t="s">
        <v>307</v>
      </c>
      <c r="C128" s="91" t="s">
        <v>521</v>
      </c>
      <c r="D128" s="5"/>
      <c r="E128" s="15" t="s">
        <v>302</v>
      </c>
      <c r="F128" s="15" t="s">
        <v>326</v>
      </c>
      <c r="G128" s="5">
        <v>300</v>
      </c>
      <c r="H128" s="10" t="s">
        <v>89</v>
      </c>
      <c r="I128" s="13">
        <v>2</v>
      </c>
      <c r="J128" s="33">
        <v>0.1</v>
      </c>
      <c r="K128" s="13" t="s">
        <v>59</v>
      </c>
      <c r="L128" s="5" t="s">
        <v>319</v>
      </c>
      <c r="M128" s="6">
        <v>0.16666666666666666</v>
      </c>
      <c r="N128" s="6" t="s">
        <v>340</v>
      </c>
      <c r="O128" s="6"/>
      <c r="P128" s="6"/>
      <c r="Q128" s="15"/>
      <c r="R128" s="45" t="s">
        <v>408</v>
      </c>
      <c r="S128" s="6">
        <v>1.3888888888888889E-3</v>
      </c>
      <c r="U128" s="34">
        <f t="shared" si="8"/>
        <v>0</v>
      </c>
      <c r="V128" s="34">
        <f t="shared" si="8"/>
        <v>0</v>
      </c>
      <c r="W128" s="34">
        <f t="shared" si="8"/>
        <v>0.16666666666666666</v>
      </c>
      <c r="X128" s="34">
        <f t="shared" si="8"/>
        <v>0</v>
      </c>
      <c r="Z128" s="35">
        <f t="shared" si="9"/>
        <v>0</v>
      </c>
      <c r="AA128" s="35">
        <f t="shared" si="9"/>
        <v>0</v>
      </c>
      <c r="AB128" s="35">
        <f t="shared" si="9"/>
        <v>1</v>
      </c>
      <c r="AC128" s="35">
        <f t="shared" si="9"/>
        <v>0</v>
      </c>
    </row>
    <row r="129" spans="2:29" ht="47.25" customHeight="1" x14ac:dyDescent="0.25">
      <c r="B129" s="5" t="s">
        <v>308</v>
      </c>
      <c r="C129" s="91" t="s">
        <v>521</v>
      </c>
      <c r="D129" s="5"/>
      <c r="E129" s="15" t="s">
        <v>302</v>
      </c>
      <c r="F129" s="15" t="s">
        <v>326</v>
      </c>
      <c r="G129" s="5">
        <v>300</v>
      </c>
      <c r="H129" s="10" t="s">
        <v>89</v>
      </c>
      <c r="I129" s="13">
        <v>2</v>
      </c>
      <c r="J129" s="33">
        <v>0.1</v>
      </c>
      <c r="K129" s="13" t="s">
        <v>59</v>
      </c>
      <c r="L129" s="5" t="s">
        <v>320</v>
      </c>
      <c r="M129" s="6">
        <v>0.13194444444444445</v>
      </c>
      <c r="N129" s="6" t="s">
        <v>340</v>
      </c>
      <c r="O129" s="6"/>
      <c r="P129" s="6"/>
      <c r="Q129" s="15"/>
      <c r="R129" s="45" t="s">
        <v>408</v>
      </c>
      <c r="S129" s="6">
        <v>1.3888888888888889E-3</v>
      </c>
      <c r="U129" s="34">
        <f t="shared" si="8"/>
        <v>0</v>
      </c>
      <c r="V129" s="34">
        <f t="shared" si="8"/>
        <v>0</v>
      </c>
      <c r="W129" s="34">
        <f t="shared" si="8"/>
        <v>0.13194444444444445</v>
      </c>
      <c r="X129" s="34">
        <f t="shared" si="8"/>
        <v>0</v>
      </c>
      <c r="Z129" s="35">
        <f t="shared" si="9"/>
        <v>0</v>
      </c>
      <c r="AA129" s="35">
        <f t="shared" si="9"/>
        <v>0</v>
      </c>
      <c r="AB129" s="35">
        <f t="shared" si="9"/>
        <v>1</v>
      </c>
      <c r="AC129" s="35">
        <f t="shared" si="9"/>
        <v>0</v>
      </c>
    </row>
    <row r="130" spans="2:29" ht="47.25" customHeight="1" x14ac:dyDescent="0.25">
      <c r="B130" s="5" t="s">
        <v>309</v>
      </c>
      <c r="C130" s="91" t="s">
        <v>521</v>
      </c>
      <c r="D130" s="5"/>
      <c r="E130" s="15" t="s">
        <v>302</v>
      </c>
      <c r="F130" s="15" t="s">
        <v>323</v>
      </c>
      <c r="G130" s="5">
        <v>300</v>
      </c>
      <c r="H130" s="10" t="s">
        <v>103</v>
      </c>
      <c r="I130" s="13">
        <v>3</v>
      </c>
      <c r="J130" s="33">
        <v>0.2</v>
      </c>
      <c r="K130" s="13" t="s">
        <v>59</v>
      </c>
      <c r="L130" s="30" t="s">
        <v>605</v>
      </c>
      <c r="M130" s="6">
        <v>0.12291666666666667</v>
      </c>
      <c r="N130" s="6" t="s">
        <v>340</v>
      </c>
      <c r="O130" s="6"/>
      <c r="P130" s="6"/>
      <c r="Q130" s="15"/>
      <c r="R130" s="45"/>
      <c r="S130" s="57">
        <v>3.472222222222222E-3</v>
      </c>
      <c r="U130" s="34">
        <f t="shared" si="8"/>
        <v>0</v>
      </c>
      <c r="V130" s="34">
        <f t="shared" si="8"/>
        <v>0</v>
      </c>
      <c r="W130" s="34">
        <f t="shared" si="8"/>
        <v>0.12291666666666667</v>
      </c>
      <c r="X130" s="34">
        <f t="shared" si="8"/>
        <v>0</v>
      </c>
      <c r="Z130" s="35">
        <f t="shared" si="9"/>
        <v>0</v>
      </c>
      <c r="AA130" s="35">
        <f t="shared" si="9"/>
        <v>0</v>
      </c>
      <c r="AB130" s="35">
        <f t="shared" si="9"/>
        <v>1</v>
      </c>
      <c r="AC130" s="35">
        <f t="shared" si="9"/>
        <v>0</v>
      </c>
    </row>
    <row r="131" spans="2:29" ht="47.25" customHeight="1" x14ac:dyDescent="0.25">
      <c r="B131" s="5" t="s">
        <v>310</v>
      </c>
      <c r="C131" s="91" t="s">
        <v>521</v>
      </c>
      <c r="D131" s="5"/>
      <c r="E131" s="15" t="s">
        <v>302</v>
      </c>
      <c r="F131" s="15" t="s">
        <v>326</v>
      </c>
      <c r="G131" s="5">
        <v>300</v>
      </c>
      <c r="H131" s="10" t="s">
        <v>89</v>
      </c>
      <c r="I131" s="13">
        <v>2</v>
      </c>
      <c r="J131" s="33">
        <v>0.1</v>
      </c>
      <c r="K131" s="13" t="s">
        <v>59</v>
      </c>
      <c r="L131" s="5" t="s">
        <v>321</v>
      </c>
      <c r="M131" s="6">
        <v>0.14583333333333334</v>
      </c>
      <c r="N131" s="6" t="s">
        <v>340</v>
      </c>
      <c r="O131" s="6"/>
      <c r="P131" s="6"/>
      <c r="Q131" s="15"/>
      <c r="R131" s="45" t="s">
        <v>408</v>
      </c>
      <c r="S131" s="6">
        <v>1.3888888888888889E-3</v>
      </c>
      <c r="U131" s="34">
        <f t="shared" si="8"/>
        <v>0</v>
      </c>
      <c r="V131" s="34">
        <f t="shared" si="8"/>
        <v>0</v>
      </c>
      <c r="W131" s="34">
        <f t="shared" si="8"/>
        <v>0.14583333333333334</v>
      </c>
      <c r="X131" s="34">
        <f t="shared" si="8"/>
        <v>0</v>
      </c>
      <c r="Z131" s="35">
        <f t="shared" si="9"/>
        <v>0</v>
      </c>
      <c r="AA131" s="35">
        <f t="shared" si="9"/>
        <v>0</v>
      </c>
      <c r="AB131" s="35">
        <f t="shared" si="9"/>
        <v>1</v>
      </c>
      <c r="AC131" s="35">
        <f t="shared" si="9"/>
        <v>0</v>
      </c>
    </row>
    <row r="132" spans="2:29" ht="47.25" customHeight="1" x14ac:dyDescent="0.25">
      <c r="B132" s="30" t="s">
        <v>312</v>
      </c>
      <c r="C132" s="91" t="s">
        <v>521</v>
      </c>
      <c r="D132" s="5"/>
      <c r="E132" s="15" t="s">
        <v>302</v>
      </c>
      <c r="F132" s="15" t="s">
        <v>323</v>
      </c>
      <c r="G132" s="5">
        <v>300</v>
      </c>
      <c r="H132" s="10" t="s">
        <v>103</v>
      </c>
      <c r="I132" s="13">
        <v>2</v>
      </c>
      <c r="J132" s="33">
        <v>0.1</v>
      </c>
      <c r="K132" s="13" t="s">
        <v>59</v>
      </c>
      <c r="L132" s="5" t="s">
        <v>316</v>
      </c>
      <c r="M132" s="6">
        <v>4.1666666666666664E-2</v>
      </c>
      <c r="N132" s="6" t="s">
        <v>340</v>
      </c>
      <c r="O132" s="6"/>
      <c r="P132" s="6"/>
      <c r="Q132" s="15"/>
      <c r="R132" s="45"/>
      <c r="S132" s="57">
        <v>3.472222222222222E-3</v>
      </c>
      <c r="U132" s="34">
        <f t="shared" si="8"/>
        <v>0</v>
      </c>
      <c r="V132" s="34">
        <f t="shared" si="8"/>
        <v>0</v>
      </c>
      <c r="W132" s="34">
        <f t="shared" si="8"/>
        <v>4.1666666666666664E-2</v>
      </c>
      <c r="X132" s="34">
        <f t="shared" si="8"/>
        <v>0</v>
      </c>
      <c r="Z132" s="35">
        <f t="shared" si="9"/>
        <v>0</v>
      </c>
      <c r="AA132" s="35">
        <f t="shared" si="9"/>
        <v>0</v>
      </c>
      <c r="AB132" s="35">
        <f t="shared" si="9"/>
        <v>1</v>
      </c>
      <c r="AC132" s="35">
        <f t="shared" si="9"/>
        <v>0</v>
      </c>
    </row>
    <row r="133" spans="2:29" ht="47.25" customHeight="1" x14ac:dyDescent="0.25">
      <c r="B133" s="30" t="s">
        <v>311</v>
      </c>
      <c r="C133" s="91" t="s">
        <v>521</v>
      </c>
      <c r="D133" s="5"/>
      <c r="E133" s="15" t="s">
        <v>302</v>
      </c>
      <c r="F133" s="15" t="s">
        <v>323</v>
      </c>
      <c r="G133" s="5">
        <v>300</v>
      </c>
      <c r="H133" s="10" t="s">
        <v>103</v>
      </c>
      <c r="I133" s="13">
        <v>2</v>
      </c>
      <c r="J133" s="33">
        <v>0.1</v>
      </c>
      <c r="K133" s="13" t="s">
        <v>59</v>
      </c>
      <c r="L133" s="5" t="s">
        <v>317</v>
      </c>
      <c r="M133" s="6">
        <v>5.5555555555555552E-2</v>
      </c>
      <c r="N133" s="6" t="s">
        <v>340</v>
      </c>
      <c r="O133" s="6"/>
      <c r="P133" s="6"/>
      <c r="Q133" s="15"/>
      <c r="R133" s="45" t="s">
        <v>417</v>
      </c>
      <c r="S133" s="6">
        <v>3.472222222222222E-3</v>
      </c>
      <c r="U133" s="34">
        <f t="shared" si="8"/>
        <v>0</v>
      </c>
      <c r="V133" s="34">
        <f t="shared" si="8"/>
        <v>0</v>
      </c>
      <c r="W133" s="34">
        <f t="shared" si="8"/>
        <v>5.5555555555555552E-2</v>
      </c>
      <c r="X133" s="34">
        <f t="shared" si="8"/>
        <v>0</v>
      </c>
      <c r="Z133" s="35">
        <f t="shared" si="9"/>
        <v>0</v>
      </c>
      <c r="AA133" s="35">
        <f t="shared" si="9"/>
        <v>0</v>
      </c>
      <c r="AB133" s="35">
        <f t="shared" si="9"/>
        <v>1</v>
      </c>
      <c r="AC133" s="35">
        <f t="shared" si="9"/>
        <v>0</v>
      </c>
    </row>
    <row r="134" spans="2:29" ht="47.25" customHeight="1" x14ac:dyDescent="0.25">
      <c r="B134" s="5" t="s">
        <v>66</v>
      </c>
      <c r="C134" s="67" t="s">
        <v>521</v>
      </c>
      <c r="D134" s="5"/>
      <c r="E134" s="15" t="s">
        <v>302</v>
      </c>
      <c r="F134" s="15" t="s">
        <v>324</v>
      </c>
      <c r="G134" s="5">
        <v>300</v>
      </c>
      <c r="H134" s="10" t="s">
        <v>103</v>
      </c>
      <c r="I134" s="13">
        <v>1</v>
      </c>
      <c r="J134" s="33">
        <v>0.1</v>
      </c>
      <c r="K134" s="13" t="s">
        <v>59</v>
      </c>
      <c r="L134" s="5" t="s">
        <v>85</v>
      </c>
      <c r="M134" s="6">
        <v>1.7361111111111112E-2</v>
      </c>
      <c r="N134" s="6" t="s">
        <v>340</v>
      </c>
      <c r="O134" s="6"/>
      <c r="P134" s="6"/>
      <c r="Q134" s="15"/>
      <c r="R134" s="45" t="s">
        <v>416</v>
      </c>
      <c r="S134" s="6">
        <v>0</v>
      </c>
      <c r="U134" s="34">
        <f t="shared" si="8"/>
        <v>0</v>
      </c>
      <c r="V134" s="34">
        <f t="shared" si="8"/>
        <v>0</v>
      </c>
      <c r="W134" s="34">
        <f t="shared" si="8"/>
        <v>1.7361111111111112E-2</v>
      </c>
      <c r="X134" s="34">
        <f t="shared" si="8"/>
        <v>0</v>
      </c>
      <c r="Z134" s="35">
        <f t="shared" si="9"/>
        <v>0</v>
      </c>
      <c r="AA134" s="35">
        <f t="shared" si="9"/>
        <v>0</v>
      </c>
      <c r="AB134" s="35">
        <f t="shared" si="9"/>
        <v>1</v>
      </c>
      <c r="AC134" s="35">
        <f t="shared" si="9"/>
        <v>0</v>
      </c>
    </row>
    <row r="135" spans="2:29" ht="47.25" customHeight="1" x14ac:dyDescent="0.25">
      <c r="B135" s="30" t="s">
        <v>69</v>
      </c>
      <c r="C135" s="91" t="s">
        <v>521</v>
      </c>
      <c r="D135" s="5"/>
      <c r="E135" s="15" t="s">
        <v>302</v>
      </c>
      <c r="F135" s="15" t="s">
        <v>323</v>
      </c>
      <c r="G135" s="5">
        <v>300</v>
      </c>
      <c r="H135" s="10" t="s">
        <v>103</v>
      </c>
      <c r="I135" s="13">
        <v>2</v>
      </c>
      <c r="J135" s="33">
        <v>0.1</v>
      </c>
      <c r="K135" s="13" t="s">
        <v>59</v>
      </c>
      <c r="L135" s="5" t="s">
        <v>86</v>
      </c>
      <c r="M135" s="6">
        <v>2.7777777777777776E-2</v>
      </c>
      <c r="N135" s="6" t="s">
        <v>340</v>
      </c>
      <c r="O135" s="6"/>
      <c r="P135" s="6"/>
      <c r="Q135" s="15" t="s">
        <v>80</v>
      </c>
      <c r="R135" s="45" t="s">
        <v>417</v>
      </c>
      <c r="S135" s="6">
        <v>3.472222222222222E-3</v>
      </c>
      <c r="U135" s="34">
        <f t="shared" si="8"/>
        <v>0</v>
      </c>
      <c r="V135" s="34">
        <f t="shared" si="8"/>
        <v>0</v>
      </c>
      <c r="W135" s="34">
        <f t="shared" si="8"/>
        <v>2.7777777777777776E-2</v>
      </c>
      <c r="X135" s="34">
        <f t="shared" si="8"/>
        <v>0</v>
      </c>
      <c r="Z135" s="35">
        <f t="shared" si="9"/>
        <v>0</v>
      </c>
      <c r="AA135" s="35">
        <f t="shared" si="9"/>
        <v>0</v>
      </c>
      <c r="AB135" s="35">
        <f t="shared" si="9"/>
        <v>1</v>
      </c>
      <c r="AC135" s="35">
        <f t="shared" si="9"/>
        <v>0</v>
      </c>
    </row>
    <row r="136" spans="2:29" ht="47.25" customHeight="1" x14ac:dyDescent="0.25">
      <c r="B136" s="30" t="s">
        <v>68</v>
      </c>
      <c r="C136" s="91" t="s">
        <v>521</v>
      </c>
      <c r="D136" s="5"/>
      <c r="E136" s="15" t="s">
        <v>302</v>
      </c>
      <c r="F136" s="15" t="s">
        <v>323</v>
      </c>
      <c r="G136" s="5">
        <v>300</v>
      </c>
      <c r="H136" s="10" t="s">
        <v>103</v>
      </c>
      <c r="I136" s="13">
        <v>2</v>
      </c>
      <c r="J136" s="33">
        <v>0.1</v>
      </c>
      <c r="K136" s="13" t="s">
        <v>59</v>
      </c>
      <c r="L136" s="5" t="s">
        <v>93</v>
      </c>
      <c r="M136" s="6">
        <v>3.8194444444444441E-2</v>
      </c>
      <c r="N136" s="6" t="s">
        <v>340</v>
      </c>
      <c r="O136" s="6"/>
      <c r="P136" s="6"/>
      <c r="Q136" s="15" t="s">
        <v>80</v>
      </c>
      <c r="R136" s="45" t="s">
        <v>417</v>
      </c>
      <c r="S136" s="6">
        <v>3.472222222222222E-3</v>
      </c>
      <c r="U136" s="34">
        <f t="shared" ref="U136:X180" si="10">IF($E136=U$6,$M136,0)</f>
        <v>0</v>
      </c>
      <c r="V136" s="34">
        <f t="shared" si="10"/>
        <v>0</v>
      </c>
      <c r="W136" s="34">
        <f t="shared" si="10"/>
        <v>3.8194444444444441E-2</v>
      </c>
      <c r="X136" s="34">
        <f t="shared" si="10"/>
        <v>0</v>
      </c>
      <c r="Z136" s="35">
        <f t="shared" ref="Z136:AC178" si="11">IF($E136=Z$6,1,0)</f>
        <v>0</v>
      </c>
      <c r="AA136" s="35">
        <f t="shared" si="11"/>
        <v>0</v>
      </c>
      <c r="AB136" s="35">
        <f t="shared" si="11"/>
        <v>1</v>
      </c>
      <c r="AC136" s="35">
        <f t="shared" si="11"/>
        <v>0</v>
      </c>
    </row>
    <row r="137" spans="2:29" ht="47.25" customHeight="1" x14ac:dyDescent="0.25">
      <c r="B137" s="30" t="s">
        <v>70</v>
      </c>
      <c r="C137" s="91" t="s">
        <v>521</v>
      </c>
      <c r="D137" s="5"/>
      <c r="E137" s="15" t="s">
        <v>302</v>
      </c>
      <c r="F137" s="15" t="s">
        <v>323</v>
      </c>
      <c r="G137" s="5">
        <v>300</v>
      </c>
      <c r="H137" s="10" t="s">
        <v>103</v>
      </c>
      <c r="I137" s="13">
        <v>2</v>
      </c>
      <c r="J137" s="33">
        <v>0.1</v>
      </c>
      <c r="K137" s="13" t="s">
        <v>59</v>
      </c>
      <c r="L137" s="5" t="s">
        <v>94</v>
      </c>
      <c r="M137" s="6">
        <v>3.8194444444444441E-2</v>
      </c>
      <c r="N137" s="6" t="s">
        <v>340</v>
      </c>
      <c r="O137" s="6"/>
      <c r="P137" s="6"/>
      <c r="Q137" s="15" t="s">
        <v>80</v>
      </c>
      <c r="R137" s="45" t="s">
        <v>417</v>
      </c>
      <c r="S137" s="6">
        <v>3.472222222222222E-3</v>
      </c>
      <c r="U137" s="34">
        <f t="shared" si="10"/>
        <v>0</v>
      </c>
      <c r="V137" s="34">
        <f t="shared" si="10"/>
        <v>0</v>
      </c>
      <c r="W137" s="34">
        <f t="shared" si="10"/>
        <v>3.8194444444444441E-2</v>
      </c>
      <c r="X137" s="34">
        <f t="shared" si="10"/>
        <v>0</v>
      </c>
      <c r="Z137" s="35">
        <f t="shared" si="11"/>
        <v>0</v>
      </c>
      <c r="AA137" s="35">
        <f t="shared" si="11"/>
        <v>0</v>
      </c>
      <c r="AB137" s="35">
        <f t="shared" si="11"/>
        <v>1</v>
      </c>
      <c r="AC137" s="35">
        <f t="shared" si="11"/>
        <v>0</v>
      </c>
    </row>
    <row r="138" spans="2:29" ht="47.25" customHeight="1" x14ac:dyDescent="0.25">
      <c r="B138" s="30" t="s">
        <v>71</v>
      </c>
      <c r="C138" s="91" t="s">
        <v>521</v>
      </c>
      <c r="D138" s="5"/>
      <c r="E138" s="15" t="s">
        <v>302</v>
      </c>
      <c r="F138" s="15" t="s">
        <v>323</v>
      </c>
      <c r="G138" s="5">
        <v>300</v>
      </c>
      <c r="H138" s="10" t="s">
        <v>103</v>
      </c>
      <c r="I138" s="13">
        <v>2</v>
      </c>
      <c r="J138" s="33">
        <v>0.1</v>
      </c>
      <c r="K138" s="13" t="s">
        <v>59</v>
      </c>
      <c r="L138" s="5" t="s">
        <v>95</v>
      </c>
      <c r="M138" s="6">
        <v>3.8194444444444441E-2</v>
      </c>
      <c r="N138" s="6" t="s">
        <v>340</v>
      </c>
      <c r="O138" s="6"/>
      <c r="P138" s="6"/>
      <c r="Q138" s="15" t="s">
        <v>80</v>
      </c>
      <c r="R138" s="45" t="s">
        <v>417</v>
      </c>
      <c r="S138" s="6">
        <v>3.472222222222222E-3</v>
      </c>
      <c r="U138" s="34">
        <f t="shared" si="10"/>
        <v>0</v>
      </c>
      <c r="V138" s="34">
        <f t="shared" si="10"/>
        <v>0</v>
      </c>
      <c r="W138" s="34">
        <f t="shared" si="10"/>
        <v>3.8194444444444441E-2</v>
      </c>
      <c r="X138" s="34">
        <f t="shared" si="10"/>
        <v>0</v>
      </c>
      <c r="Z138" s="35">
        <f t="shared" si="11"/>
        <v>0</v>
      </c>
      <c r="AA138" s="35">
        <f t="shared" si="11"/>
        <v>0</v>
      </c>
      <c r="AB138" s="35">
        <f t="shared" si="11"/>
        <v>1</v>
      </c>
      <c r="AC138" s="35">
        <f t="shared" si="11"/>
        <v>0</v>
      </c>
    </row>
    <row r="139" spans="2:29" ht="47.25" customHeight="1" x14ac:dyDescent="0.25">
      <c r="B139" s="30" t="s">
        <v>107</v>
      </c>
      <c r="C139" s="91" t="s">
        <v>521</v>
      </c>
      <c r="D139" s="5"/>
      <c r="E139" s="15" t="s">
        <v>302</v>
      </c>
      <c r="F139" s="15" t="s">
        <v>325</v>
      </c>
      <c r="G139" s="5">
        <v>300</v>
      </c>
      <c r="H139" s="10" t="s">
        <v>103</v>
      </c>
      <c r="I139" s="13">
        <v>2</v>
      </c>
      <c r="J139" s="33">
        <v>0.1</v>
      </c>
      <c r="K139" s="13" t="s">
        <v>59</v>
      </c>
      <c r="L139" s="5" t="s">
        <v>119</v>
      </c>
      <c r="M139" s="6">
        <v>5.2083333333333336E-2</v>
      </c>
      <c r="N139" s="6" t="s">
        <v>336</v>
      </c>
      <c r="O139" s="6"/>
      <c r="P139" s="6"/>
      <c r="Q139" s="15"/>
      <c r="R139" s="45"/>
      <c r="S139" s="57">
        <v>3.472222222222222E-3</v>
      </c>
      <c r="U139" s="34">
        <f t="shared" si="10"/>
        <v>0</v>
      </c>
      <c r="V139" s="34">
        <f t="shared" si="10"/>
        <v>0</v>
      </c>
      <c r="W139" s="34">
        <f t="shared" si="10"/>
        <v>5.2083333333333336E-2</v>
      </c>
      <c r="X139" s="34">
        <f t="shared" si="10"/>
        <v>0</v>
      </c>
      <c r="Z139" s="35">
        <f t="shared" si="11"/>
        <v>0</v>
      </c>
      <c r="AA139" s="35">
        <f t="shared" si="11"/>
        <v>0</v>
      </c>
      <c r="AB139" s="35">
        <f t="shared" si="11"/>
        <v>1</v>
      </c>
      <c r="AC139" s="35">
        <f t="shared" si="11"/>
        <v>0</v>
      </c>
    </row>
    <row r="140" spans="2:29" ht="47.25" customHeight="1" x14ac:dyDescent="0.25">
      <c r="B140" s="30" t="s">
        <v>110</v>
      </c>
      <c r="C140" s="91" t="s">
        <v>521</v>
      </c>
      <c r="D140" s="5"/>
      <c r="E140" s="15" t="s">
        <v>302</v>
      </c>
      <c r="F140" s="15" t="s">
        <v>325</v>
      </c>
      <c r="G140" s="5">
        <v>300</v>
      </c>
      <c r="H140" s="10" t="s">
        <v>103</v>
      </c>
      <c r="I140" s="13">
        <v>2</v>
      </c>
      <c r="J140" s="33">
        <v>0.1</v>
      </c>
      <c r="K140" s="13" t="s">
        <v>59</v>
      </c>
      <c r="L140" s="5" t="s">
        <v>118</v>
      </c>
      <c r="M140" s="6">
        <v>9.0277777777777776E-2</v>
      </c>
      <c r="N140" s="6" t="s">
        <v>340</v>
      </c>
      <c r="O140" s="6"/>
      <c r="P140" s="6"/>
      <c r="Q140" s="15"/>
      <c r="R140" s="45"/>
      <c r="S140" s="57">
        <v>3.472222222222222E-3</v>
      </c>
      <c r="U140" s="34">
        <f t="shared" si="10"/>
        <v>0</v>
      </c>
      <c r="V140" s="34">
        <f t="shared" si="10"/>
        <v>0</v>
      </c>
      <c r="W140" s="34">
        <f t="shared" si="10"/>
        <v>9.0277777777777776E-2</v>
      </c>
      <c r="X140" s="34">
        <f t="shared" si="10"/>
        <v>0</v>
      </c>
      <c r="Z140" s="35">
        <f t="shared" si="11"/>
        <v>0</v>
      </c>
      <c r="AA140" s="35">
        <f t="shared" si="11"/>
        <v>0</v>
      </c>
      <c r="AB140" s="35">
        <f t="shared" si="11"/>
        <v>1</v>
      </c>
      <c r="AC140" s="35">
        <f t="shared" si="11"/>
        <v>0</v>
      </c>
    </row>
    <row r="141" spans="2:29" ht="47.25" customHeight="1" x14ac:dyDescent="0.25">
      <c r="B141" s="30" t="s">
        <v>117</v>
      </c>
      <c r="C141" s="91" t="s">
        <v>521</v>
      </c>
      <c r="D141" s="5"/>
      <c r="E141" s="15" t="s">
        <v>302</v>
      </c>
      <c r="F141" s="15" t="s">
        <v>325</v>
      </c>
      <c r="G141" s="5">
        <v>300</v>
      </c>
      <c r="H141" s="10" t="s">
        <v>103</v>
      </c>
      <c r="I141" s="13">
        <v>2</v>
      </c>
      <c r="J141" s="33">
        <v>0.1</v>
      </c>
      <c r="K141" s="13" t="s">
        <v>59</v>
      </c>
      <c r="L141" s="5" t="s">
        <v>116</v>
      </c>
      <c r="M141" s="6">
        <v>1.0416666666666666E-2</v>
      </c>
      <c r="N141" s="6" t="s">
        <v>330</v>
      </c>
      <c r="O141" s="6"/>
      <c r="P141" s="6"/>
      <c r="Q141" s="15"/>
      <c r="R141" s="45"/>
      <c r="S141" s="57">
        <v>3.472222222222222E-3</v>
      </c>
      <c r="U141" s="34">
        <f t="shared" si="10"/>
        <v>0</v>
      </c>
      <c r="V141" s="34">
        <f t="shared" si="10"/>
        <v>0</v>
      </c>
      <c r="W141" s="34">
        <f t="shared" si="10"/>
        <v>1.0416666666666666E-2</v>
      </c>
      <c r="X141" s="34">
        <f t="shared" si="10"/>
        <v>0</v>
      </c>
      <c r="Z141" s="35">
        <f t="shared" si="11"/>
        <v>0</v>
      </c>
      <c r="AA141" s="35">
        <f t="shared" si="11"/>
        <v>0</v>
      </c>
      <c r="AB141" s="35">
        <f t="shared" si="11"/>
        <v>1</v>
      </c>
      <c r="AC141" s="35">
        <f t="shared" si="11"/>
        <v>0</v>
      </c>
    </row>
    <row r="142" spans="2:29" ht="47.25" customHeight="1" x14ac:dyDescent="0.25">
      <c r="B142" s="30" t="s">
        <v>108</v>
      </c>
      <c r="C142" s="91" t="s">
        <v>521</v>
      </c>
      <c r="D142" s="5"/>
      <c r="E142" s="15" t="s">
        <v>302</v>
      </c>
      <c r="F142" s="15" t="s">
        <v>325</v>
      </c>
      <c r="G142" s="5">
        <v>100</v>
      </c>
      <c r="H142" s="10" t="s">
        <v>103</v>
      </c>
      <c r="I142" s="13">
        <v>3</v>
      </c>
      <c r="J142" s="33">
        <v>0.3</v>
      </c>
      <c r="K142" s="13" t="s">
        <v>59</v>
      </c>
      <c r="L142" s="5" t="s">
        <v>123</v>
      </c>
      <c r="M142" s="6">
        <v>7.7777777777777779E-2</v>
      </c>
      <c r="N142" s="6" t="s">
        <v>330</v>
      </c>
      <c r="O142" s="6"/>
      <c r="P142" s="6"/>
      <c r="Q142" s="43" t="s">
        <v>356</v>
      </c>
      <c r="R142" s="45"/>
      <c r="S142" s="57">
        <v>3.472222222222222E-3</v>
      </c>
      <c r="U142" s="34">
        <f t="shared" si="10"/>
        <v>0</v>
      </c>
      <c r="V142" s="34">
        <f t="shared" si="10"/>
        <v>0</v>
      </c>
      <c r="W142" s="34">
        <f t="shared" si="10"/>
        <v>7.7777777777777779E-2</v>
      </c>
      <c r="X142" s="34">
        <f t="shared" si="10"/>
        <v>0</v>
      </c>
      <c r="Z142" s="35">
        <f t="shared" si="11"/>
        <v>0</v>
      </c>
      <c r="AA142" s="35">
        <f t="shared" si="11"/>
        <v>0</v>
      </c>
      <c r="AB142" s="35">
        <f t="shared" si="11"/>
        <v>1</v>
      </c>
      <c r="AC142" s="35">
        <f t="shared" si="11"/>
        <v>0</v>
      </c>
    </row>
    <row r="143" spans="2:29" ht="47.25" customHeight="1" x14ac:dyDescent="0.25">
      <c r="B143" s="30" t="s">
        <v>111</v>
      </c>
      <c r="C143" s="91" t="s">
        <v>521</v>
      </c>
      <c r="D143" s="5"/>
      <c r="E143" s="15" t="s">
        <v>302</v>
      </c>
      <c r="F143" s="15" t="s">
        <v>325</v>
      </c>
      <c r="G143" s="5">
        <v>300</v>
      </c>
      <c r="H143" s="10" t="s">
        <v>103</v>
      </c>
      <c r="I143" s="13">
        <v>2</v>
      </c>
      <c r="J143" s="33">
        <v>0.1</v>
      </c>
      <c r="K143" s="13" t="s">
        <v>59</v>
      </c>
      <c r="L143" s="5" t="s">
        <v>122</v>
      </c>
      <c r="M143" s="6">
        <v>3.125E-2</v>
      </c>
      <c r="N143" s="6" t="s">
        <v>340</v>
      </c>
      <c r="O143" s="6"/>
      <c r="P143" s="6"/>
      <c r="Q143" s="15" t="s">
        <v>113</v>
      </c>
      <c r="R143" s="45"/>
      <c r="S143" s="57">
        <v>3.472222222222222E-3</v>
      </c>
      <c r="U143" s="34">
        <f t="shared" si="10"/>
        <v>0</v>
      </c>
      <c r="V143" s="34">
        <f t="shared" si="10"/>
        <v>0</v>
      </c>
      <c r="W143" s="34">
        <f t="shared" si="10"/>
        <v>3.125E-2</v>
      </c>
      <c r="X143" s="34">
        <f t="shared" si="10"/>
        <v>0</v>
      </c>
      <c r="Z143" s="35">
        <f t="shared" si="11"/>
        <v>0</v>
      </c>
      <c r="AA143" s="35">
        <f t="shared" si="11"/>
        <v>0</v>
      </c>
      <c r="AB143" s="35">
        <f t="shared" si="11"/>
        <v>1</v>
      </c>
      <c r="AC143" s="35">
        <f t="shared" si="11"/>
        <v>0</v>
      </c>
    </row>
    <row r="144" spans="2:29" ht="47.25" customHeight="1" x14ac:dyDescent="0.25">
      <c r="B144" s="5" t="s">
        <v>79</v>
      </c>
      <c r="C144" s="93" t="s">
        <v>521</v>
      </c>
      <c r="D144" s="5"/>
      <c r="E144" s="15" t="s">
        <v>302</v>
      </c>
      <c r="F144" s="15" t="s">
        <v>325</v>
      </c>
      <c r="G144" s="5">
        <v>300</v>
      </c>
      <c r="H144" s="10" t="s">
        <v>603</v>
      </c>
      <c r="I144" s="13">
        <v>2</v>
      </c>
      <c r="J144" s="33">
        <v>0.1</v>
      </c>
      <c r="K144" s="13" t="s">
        <v>59</v>
      </c>
      <c r="L144" s="5" t="s">
        <v>604</v>
      </c>
      <c r="M144" s="6">
        <v>8.3333333333333329E-2</v>
      </c>
      <c r="N144" s="6" t="s">
        <v>336</v>
      </c>
      <c r="O144" s="6"/>
      <c r="P144" s="6"/>
      <c r="Q144" s="43"/>
      <c r="R144" s="45" t="s">
        <v>412</v>
      </c>
      <c r="S144" s="6">
        <v>1.3888888888888889E-3</v>
      </c>
      <c r="U144" s="34">
        <f t="shared" si="10"/>
        <v>0</v>
      </c>
      <c r="V144" s="34">
        <f t="shared" si="10"/>
        <v>0</v>
      </c>
      <c r="W144" s="34">
        <f t="shared" si="10"/>
        <v>8.3333333333333329E-2</v>
      </c>
      <c r="X144" s="34">
        <f t="shared" si="10"/>
        <v>0</v>
      </c>
      <c r="Z144" s="35">
        <f t="shared" si="11"/>
        <v>0</v>
      </c>
      <c r="AA144" s="35">
        <f t="shared" si="11"/>
        <v>0</v>
      </c>
      <c r="AB144" s="35">
        <f t="shared" si="11"/>
        <v>1</v>
      </c>
      <c r="AC144" s="35">
        <f t="shared" si="11"/>
        <v>0</v>
      </c>
    </row>
    <row r="145" spans="2:29" ht="47.25" customHeight="1" x14ac:dyDescent="0.25">
      <c r="B145" s="5" t="s">
        <v>162</v>
      </c>
      <c r="C145" s="67" t="s">
        <v>521</v>
      </c>
      <c r="D145" s="5"/>
      <c r="E145" s="15" t="s">
        <v>302</v>
      </c>
      <c r="F145" s="15" t="s">
        <v>161</v>
      </c>
      <c r="G145" s="5">
        <v>300</v>
      </c>
      <c r="H145" s="10" t="s">
        <v>103</v>
      </c>
      <c r="I145" s="13">
        <v>2</v>
      </c>
      <c r="J145" s="33">
        <v>0.1</v>
      </c>
      <c r="K145" s="13" t="s">
        <v>59</v>
      </c>
      <c r="L145" s="5" t="s">
        <v>184</v>
      </c>
      <c r="M145" s="6">
        <v>6.25E-2</v>
      </c>
      <c r="N145" s="6" t="s">
        <v>330</v>
      </c>
      <c r="O145" s="6"/>
      <c r="P145" s="6"/>
      <c r="Q145" s="15"/>
      <c r="R145" s="45"/>
      <c r="S145" s="57">
        <v>3.472222222222222E-3</v>
      </c>
      <c r="U145" s="34">
        <f t="shared" si="10"/>
        <v>0</v>
      </c>
      <c r="V145" s="34">
        <f t="shared" si="10"/>
        <v>0</v>
      </c>
      <c r="W145" s="34">
        <f t="shared" si="10"/>
        <v>6.25E-2</v>
      </c>
      <c r="X145" s="34">
        <f t="shared" si="10"/>
        <v>0</v>
      </c>
      <c r="Z145" s="35">
        <f t="shared" si="11"/>
        <v>0</v>
      </c>
      <c r="AA145" s="35">
        <f t="shared" si="11"/>
        <v>0</v>
      </c>
      <c r="AB145" s="35">
        <f t="shared" si="11"/>
        <v>1</v>
      </c>
      <c r="AC145" s="35">
        <f t="shared" si="11"/>
        <v>0</v>
      </c>
    </row>
    <row r="146" spans="2:29" ht="47.25" customHeight="1" x14ac:dyDescent="0.25">
      <c r="B146" s="5" t="s">
        <v>163</v>
      </c>
      <c r="C146" s="67" t="s">
        <v>521</v>
      </c>
      <c r="D146" s="5"/>
      <c r="E146" s="15" t="s">
        <v>302</v>
      </c>
      <c r="F146" s="15" t="s">
        <v>161</v>
      </c>
      <c r="G146" s="5">
        <v>300</v>
      </c>
      <c r="H146" s="10" t="s">
        <v>103</v>
      </c>
      <c r="I146" s="13">
        <v>2</v>
      </c>
      <c r="J146" s="33">
        <v>0.1</v>
      </c>
      <c r="K146" s="13" t="s">
        <v>59</v>
      </c>
      <c r="L146" s="5" t="s">
        <v>185</v>
      </c>
      <c r="M146" s="6">
        <v>5.2083333333333336E-2</v>
      </c>
      <c r="N146" s="6" t="s">
        <v>330</v>
      </c>
      <c r="O146" s="6"/>
      <c r="P146" s="6"/>
      <c r="Q146" s="15"/>
      <c r="R146" s="45"/>
      <c r="S146" s="57">
        <v>3.472222222222222E-3</v>
      </c>
      <c r="U146" s="34">
        <f t="shared" si="10"/>
        <v>0</v>
      </c>
      <c r="V146" s="34">
        <f t="shared" si="10"/>
        <v>0</v>
      </c>
      <c r="W146" s="34">
        <f t="shared" si="10"/>
        <v>5.2083333333333336E-2</v>
      </c>
      <c r="X146" s="34">
        <f t="shared" si="10"/>
        <v>0</v>
      </c>
      <c r="Z146" s="35">
        <f t="shared" si="11"/>
        <v>0</v>
      </c>
      <c r="AA146" s="35">
        <f t="shared" si="11"/>
        <v>0</v>
      </c>
      <c r="AB146" s="35">
        <f t="shared" si="11"/>
        <v>1</v>
      </c>
      <c r="AC146" s="35">
        <f t="shared" si="11"/>
        <v>0</v>
      </c>
    </row>
    <row r="147" spans="2:29" ht="47.25" customHeight="1" x14ac:dyDescent="0.25">
      <c r="B147" s="30" t="s">
        <v>164</v>
      </c>
      <c r="C147" s="91" t="s">
        <v>521</v>
      </c>
      <c r="D147" s="5"/>
      <c r="E147" s="15" t="s">
        <v>302</v>
      </c>
      <c r="F147" s="15" t="s">
        <v>161</v>
      </c>
      <c r="G147" s="5">
        <v>300</v>
      </c>
      <c r="H147" s="10" t="s">
        <v>103</v>
      </c>
      <c r="I147" s="13">
        <v>2</v>
      </c>
      <c r="J147" s="33">
        <v>0.1</v>
      </c>
      <c r="K147" s="13" t="s">
        <v>59</v>
      </c>
      <c r="L147" s="5" t="s">
        <v>388</v>
      </c>
      <c r="M147" s="6">
        <v>7.6388888888888895E-2</v>
      </c>
      <c r="N147" s="6" t="s">
        <v>330</v>
      </c>
      <c r="O147" s="6"/>
      <c r="P147" s="6"/>
      <c r="Q147" s="43" t="s">
        <v>602</v>
      </c>
      <c r="R147" s="45"/>
      <c r="S147" s="57">
        <v>3.472222222222222E-3</v>
      </c>
      <c r="U147" s="34">
        <f t="shared" si="10"/>
        <v>0</v>
      </c>
      <c r="V147" s="34">
        <f t="shared" si="10"/>
        <v>0</v>
      </c>
      <c r="W147" s="34">
        <f t="shared" si="10"/>
        <v>7.6388888888888895E-2</v>
      </c>
      <c r="X147" s="34">
        <f t="shared" si="10"/>
        <v>0</v>
      </c>
      <c r="Z147" s="35">
        <f t="shared" si="11"/>
        <v>0</v>
      </c>
      <c r="AA147" s="35">
        <f t="shared" si="11"/>
        <v>0</v>
      </c>
      <c r="AB147" s="35">
        <f t="shared" si="11"/>
        <v>1</v>
      </c>
      <c r="AC147" s="35">
        <f t="shared" si="11"/>
        <v>0</v>
      </c>
    </row>
    <row r="148" spans="2:29" ht="47.25" customHeight="1" x14ac:dyDescent="0.25">
      <c r="B148" s="30" t="s">
        <v>165</v>
      </c>
      <c r="C148" s="91" t="s">
        <v>521</v>
      </c>
      <c r="D148" s="5"/>
      <c r="E148" s="15" t="s">
        <v>302</v>
      </c>
      <c r="F148" s="15" t="s">
        <v>161</v>
      </c>
      <c r="G148" s="5">
        <v>300</v>
      </c>
      <c r="H148" s="10" t="s">
        <v>103</v>
      </c>
      <c r="I148" s="13">
        <v>2</v>
      </c>
      <c r="J148" s="33">
        <v>0.1</v>
      </c>
      <c r="K148" s="13" t="s">
        <v>59</v>
      </c>
      <c r="L148" s="5" t="s">
        <v>389</v>
      </c>
      <c r="M148" s="6">
        <v>9.0277777777777776E-2</v>
      </c>
      <c r="N148" s="6" t="s">
        <v>330</v>
      </c>
      <c r="O148" s="6"/>
      <c r="P148" s="6"/>
      <c r="Q148" s="43" t="s">
        <v>602</v>
      </c>
      <c r="R148" s="45"/>
      <c r="S148" s="57">
        <v>3.472222222222222E-3</v>
      </c>
      <c r="U148" s="34">
        <f t="shared" si="10"/>
        <v>0</v>
      </c>
      <c r="V148" s="34">
        <f t="shared" si="10"/>
        <v>0</v>
      </c>
      <c r="W148" s="34">
        <f t="shared" si="10"/>
        <v>9.0277777777777776E-2</v>
      </c>
      <c r="X148" s="34">
        <f t="shared" si="10"/>
        <v>0</v>
      </c>
      <c r="Z148" s="35">
        <f t="shared" si="11"/>
        <v>0</v>
      </c>
      <c r="AA148" s="35">
        <f t="shared" si="11"/>
        <v>0</v>
      </c>
      <c r="AB148" s="35">
        <f t="shared" si="11"/>
        <v>1</v>
      </c>
      <c r="AC148" s="35">
        <f t="shared" si="11"/>
        <v>0</v>
      </c>
    </row>
    <row r="149" spans="2:29" ht="47.25" customHeight="1" x14ac:dyDescent="0.25">
      <c r="B149" s="5" t="s">
        <v>166</v>
      </c>
      <c r="C149" s="67" t="s">
        <v>521</v>
      </c>
      <c r="D149" s="5"/>
      <c r="E149" s="15" t="s">
        <v>302</v>
      </c>
      <c r="F149" s="15" t="s">
        <v>161</v>
      </c>
      <c r="G149" s="5">
        <v>200</v>
      </c>
      <c r="H149" s="10" t="s">
        <v>103</v>
      </c>
      <c r="I149" s="13">
        <v>3</v>
      </c>
      <c r="J149" s="33">
        <v>1</v>
      </c>
      <c r="K149" s="13" t="s">
        <v>59</v>
      </c>
      <c r="L149" s="5" t="s">
        <v>186</v>
      </c>
      <c r="M149" s="6">
        <v>9.7222222222222224E-2</v>
      </c>
      <c r="N149" s="6" t="s">
        <v>336</v>
      </c>
      <c r="O149" s="6"/>
      <c r="P149" s="6"/>
      <c r="Q149" s="15"/>
      <c r="R149" s="45" t="s">
        <v>419</v>
      </c>
      <c r="S149" s="6">
        <v>6.9444444444444441E-3</v>
      </c>
      <c r="U149" s="34">
        <f t="shared" si="10"/>
        <v>0</v>
      </c>
      <c r="V149" s="34">
        <f t="shared" si="10"/>
        <v>0</v>
      </c>
      <c r="W149" s="34">
        <f t="shared" si="10"/>
        <v>9.7222222222222224E-2</v>
      </c>
      <c r="X149" s="34">
        <f t="shared" si="10"/>
        <v>0</v>
      </c>
      <c r="Z149" s="35">
        <f t="shared" si="11"/>
        <v>0</v>
      </c>
      <c r="AA149" s="35">
        <f t="shared" si="11"/>
        <v>0</v>
      </c>
      <c r="AB149" s="35">
        <f t="shared" si="11"/>
        <v>1</v>
      </c>
      <c r="AC149" s="35">
        <f t="shared" si="11"/>
        <v>0</v>
      </c>
    </row>
    <row r="150" spans="2:29" ht="47.25" customHeight="1" x14ac:dyDescent="0.25">
      <c r="B150" s="5" t="s">
        <v>167</v>
      </c>
      <c r="C150" s="67" t="s">
        <v>521</v>
      </c>
      <c r="D150" s="5"/>
      <c r="E150" s="15" t="s">
        <v>302</v>
      </c>
      <c r="F150" s="15" t="s">
        <v>161</v>
      </c>
      <c r="G150" s="5">
        <v>300</v>
      </c>
      <c r="H150" s="10" t="s">
        <v>103</v>
      </c>
      <c r="I150" s="13">
        <v>2</v>
      </c>
      <c r="J150" s="33">
        <v>0.1</v>
      </c>
      <c r="K150" s="13" t="s">
        <v>59</v>
      </c>
      <c r="L150" s="5" t="s">
        <v>189</v>
      </c>
      <c r="M150" s="6">
        <v>7.6388888888888886E-3</v>
      </c>
      <c r="N150" s="6" t="s">
        <v>330</v>
      </c>
      <c r="O150" s="6"/>
      <c r="P150" s="6"/>
      <c r="Q150" s="43" t="s">
        <v>356</v>
      </c>
      <c r="R150" s="45"/>
      <c r="S150" s="57">
        <v>3.472222222222222E-3</v>
      </c>
      <c r="U150" s="34">
        <f t="shared" si="10"/>
        <v>0</v>
      </c>
      <c r="V150" s="34">
        <f t="shared" si="10"/>
        <v>0</v>
      </c>
      <c r="W150" s="34">
        <f t="shared" si="10"/>
        <v>7.6388888888888886E-3</v>
      </c>
      <c r="X150" s="34">
        <f t="shared" si="10"/>
        <v>0</v>
      </c>
      <c r="Z150" s="35">
        <f t="shared" si="11"/>
        <v>0</v>
      </c>
      <c r="AA150" s="35">
        <f t="shared" si="11"/>
        <v>0</v>
      </c>
      <c r="AB150" s="35">
        <f t="shared" si="11"/>
        <v>1</v>
      </c>
      <c r="AC150" s="35">
        <f t="shared" si="11"/>
        <v>0</v>
      </c>
    </row>
    <row r="151" spans="2:29" ht="47.25" customHeight="1" x14ac:dyDescent="0.25">
      <c r="B151" s="5" t="s">
        <v>168</v>
      </c>
      <c r="C151" s="67" t="s">
        <v>521</v>
      </c>
      <c r="D151" s="5"/>
      <c r="E151" s="15" t="s">
        <v>302</v>
      </c>
      <c r="F151" s="15" t="s">
        <v>161</v>
      </c>
      <c r="G151" s="5">
        <v>300</v>
      </c>
      <c r="H151" s="10" t="s">
        <v>103</v>
      </c>
      <c r="I151" s="13">
        <v>2</v>
      </c>
      <c r="J151" s="33">
        <v>0.1</v>
      </c>
      <c r="K151" s="13" t="s">
        <v>59</v>
      </c>
      <c r="L151" s="5" t="s">
        <v>190</v>
      </c>
      <c r="M151" s="6">
        <v>3.4722222222222224E-2</v>
      </c>
      <c r="N151" s="6" t="s">
        <v>330</v>
      </c>
      <c r="O151" s="6"/>
      <c r="P151" s="6"/>
      <c r="Q151" s="43" t="s">
        <v>356</v>
      </c>
      <c r="R151" s="45"/>
      <c r="S151" s="57">
        <v>3.472222222222222E-3</v>
      </c>
      <c r="U151" s="34">
        <f t="shared" si="10"/>
        <v>0</v>
      </c>
      <c r="V151" s="34">
        <f t="shared" si="10"/>
        <v>0</v>
      </c>
      <c r="W151" s="34">
        <f t="shared" si="10"/>
        <v>3.4722222222222224E-2</v>
      </c>
      <c r="X151" s="34">
        <f t="shared" si="10"/>
        <v>0</v>
      </c>
      <c r="Z151" s="35">
        <f t="shared" si="11"/>
        <v>0</v>
      </c>
      <c r="AA151" s="35">
        <f t="shared" si="11"/>
        <v>0</v>
      </c>
      <c r="AB151" s="35">
        <f t="shared" si="11"/>
        <v>1</v>
      </c>
      <c r="AC151" s="35">
        <f t="shared" si="11"/>
        <v>0</v>
      </c>
    </row>
    <row r="152" spans="2:29" ht="47.25" customHeight="1" x14ac:dyDescent="0.25">
      <c r="B152" s="5" t="s">
        <v>169</v>
      </c>
      <c r="C152" s="67" t="s">
        <v>521</v>
      </c>
      <c r="D152" s="5"/>
      <c r="E152" s="15" t="s">
        <v>302</v>
      </c>
      <c r="F152" s="15" t="s">
        <v>161</v>
      </c>
      <c r="G152" s="5">
        <v>300</v>
      </c>
      <c r="H152" s="10" t="s">
        <v>103</v>
      </c>
      <c r="I152" s="13">
        <v>2</v>
      </c>
      <c r="J152" s="33">
        <v>0.1</v>
      </c>
      <c r="K152" s="13" t="s">
        <v>59</v>
      </c>
      <c r="L152" s="5" t="s">
        <v>191</v>
      </c>
      <c r="M152" s="6">
        <v>1.7361111111111112E-2</v>
      </c>
      <c r="N152" s="6" t="s">
        <v>330</v>
      </c>
      <c r="O152" s="6"/>
      <c r="P152" s="6"/>
      <c r="Q152" s="43" t="s">
        <v>356</v>
      </c>
      <c r="R152" s="45"/>
      <c r="S152" s="57">
        <v>3.472222222222222E-3</v>
      </c>
      <c r="U152" s="34">
        <f t="shared" si="10"/>
        <v>0</v>
      </c>
      <c r="V152" s="34">
        <f t="shared" si="10"/>
        <v>0</v>
      </c>
      <c r="W152" s="34">
        <f t="shared" si="10"/>
        <v>1.7361111111111112E-2</v>
      </c>
      <c r="X152" s="34">
        <f t="shared" si="10"/>
        <v>0</v>
      </c>
      <c r="Z152" s="35">
        <f t="shared" si="11"/>
        <v>0</v>
      </c>
      <c r="AA152" s="35">
        <f t="shared" si="11"/>
        <v>0</v>
      </c>
      <c r="AB152" s="35">
        <f t="shared" si="11"/>
        <v>1</v>
      </c>
      <c r="AC152" s="35">
        <f t="shared" si="11"/>
        <v>0</v>
      </c>
    </row>
    <row r="153" spans="2:29" ht="47.25" customHeight="1" x14ac:dyDescent="0.25">
      <c r="B153" s="5" t="s">
        <v>170</v>
      </c>
      <c r="C153" s="67" t="s">
        <v>521</v>
      </c>
      <c r="D153" s="5"/>
      <c r="E153" s="15" t="s">
        <v>302</v>
      </c>
      <c r="F153" s="15" t="s">
        <v>161</v>
      </c>
      <c r="G153" s="5">
        <v>300</v>
      </c>
      <c r="H153" s="10" t="s">
        <v>103</v>
      </c>
      <c r="I153" s="13">
        <v>2</v>
      </c>
      <c r="J153" s="33">
        <v>0.1</v>
      </c>
      <c r="K153" s="13" t="s">
        <v>59</v>
      </c>
      <c r="L153" s="5" t="s">
        <v>192</v>
      </c>
      <c r="M153" s="6">
        <v>1.0416666666666666E-2</v>
      </c>
      <c r="N153" s="6" t="s">
        <v>330</v>
      </c>
      <c r="O153" s="6"/>
      <c r="P153" s="6"/>
      <c r="Q153" s="43" t="s">
        <v>356</v>
      </c>
      <c r="R153" s="45"/>
      <c r="S153" s="57">
        <v>3.472222222222222E-3</v>
      </c>
      <c r="U153" s="34">
        <f t="shared" si="10"/>
        <v>0</v>
      </c>
      <c r="V153" s="34">
        <f t="shared" si="10"/>
        <v>0</v>
      </c>
      <c r="W153" s="34">
        <f t="shared" si="10"/>
        <v>1.0416666666666666E-2</v>
      </c>
      <c r="X153" s="34">
        <f t="shared" si="10"/>
        <v>0</v>
      </c>
      <c r="Z153" s="35">
        <f t="shared" si="11"/>
        <v>0</v>
      </c>
      <c r="AA153" s="35">
        <f t="shared" si="11"/>
        <v>0</v>
      </c>
      <c r="AB153" s="35">
        <f t="shared" si="11"/>
        <v>1</v>
      </c>
      <c r="AC153" s="35">
        <f t="shared" si="11"/>
        <v>0</v>
      </c>
    </row>
    <row r="154" spans="2:29" ht="47.25" customHeight="1" x14ac:dyDescent="0.25">
      <c r="B154" s="5" t="s">
        <v>171</v>
      </c>
      <c r="C154" s="67" t="s">
        <v>521</v>
      </c>
      <c r="D154" s="5"/>
      <c r="E154" s="15" t="s">
        <v>302</v>
      </c>
      <c r="F154" s="15" t="s">
        <v>161</v>
      </c>
      <c r="G154" s="5">
        <v>300</v>
      </c>
      <c r="H154" s="10" t="s">
        <v>103</v>
      </c>
      <c r="I154" s="13">
        <v>2</v>
      </c>
      <c r="J154" s="33">
        <v>0.1</v>
      </c>
      <c r="K154" s="13" t="s">
        <v>59</v>
      </c>
      <c r="L154" s="5" t="s">
        <v>193</v>
      </c>
      <c r="M154" s="6">
        <v>6.9444444444444441E-3</v>
      </c>
      <c r="N154" s="6" t="s">
        <v>330</v>
      </c>
      <c r="O154" s="6"/>
      <c r="P154" s="6"/>
      <c r="Q154" s="15"/>
      <c r="R154" s="45"/>
      <c r="S154" s="57">
        <v>3.472222222222222E-3</v>
      </c>
      <c r="U154" s="34">
        <f t="shared" si="10"/>
        <v>0</v>
      </c>
      <c r="V154" s="34">
        <f t="shared" si="10"/>
        <v>0</v>
      </c>
      <c r="W154" s="34">
        <f t="shared" si="10"/>
        <v>6.9444444444444441E-3</v>
      </c>
      <c r="X154" s="34">
        <f t="shared" si="10"/>
        <v>0</v>
      </c>
      <c r="Z154" s="35">
        <f t="shared" si="11"/>
        <v>0</v>
      </c>
      <c r="AA154" s="35">
        <f t="shared" si="11"/>
        <v>0</v>
      </c>
      <c r="AB154" s="35">
        <f t="shared" si="11"/>
        <v>1</v>
      </c>
      <c r="AC154" s="35">
        <f t="shared" si="11"/>
        <v>0</v>
      </c>
    </row>
    <row r="155" spans="2:29" ht="47.25" customHeight="1" x14ac:dyDescent="0.25">
      <c r="B155" s="5" t="s">
        <v>173</v>
      </c>
      <c r="C155" s="67" t="s">
        <v>521</v>
      </c>
      <c r="D155" s="5"/>
      <c r="E155" s="15" t="s">
        <v>302</v>
      </c>
      <c r="F155" s="15" t="s">
        <v>161</v>
      </c>
      <c r="G155" s="5">
        <v>300</v>
      </c>
      <c r="H155" s="10" t="s">
        <v>103</v>
      </c>
      <c r="I155" s="13">
        <v>2</v>
      </c>
      <c r="J155" s="33">
        <v>0.1</v>
      </c>
      <c r="K155" s="13" t="s">
        <v>59</v>
      </c>
      <c r="L155" s="5" t="s">
        <v>195</v>
      </c>
      <c r="M155" s="6">
        <v>6.25E-2</v>
      </c>
      <c r="N155" s="6" t="s">
        <v>330</v>
      </c>
      <c r="O155" s="6"/>
      <c r="P155" s="6"/>
      <c r="Q155" s="15"/>
      <c r="R155" s="45"/>
      <c r="S155" s="57">
        <v>3.472222222222222E-3</v>
      </c>
      <c r="U155" s="34">
        <f t="shared" si="10"/>
        <v>0</v>
      </c>
      <c r="V155" s="34">
        <f t="shared" si="10"/>
        <v>0</v>
      </c>
      <c r="W155" s="34">
        <f t="shared" si="10"/>
        <v>6.25E-2</v>
      </c>
      <c r="X155" s="34">
        <f t="shared" si="10"/>
        <v>0</v>
      </c>
      <c r="Z155" s="35">
        <f t="shared" si="11"/>
        <v>0</v>
      </c>
      <c r="AA155" s="35">
        <f t="shared" si="11"/>
        <v>0</v>
      </c>
      <c r="AB155" s="35">
        <f t="shared" si="11"/>
        <v>1</v>
      </c>
      <c r="AC155" s="35">
        <f t="shared" si="11"/>
        <v>0</v>
      </c>
    </row>
    <row r="156" spans="2:29" ht="47.25" customHeight="1" x14ac:dyDescent="0.25">
      <c r="B156" s="30" t="s">
        <v>175</v>
      </c>
      <c r="C156" s="91" t="s">
        <v>521</v>
      </c>
      <c r="D156" s="5"/>
      <c r="E156" s="15" t="s">
        <v>302</v>
      </c>
      <c r="F156" s="15" t="s">
        <v>161</v>
      </c>
      <c r="G156" s="5">
        <v>300</v>
      </c>
      <c r="H156" s="10" t="s">
        <v>103</v>
      </c>
      <c r="I156" s="13">
        <v>2</v>
      </c>
      <c r="J156" s="33">
        <v>0.1</v>
      </c>
      <c r="K156" s="13" t="s">
        <v>59</v>
      </c>
      <c r="L156" s="5" t="s">
        <v>197</v>
      </c>
      <c r="M156" s="6">
        <v>0.10416666666666667</v>
      </c>
      <c r="N156" s="6" t="s">
        <v>330</v>
      </c>
      <c r="O156" s="6"/>
      <c r="P156" s="6"/>
      <c r="Q156" s="15" t="s">
        <v>239</v>
      </c>
      <c r="R156" s="45"/>
      <c r="S156" s="57">
        <v>3.472222222222222E-3</v>
      </c>
      <c r="U156" s="34">
        <f t="shared" si="10"/>
        <v>0</v>
      </c>
      <c r="V156" s="34">
        <f t="shared" si="10"/>
        <v>0</v>
      </c>
      <c r="W156" s="34">
        <f t="shared" si="10"/>
        <v>0.10416666666666667</v>
      </c>
      <c r="X156" s="34">
        <f t="shared" si="10"/>
        <v>0</v>
      </c>
      <c r="Z156" s="35">
        <f t="shared" si="11"/>
        <v>0</v>
      </c>
      <c r="AA156" s="35">
        <f t="shared" si="11"/>
        <v>0</v>
      </c>
      <c r="AB156" s="35">
        <f t="shared" si="11"/>
        <v>1</v>
      </c>
      <c r="AC156" s="35">
        <f t="shared" si="11"/>
        <v>0</v>
      </c>
    </row>
    <row r="157" spans="2:29" ht="47.25" customHeight="1" x14ac:dyDescent="0.25">
      <c r="B157" s="30" t="s">
        <v>176</v>
      </c>
      <c r="C157" s="91" t="s">
        <v>521</v>
      </c>
      <c r="D157" s="5"/>
      <c r="E157" s="15" t="s">
        <v>302</v>
      </c>
      <c r="F157" s="15" t="s">
        <v>161</v>
      </c>
      <c r="G157" s="5">
        <v>300</v>
      </c>
      <c r="H157" s="10" t="s">
        <v>103</v>
      </c>
      <c r="I157" s="13">
        <v>2</v>
      </c>
      <c r="J157" s="33">
        <v>0.1</v>
      </c>
      <c r="K157" s="13" t="s">
        <v>59</v>
      </c>
      <c r="L157" s="5" t="s">
        <v>198</v>
      </c>
      <c r="M157" s="6">
        <v>4.8611111111111112E-2</v>
      </c>
      <c r="N157" s="6" t="s">
        <v>330</v>
      </c>
      <c r="O157" s="6"/>
      <c r="P157" s="6"/>
      <c r="Q157" s="15" t="s">
        <v>239</v>
      </c>
      <c r="R157" s="45"/>
      <c r="S157" s="57">
        <v>3.472222222222222E-3</v>
      </c>
      <c r="U157" s="34">
        <f t="shared" si="10"/>
        <v>0</v>
      </c>
      <c r="V157" s="34">
        <f t="shared" si="10"/>
        <v>0</v>
      </c>
      <c r="W157" s="34">
        <f t="shared" si="10"/>
        <v>4.8611111111111112E-2</v>
      </c>
      <c r="X157" s="34">
        <f t="shared" si="10"/>
        <v>0</v>
      </c>
      <c r="Z157" s="35">
        <f t="shared" si="11"/>
        <v>0</v>
      </c>
      <c r="AA157" s="35">
        <f t="shared" si="11"/>
        <v>0</v>
      </c>
      <c r="AB157" s="35">
        <f t="shared" si="11"/>
        <v>1</v>
      </c>
      <c r="AC157" s="35">
        <f t="shared" si="11"/>
        <v>0</v>
      </c>
    </row>
    <row r="158" spans="2:29" ht="47.25" customHeight="1" x14ac:dyDescent="0.25">
      <c r="B158" s="5" t="s">
        <v>177</v>
      </c>
      <c r="C158" s="67" t="s">
        <v>598</v>
      </c>
      <c r="D158" s="5"/>
      <c r="E158" s="15" t="s">
        <v>302</v>
      </c>
      <c r="F158" s="15" t="s">
        <v>161</v>
      </c>
      <c r="G158" s="5">
        <v>200</v>
      </c>
      <c r="H158" s="10" t="s">
        <v>103</v>
      </c>
      <c r="I158" s="13">
        <v>2</v>
      </c>
      <c r="J158" s="33">
        <v>1</v>
      </c>
      <c r="K158" s="13" t="s">
        <v>59</v>
      </c>
      <c r="L158" s="5" t="s">
        <v>203</v>
      </c>
      <c r="M158" s="6">
        <v>6.25E-2</v>
      </c>
      <c r="N158" s="6" t="s">
        <v>330</v>
      </c>
      <c r="O158" s="6"/>
      <c r="P158" s="6"/>
      <c r="Q158" s="43" t="s">
        <v>354</v>
      </c>
      <c r="R158" s="45" t="s">
        <v>421</v>
      </c>
      <c r="S158" s="6">
        <v>6.9444444444444441E-3</v>
      </c>
      <c r="U158" s="34">
        <f t="shared" si="10"/>
        <v>0</v>
      </c>
      <c r="V158" s="34">
        <f t="shared" si="10"/>
        <v>0</v>
      </c>
      <c r="W158" s="34">
        <f t="shared" si="10"/>
        <v>6.25E-2</v>
      </c>
      <c r="X158" s="34">
        <f t="shared" si="10"/>
        <v>0</v>
      </c>
      <c r="Z158" s="35">
        <f t="shared" si="11"/>
        <v>0</v>
      </c>
      <c r="AA158" s="35">
        <f t="shared" si="11"/>
        <v>0</v>
      </c>
      <c r="AB158" s="35">
        <f t="shared" si="11"/>
        <v>1</v>
      </c>
      <c r="AC158" s="35">
        <f t="shared" si="11"/>
        <v>0</v>
      </c>
    </row>
    <row r="159" spans="2:29" ht="47.25" customHeight="1" x14ac:dyDescent="0.25">
      <c r="B159" s="30" t="s">
        <v>178</v>
      </c>
      <c r="C159" s="91" t="s">
        <v>521</v>
      </c>
      <c r="D159" s="5"/>
      <c r="E159" s="15" t="s">
        <v>302</v>
      </c>
      <c r="F159" s="15" t="s">
        <v>161</v>
      </c>
      <c r="G159" s="5">
        <v>300</v>
      </c>
      <c r="H159" s="10" t="s">
        <v>89</v>
      </c>
      <c r="I159" s="13">
        <v>2</v>
      </c>
      <c r="J159" s="33">
        <v>0.1</v>
      </c>
      <c r="K159" s="13" t="s">
        <v>59</v>
      </c>
      <c r="L159" s="5" t="s">
        <v>199</v>
      </c>
      <c r="M159" s="6">
        <v>0.13541666666666666</v>
      </c>
      <c r="N159" s="6" t="s">
        <v>340</v>
      </c>
      <c r="O159" s="6"/>
      <c r="P159" s="6"/>
      <c r="Q159" s="15"/>
      <c r="R159" s="45" t="s">
        <v>408</v>
      </c>
      <c r="S159" s="6">
        <v>1.3888888888888889E-3</v>
      </c>
      <c r="U159" s="34">
        <f t="shared" si="10"/>
        <v>0</v>
      </c>
      <c r="V159" s="34">
        <f t="shared" si="10"/>
        <v>0</v>
      </c>
      <c r="W159" s="34">
        <f t="shared" si="10"/>
        <v>0.13541666666666666</v>
      </c>
      <c r="X159" s="34">
        <f t="shared" si="10"/>
        <v>0</v>
      </c>
      <c r="Z159" s="35">
        <f t="shared" si="11"/>
        <v>0</v>
      </c>
      <c r="AA159" s="35">
        <f t="shared" si="11"/>
        <v>0</v>
      </c>
      <c r="AB159" s="35">
        <f t="shared" si="11"/>
        <v>1</v>
      </c>
      <c r="AC159" s="35">
        <f t="shared" si="11"/>
        <v>0</v>
      </c>
    </row>
    <row r="160" spans="2:29" ht="47.25" customHeight="1" x14ac:dyDescent="0.25">
      <c r="B160" s="5" t="s">
        <v>179</v>
      </c>
      <c r="C160" s="91" t="s">
        <v>521</v>
      </c>
      <c r="D160" s="5"/>
      <c r="E160" s="15" t="s">
        <v>302</v>
      </c>
      <c r="F160" s="15" t="s">
        <v>161</v>
      </c>
      <c r="G160" s="5">
        <v>300</v>
      </c>
      <c r="H160" s="10" t="s">
        <v>89</v>
      </c>
      <c r="I160" s="13">
        <v>2</v>
      </c>
      <c r="J160" s="33">
        <v>0.1</v>
      </c>
      <c r="K160" s="13" t="s">
        <v>59</v>
      </c>
      <c r="L160" s="5" t="s">
        <v>200</v>
      </c>
      <c r="M160" s="6">
        <v>0.11805555555555557</v>
      </c>
      <c r="N160" s="6" t="s">
        <v>340</v>
      </c>
      <c r="O160" s="6"/>
      <c r="P160" s="6"/>
      <c r="Q160" s="15"/>
      <c r="R160" s="45" t="s">
        <v>408</v>
      </c>
      <c r="S160" s="6">
        <v>1.3888888888888889E-3</v>
      </c>
      <c r="U160" s="34">
        <f t="shared" si="10"/>
        <v>0</v>
      </c>
      <c r="V160" s="34">
        <f t="shared" si="10"/>
        <v>0</v>
      </c>
      <c r="W160" s="34">
        <f t="shared" si="10"/>
        <v>0.11805555555555557</v>
      </c>
      <c r="X160" s="34">
        <f t="shared" si="10"/>
        <v>0</v>
      </c>
      <c r="Z160" s="35">
        <f t="shared" si="11"/>
        <v>0</v>
      </c>
      <c r="AA160" s="35">
        <f t="shared" si="11"/>
        <v>0</v>
      </c>
      <c r="AB160" s="35">
        <f t="shared" si="11"/>
        <v>1</v>
      </c>
      <c r="AC160" s="35">
        <f t="shared" si="11"/>
        <v>0</v>
      </c>
    </row>
    <row r="161" spans="2:29" ht="47.25" customHeight="1" x14ac:dyDescent="0.25">
      <c r="B161" s="30" t="s">
        <v>180</v>
      </c>
      <c r="C161" s="91" t="s">
        <v>521</v>
      </c>
      <c r="D161" s="5"/>
      <c r="E161" s="15" t="s">
        <v>302</v>
      </c>
      <c r="F161" s="15" t="s">
        <v>161</v>
      </c>
      <c r="G161" s="5">
        <v>300</v>
      </c>
      <c r="H161" s="10" t="s">
        <v>89</v>
      </c>
      <c r="I161" s="13">
        <v>2</v>
      </c>
      <c r="J161" s="33">
        <v>0.1</v>
      </c>
      <c r="K161" s="13" t="s">
        <v>59</v>
      </c>
      <c r="L161" s="5" t="s">
        <v>201</v>
      </c>
      <c r="M161" s="6">
        <v>0.21180555555555555</v>
      </c>
      <c r="N161" s="6" t="s">
        <v>340</v>
      </c>
      <c r="O161" s="6"/>
      <c r="P161" s="6"/>
      <c r="Q161" s="15"/>
      <c r="R161" s="45" t="s">
        <v>408</v>
      </c>
      <c r="S161" s="6">
        <v>1.3888888888888889E-3</v>
      </c>
      <c r="U161" s="34">
        <f t="shared" si="10"/>
        <v>0</v>
      </c>
      <c r="V161" s="34">
        <f t="shared" si="10"/>
        <v>0</v>
      </c>
      <c r="W161" s="34">
        <f t="shared" si="10"/>
        <v>0.21180555555555555</v>
      </c>
      <c r="X161" s="34">
        <f t="shared" si="10"/>
        <v>0</v>
      </c>
      <c r="Z161" s="35">
        <f t="shared" si="11"/>
        <v>0</v>
      </c>
      <c r="AA161" s="35">
        <f t="shared" si="11"/>
        <v>0</v>
      </c>
      <c r="AB161" s="35">
        <f t="shared" si="11"/>
        <v>1</v>
      </c>
      <c r="AC161" s="35">
        <f t="shared" si="11"/>
        <v>0</v>
      </c>
    </row>
    <row r="162" spans="2:29" ht="47.25" customHeight="1" x14ac:dyDescent="0.25">
      <c r="B162" s="5" t="s">
        <v>181</v>
      </c>
      <c r="C162" s="67" t="s">
        <v>521</v>
      </c>
      <c r="D162" s="5"/>
      <c r="E162" s="15" t="s">
        <v>302</v>
      </c>
      <c r="F162" s="15" t="s">
        <v>161</v>
      </c>
      <c r="G162" s="5">
        <v>200</v>
      </c>
      <c r="H162" s="10" t="s">
        <v>103</v>
      </c>
      <c r="I162" s="13">
        <v>3</v>
      </c>
      <c r="J162" s="33">
        <v>1</v>
      </c>
      <c r="K162" s="13" t="s">
        <v>59</v>
      </c>
      <c r="L162" s="5" t="s">
        <v>187</v>
      </c>
      <c r="M162" s="6">
        <v>9.375E-2</v>
      </c>
      <c r="N162" s="6" t="s">
        <v>330</v>
      </c>
      <c r="O162" s="6"/>
      <c r="P162" s="6"/>
      <c r="Q162" s="15"/>
      <c r="R162" s="45"/>
      <c r="S162" s="57">
        <v>3.472222222222222E-3</v>
      </c>
      <c r="U162" s="34">
        <f t="shared" si="10"/>
        <v>0</v>
      </c>
      <c r="V162" s="34">
        <f t="shared" si="10"/>
        <v>0</v>
      </c>
      <c r="W162" s="34">
        <f t="shared" si="10"/>
        <v>9.375E-2</v>
      </c>
      <c r="X162" s="34">
        <f t="shared" si="10"/>
        <v>0</v>
      </c>
      <c r="Z162" s="35">
        <f t="shared" si="11"/>
        <v>0</v>
      </c>
      <c r="AA162" s="35">
        <f t="shared" si="11"/>
        <v>0</v>
      </c>
      <c r="AB162" s="35">
        <f t="shared" si="11"/>
        <v>1</v>
      </c>
      <c r="AC162" s="35">
        <f t="shared" si="11"/>
        <v>0</v>
      </c>
    </row>
    <row r="163" spans="2:29" ht="47.25" customHeight="1" x14ac:dyDescent="0.25">
      <c r="B163" s="5" t="s">
        <v>182</v>
      </c>
      <c r="C163" s="67" t="s">
        <v>521</v>
      </c>
      <c r="D163" s="5"/>
      <c r="E163" s="15" t="s">
        <v>302</v>
      </c>
      <c r="F163" s="15" t="s">
        <v>161</v>
      </c>
      <c r="G163" s="5">
        <v>300</v>
      </c>
      <c r="H163" s="10" t="s">
        <v>103</v>
      </c>
      <c r="I163" s="13">
        <v>2</v>
      </c>
      <c r="J163" s="33">
        <v>0.1</v>
      </c>
      <c r="K163" s="13" t="s">
        <v>59</v>
      </c>
      <c r="L163" s="5" t="s">
        <v>202</v>
      </c>
      <c r="M163" s="6">
        <v>6.3194444444444442E-2</v>
      </c>
      <c r="N163" s="6" t="s">
        <v>330</v>
      </c>
      <c r="O163" s="6"/>
      <c r="P163" s="6"/>
      <c r="Q163" s="43" t="s">
        <v>356</v>
      </c>
      <c r="R163" s="45"/>
      <c r="S163" s="57">
        <v>3.472222222222222E-3</v>
      </c>
      <c r="U163" s="34">
        <f t="shared" si="10"/>
        <v>0</v>
      </c>
      <c r="V163" s="34">
        <f t="shared" si="10"/>
        <v>0</v>
      </c>
      <c r="W163" s="34">
        <f t="shared" si="10"/>
        <v>6.3194444444444442E-2</v>
      </c>
      <c r="X163" s="34">
        <f t="shared" si="10"/>
        <v>0</v>
      </c>
      <c r="Z163" s="35">
        <f t="shared" si="11"/>
        <v>0</v>
      </c>
      <c r="AA163" s="35">
        <f t="shared" si="11"/>
        <v>0</v>
      </c>
      <c r="AB163" s="35">
        <f t="shared" si="11"/>
        <v>1</v>
      </c>
      <c r="AC163" s="35">
        <f t="shared" si="11"/>
        <v>0</v>
      </c>
    </row>
    <row r="164" spans="2:29" ht="47.25" customHeight="1" x14ac:dyDescent="0.25">
      <c r="B164" s="5" t="s">
        <v>22</v>
      </c>
      <c r="C164" s="67" t="s">
        <v>521</v>
      </c>
      <c r="D164" s="5"/>
      <c r="E164" s="15" t="s">
        <v>302</v>
      </c>
      <c r="F164" s="15" t="s">
        <v>161</v>
      </c>
      <c r="G164" s="5">
        <v>300</v>
      </c>
      <c r="H164" s="10" t="s">
        <v>103</v>
      </c>
      <c r="I164" s="13">
        <v>2</v>
      </c>
      <c r="J164" s="33">
        <v>0.1</v>
      </c>
      <c r="K164" s="13" t="s">
        <v>59</v>
      </c>
      <c r="L164" s="5" t="s">
        <v>188</v>
      </c>
      <c r="M164" s="6">
        <v>2.0833333333333332E-2</v>
      </c>
      <c r="N164" s="6" t="s">
        <v>330</v>
      </c>
      <c r="O164" s="6"/>
      <c r="P164" s="6"/>
      <c r="Q164" s="15"/>
      <c r="R164" s="45"/>
      <c r="S164" s="57">
        <v>3.472222222222222E-3</v>
      </c>
      <c r="U164" s="34">
        <f t="shared" si="10"/>
        <v>0</v>
      </c>
      <c r="V164" s="34">
        <f t="shared" si="10"/>
        <v>0</v>
      </c>
      <c r="W164" s="34">
        <f t="shared" si="10"/>
        <v>2.0833333333333332E-2</v>
      </c>
      <c r="X164" s="34">
        <f t="shared" si="10"/>
        <v>0</v>
      </c>
      <c r="Z164" s="35">
        <f t="shared" si="11"/>
        <v>0</v>
      </c>
      <c r="AA164" s="35">
        <f t="shared" si="11"/>
        <v>0</v>
      </c>
      <c r="AB164" s="35">
        <f t="shared" si="11"/>
        <v>1</v>
      </c>
      <c r="AC164" s="35">
        <f t="shared" si="11"/>
        <v>0</v>
      </c>
    </row>
    <row r="165" spans="2:29" ht="47.25" customHeight="1" x14ac:dyDescent="0.25">
      <c r="B165" s="5" t="s">
        <v>206</v>
      </c>
      <c r="C165" s="67" t="s">
        <v>521</v>
      </c>
      <c r="D165" s="5"/>
      <c r="E165" s="15" t="s">
        <v>302</v>
      </c>
      <c r="F165" s="15" t="s">
        <v>204</v>
      </c>
      <c r="G165" s="5">
        <v>300</v>
      </c>
      <c r="H165" s="10" t="s">
        <v>103</v>
      </c>
      <c r="I165" s="13">
        <v>2</v>
      </c>
      <c r="J165" s="33">
        <v>0.1</v>
      </c>
      <c r="K165" s="13" t="s">
        <v>59</v>
      </c>
      <c r="L165" s="5" t="s">
        <v>242</v>
      </c>
      <c r="M165" s="6">
        <v>5.2083333333333336E-2</v>
      </c>
      <c r="N165" s="6" t="s">
        <v>330</v>
      </c>
      <c r="O165" s="6"/>
      <c r="P165" s="6"/>
      <c r="Q165" s="15" t="s">
        <v>358</v>
      </c>
      <c r="R165" s="45"/>
      <c r="S165" s="57">
        <v>3.472222222222222E-3</v>
      </c>
      <c r="U165" s="34">
        <f t="shared" si="10"/>
        <v>0</v>
      </c>
      <c r="V165" s="34">
        <f t="shared" si="10"/>
        <v>0</v>
      </c>
      <c r="W165" s="34">
        <f t="shared" si="10"/>
        <v>5.2083333333333336E-2</v>
      </c>
      <c r="X165" s="34">
        <f t="shared" si="10"/>
        <v>0</v>
      </c>
      <c r="Z165" s="35">
        <f t="shared" si="11"/>
        <v>0</v>
      </c>
      <c r="AA165" s="35">
        <f t="shared" si="11"/>
        <v>0</v>
      </c>
      <c r="AB165" s="35">
        <f t="shared" si="11"/>
        <v>1</v>
      </c>
      <c r="AC165" s="35">
        <f t="shared" si="11"/>
        <v>0</v>
      </c>
    </row>
    <row r="166" spans="2:29" ht="47.25" customHeight="1" x14ac:dyDescent="0.25">
      <c r="B166" s="30" t="s">
        <v>210</v>
      </c>
      <c r="C166" s="91" t="s">
        <v>521</v>
      </c>
      <c r="D166" s="5"/>
      <c r="E166" s="15" t="s">
        <v>302</v>
      </c>
      <c r="F166" s="15" t="s">
        <v>204</v>
      </c>
      <c r="G166" s="5">
        <v>300</v>
      </c>
      <c r="H166" s="10" t="s">
        <v>103</v>
      </c>
      <c r="I166" s="13">
        <v>2</v>
      </c>
      <c r="J166" s="33">
        <v>0.1</v>
      </c>
      <c r="K166" s="13" t="s">
        <v>59</v>
      </c>
      <c r="L166" s="5" t="s">
        <v>230</v>
      </c>
      <c r="M166" s="6">
        <v>0.11805555555555557</v>
      </c>
      <c r="N166" s="6" t="s">
        <v>330</v>
      </c>
      <c r="O166" s="6"/>
      <c r="P166" s="6"/>
      <c r="Q166" s="15" t="s">
        <v>238</v>
      </c>
      <c r="R166" s="45"/>
      <c r="S166" s="57">
        <v>3.472222222222222E-3</v>
      </c>
      <c r="U166" s="34">
        <f t="shared" si="10"/>
        <v>0</v>
      </c>
      <c r="V166" s="34">
        <f t="shared" si="10"/>
        <v>0</v>
      </c>
      <c r="W166" s="34">
        <f t="shared" si="10"/>
        <v>0.11805555555555557</v>
      </c>
      <c r="X166" s="34">
        <f t="shared" si="10"/>
        <v>0</v>
      </c>
      <c r="Z166" s="35">
        <f t="shared" si="11"/>
        <v>0</v>
      </c>
      <c r="AA166" s="35">
        <f t="shared" si="11"/>
        <v>0</v>
      </c>
      <c r="AB166" s="35">
        <f t="shared" si="11"/>
        <v>1</v>
      </c>
      <c r="AC166" s="35">
        <f t="shared" si="11"/>
        <v>0</v>
      </c>
    </row>
    <row r="167" spans="2:29" ht="47.25" customHeight="1" x14ac:dyDescent="0.25">
      <c r="B167" s="30" t="s">
        <v>211</v>
      </c>
      <c r="C167" s="91" t="s">
        <v>521</v>
      </c>
      <c r="D167" s="5"/>
      <c r="E167" s="15" t="s">
        <v>302</v>
      </c>
      <c r="F167" s="15" t="s">
        <v>204</v>
      </c>
      <c r="G167" s="5">
        <v>300</v>
      </c>
      <c r="H167" s="10" t="s">
        <v>103</v>
      </c>
      <c r="I167" s="13">
        <v>2</v>
      </c>
      <c r="J167" s="33">
        <v>0.1</v>
      </c>
      <c r="K167" s="13" t="s">
        <v>59</v>
      </c>
      <c r="L167" s="5" t="s">
        <v>231</v>
      </c>
      <c r="M167" s="6">
        <v>6.9444444444444434E-2</v>
      </c>
      <c r="N167" s="6" t="s">
        <v>330</v>
      </c>
      <c r="O167" s="6"/>
      <c r="P167" s="6"/>
      <c r="Q167" s="15" t="s">
        <v>238</v>
      </c>
      <c r="R167" s="45"/>
      <c r="S167" s="57">
        <v>3.472222222222222E-3</v>
      </c>
      <c r="U167" s="34">
        <f t="shared" si="10"/>
        <v>0</v>
      </c>
      <c r="V167" s="34">
        <f t="shared" si="10"/>
        <v>0</v>
      </c>
      <c r="W167" s="34">
        <f t="shared" si="10"/>
        <v>6.9444444444444434E-2</v>
      </c>
      <c r="X167" s="34">
        <f t="shared" si="10"/>
        <v>0</v>
      </c>
      <c r="Z167" s="35">
        <f t="shared" si="11"/>
        <v>0</v>
      </c>
      <c r="AA167" s="35">
        <f t="shared" si="11"/>
        <v>0</v>
      </c>
      <c r="AB167" s="35">
        <f t="shared" si="11"/>
        <v>1</v>
      </c>
      <c r="AC167" s="35">
        <f t="shared" si="11"/>
        <v>0</v>
      </c>
    </row>
    <row r="168" spans="2:29" ht="47.25" customHeight="1" x14ac:dyDescent="0.25">
      <c r="B168" s="30" t="s">
        <v>212</v>
      </c>
      <c r="C168" s="91" t="s">
        <v>521</v>
      </c>
      <c r="D168" s="5"/>
      <c r="E168" s="15" t="s">
        <v>302</v>
      </c>
      <c r="F168" s="15" t="s">
        <v>204</v>
      </c>
      <c r="G168" s="5">
        <v>300</v>
      </c>
      <c r="H168" s="10" t="s">
        <v>103</v>
      </c>
      <c r="I168" s="13">
        <v>2</v>
      </c>
      <c r="J168" s="33">
        <v>0.1</v>
      </c>
      <c r="K168" s="13" t="s">
        <v>59</v>
      </c>
      <c r="L168" s="5" t="s">
        <v>232</v>
      </c>
      <c r="M168" s="6">
        <v>5.2083333333333336E-2</v>
      </c>
      <c r="N168" s="6" t="s">
        <v>330</v>
      </c>
      <c r="O168" s="6"/>
      <c r="P168" s="6"/>
      <c r="Q168" s="15" t="s">
        <v>238</v>
      </c>
      <c r="R168" s="45"/>
      <c r="S168" s="57">
        <v>3.472222222222222E-3</v>
      </c>
      <c r="U168" s="34">
        <f t="shared" si="10"/>
        <v>0</v>
      </c>
      <c r="V168" s="34">
        <f t="shared" si="10"/>
        <v>0</v>
      </c>
      <c r="W168" s="34">
        <f t="shared" si="10"/>
        <v>5.2083333333333336E-2</v>
      </c>
      <c r="X168" s="34">
        <f t="shared" si="10"/>
        <v>0</v>
      </c>
      <c r="Z168" s="35">
        <f t="shared" si="11"/>
        <v>0</v>
      </c>
      <c r="AA168" s="35">
        <f t="shared" si="11"/>
        <v>0</v>
      </c>
      <c r="AB168" s="35">
        <f t="shared" si="11"/>
        <v>1</v>
      </c>
      <c r="AC168" s="35">
        <f t="shared" si="11"/>
        <v>0</v>
      </c>
    </row>
    <row r="169" spans="2:29" ht="47.25" customHeight="1" x14ac:dyDescent="0.25">
      <c r="B169" s="5" t="s">
        <v>162</v>
      </c>
      <c r="C169" s="67" t="s">
        <v>521</v>
      </c>
      <c r="D169" s="5"/>
      <c r="E169" s="15" t="s">
        <v>302</v>
      </c>
      <c r="F169" s="15" t="s">
        <v>204</v>
      </c>
      <c r="G169" s="5">
        <v>300</v>
      </c>
      <c r="H169" s="10" t="s">
        <v>103</v>
      </c>
      <c r="I169" s="13">
        <v>2</v>
      </c>
      <c r="J169" s="33">
        <v>0.1</v>
      </c>
      <c r="K169" s="13" t="s">
        <v>59</v>
      </c>
      <c r="L169" s="5" t="s">
        <v>184</v>
      </c>
      <c r="M169" s="6">
        <v>4.5138888888888888E-2</v>
      </c>
      <c r="N169" s="6" t="s">
        <v>330</v>
      </c>
      <c r="O169" s="6"/>
      <c r="P169" s="6"/>
      <c r="Q169" s="43" t="s">
        <v>356</v>
      </c>
      <c r="R169" s="45"/>
      <c r="S169" s="57">
        <v>3.472222222222222E-3</v>
      </c>
      <c r="U169" s="34">
        <f t="shared" si="10"/>
        <v>0</v>
      </c>
      <c r="V169" s="34">
        <f t="shared" si="10"/>
        <v>0</v>
      </c>
      <c r="W169" s="34">
        <f t="shared" si="10"/>
        <v>4.5138888888888888E-2</v>
      </c>
      <c r="X169" s="34">
        <f t="shared" si="10"/>
        <v>0</v>
      </c>
      <c r="Z169" s="35">
        <f t="shared" si="11"/>
        <v>0</v>
      </c>
      <c r="AA169" s="35">
        <f t="shared" si="11"/>
        <v>0</v>
      </c>
      <c r="AB169" s="35">
        <f t="shared" si="11"/>
        <v>1</v>
      </c>
      <c r="AC169" s="35">
        <f t="shared" si="11"/>
        <v>0</v>
      </c>
    </row>
    <row r="170" spans="2:29" ht="47.25" customHeight="1" x14ac:dyDescent="0.25">
      <c r="B170" s="30" t="s">
        <v>213</v>
      </c>
      <c r="C170" s="67" t="s">
        <v>521</v>
      </c>
      <c r="D170" s="5"/>
      <c r="E170" s="15" t="s">
        <v>302</v>
      </c>
      <c r="F170" s="15" t="s">
        <v>204</v>
      </c>
      <c r="G170" s="5">
        <v>300</v>
      </c>
      <c r="H170" s="10" t="s">
        <v>103</v>
      </c>
      <c r="I170" s="13">
        <v>2</v>
      </c>
      <c r="J170" s="33">
        <v>0.1</v>
      </c>
      <c r="K170" s="13" t="s">
        <v>92</v>
      </c>
      <c r="L170" s="5" t="s">
        <v>225</v>
      </c>
      <c r="M170" s="6">
        <v>4.8611111111111112E-2</v>
      </c>
      <c r="N170" s="6" t="s">
        <v>330</v>
      </c>
      <c r="O170" s="6"/>
      <c r="P170" s="6"/>
      <c r="Q170" s="15"/>
      <c r="R170" s="45" t="s">
        <v>424</v>
      </c>
      <c r="S170" s="6">
        <v>3.472222222222222E-3</v>
      </c>
      <c r="U170" s="34">
        <f t="shared" si="10"/>
        <v>0</v>
      </c>
      <c r="V170" s="34">
        <f t="shared" si="10"/>
        <v>0</v>
      </c>
      <c r="W170" s="34">
        <f t="shared" si="10"/>
        <v>4.8611111111111112E-2</v>
      </c>
      <c r="X170" s="34">
        <f t="shared" si="10"/>
        <v>0</v>
      </c>
      <c r="Z170" s="35">
        <f t="shared" si="11"/>
        <v>0</v>
      </c>
      <c r="AA170" s="35">
        <f t="shared" si="11"/>
        <v>0</v>
      </c>
      <c r="AB170" s="35">
        <f t="shared" si="11"/>
        <v>1</v>
      </c>
      <c r="AC170" s="35">
        <f t="shared" si="11"/>
        <v>0</v>
      </c>
    </row>
    <row r="171" spans="2:29" ht="47.25" customHeight="1" x14ac:dyDescent="0.25">
      <c r="B171" s="30" t="s">
        <v>214</v>
      </c>
      <c r="C171" s="91" t="s">
        <v>521</v>
      </c>
      <c r="D171" s="5"/>
      <c r="E171" s="15" t="s">
        <v>302</v>
      </c>
      <c r="F171" s="15" t="s">
        <v>204</v>
      </c>
      <c r="G171" s="5">
        <v>300</v>
      </c>
      <c r="H171" s="10" t="s">
        <v>103</v>
      </c>
      <c r="I171" s="13">
        <v>2</v>
      </c>
      <c r="J171" s="33">
        <v>0.1</v>
      </c>
      <c r="K171" s="13" t="s">
        <v>59</v>
      </c>
      <c r="L171" s="5" t="s">
        <v>233</v>
      </c>
      <c r="M171" s="6">
        <v>4.1666666666666664E-2</v>
      </c>
      <c r="N171" s="6" t="s">
        <v>330</v>
      </c>
      <c r="O171" s="6"/>
      <c r="P171" s="6"/>
      <c r="Q171" s="15" t="s">
        <v>238</v>
      </c>
      <c r="R171" s="45"/>
      <c r="S171" s="57">
        <v>3.472222222222222E-3</v>
      </c>
      <c r="U171" s="34">
        <f t="shared" si="10"/>
        <v>0</v>
      </c>
      <c r="V171" s="34">
        <f t="shared" si="10"/>
        <v>0</v>
      </c>
      <c r="W171" s="34">
        <f t="shared" si="10"/>
        <v>4.1666666666666664E-2</v>
      </c>
      <c r="X171" s="34">
        <f t="shared" si="10"/>
        <v>0</v>
      </c>
      <c r="Z171" s="35">
        <f t="shared" si="11"/>
        <v>0</v>
      </c>
      <c r="AA171" s="35">
        <f t="shared" si="11"/>
        <v>0</v>
      </c>
      <c r="AB171" s="35">
        <f t="shared" si="11"/>
        <v>1</v>
      </c>
      <c r="AC171" s="35">
        <f t="shared" si="11"/>
        <v>0</v>
      </c>
    </row>
    <row r="172" spans="2:29" ht="47.25" customHeight="1" x14ac:dyDescent="0.25">
      <c r="B172" s="30" t="s">
        <v>215</v>
      </c>
      <c r="C172" s="91" t="s">
        <v>521</v>
      </c>
      <c r="D172" s="5"/>
      <c r="E172" s="15" t="s">
        <v>302</v>
      </c>
      <c r="F172" s="15" t="s">
        <v>204</v>
      </c>
      <c r="G172" s="5">
        <v>200</v>
      </c>
      <c r="H172" s="10" t="s">
        <v>103</v>
      </c>
      <c r="I172" s="13">
        <v>3</v>
      </c>
      <c r="J172" s="33">
        <v>1</v>
      </c>
      <c r="K172" s="13" t="s">
        <v>59</v>
      </c>
      <c r="L172" s="5" t="s">
        <v>223</v>
      </c>
      <c r="M172" s="6">
        <v>0.1388888888888889</v>
      </c>
      <c r="N172" s="6" t="s">
        <v>336</v>
      </c>
      <c r="O172" s="6"/>
      <c r="P172" s="6"/>
      <c r="Q172" s="15"/>
      <c r="R172" s="45" t="s">
        <v>420</v>
      </c>
      <c r="S172" s="6">
        <v>6.9444444444444441E-3</v>
      </c>
      <c r="U172" s="34">
        <f t="shared" si="10"/>
        <v>0</v>
      </c>
      <c r="V172" s="34">
        <f t="shared" si="10"/>
        <v>0</v>
      </c>
      <c r="W172" s="34">
        <f t="shared" si="10"/>
        <v>0.1388888888888889</v>
      </c>
      <c r="X172" s="34">
        <f t="shared" si="10"/>
        <v>0</v>
      </c>
      <c r="Z172" s="35">
        <f t="shared" si="11"/>
        <v>0</v>
      </c>
      <c r="AA172" s="35">
        <f t="shared" si="11"/>
        <v>0</v>
      </c>
      <c r="AB172" s="35">
        <f t="shared" si="11"/>
        <v>1</v>
      </c>
      <c r="AC172" s="35">
        <f t="shared" si="11"/>
        <v>0</v>
      </c>
    </row>
    <row r="173" spans="2:29" ht="47.25" customHeight="1" x14ac:dyDescent="0.25">
      <c r="B173" s="30" t="s">
        <v>216</v>
      </c>
      <c r="C173" s="91" t="s">
        <v>521</v>
      </c>
      <c r="D173" s="5"/>
      <c r="E173" s="15" t="s">
        <v>302</v>
      </c>
      <c r="F173" s="15" t="s">
        <v>204</v>
      </c>
      <c r="G173" s="5">
        <v>200</v>
      </c>
      <c r="H173" s="10" t="s">
        <v>103</v>
      </c>
      <c r="I173" s="13">
        <v>3</v>
      </c>
      <c r="J173" s="33">
        <v>1</v>
      </c>
      <c r="K173" s="13" t="s">
        <v>59</v>
      </c>
      <c r="L173" s="5" t="s">
        <v>222</v>
      </c>
      <c r="M173" s="6">
        <v>8.3333333333333329E-2</v>
      </c>
      <c r="N173" s="6" t="s">
        <v>330</v>
      </c>
      <c r="O173" s="6"/>
      <c r="P173" s="6"/>
      <c r="Q173" s="43" t="s">
        <v>354</v>
      </c>
      <c r="R173" s="45" t="s">
        <v>422</v>
      </c>
      <c r="S173" s="6">
        <v>6.9444444444444441E-3</v>
      </c>
      <c r="U173" s="34">
        <f t="shared" si="10"/>
        <v>0</v>
      </c>
      <c r="V173" s="34">
        <f t="shared" si="10"/>
        <v>0</v>
      </c>
      <c r="W173" s="34">
        <f t="shared" si="10"/>
        <v>8.3333333333333329E-2</v>
      </c>
      <c r="X173" s="34">
        <f t="shared" si="10"/>
        <v>0</v>
      </c>
      <c r="Z173" s="35">
        <f t="shared" si="11"/>
        <v>0</v>
      </c>
      <c r="AA173" s="35">
        <f t="shared" si="11"/>
        <v>0</v>
      </c>
      <c r="AB173" s="35">
        <f t="shared" si="11"/>
        <v>1</v>
      </c>
      <c r="AC173" s="35">
        <f t="shared" si="11"/>
        <v>0</v>
      </c>
    </row>
    <row r="174" spans="2:29" ht="47.25" customHeight="1" x14ac:dyDescent="0.25">
      <c r="B174" s="5" t="s">
        <v>217</v>
      </c>
      <c r="C174" s="67" t="s">
        <v>521</v>
      </c>
      <c r="D174" s="5"/>
      <c r="E174" s="15" t="s">
        <v>302</v>
      </c>
      <c r="F174" s="15" t="s">
        <v>204</v>
      </c>
      <c r="G174" s="5">
        <v>300</v>
      </c>
      <c r="H174" s="10" t="s">
        <v>103</v>
      </c>
      <c r="I174" s="13">
        <v>2</v>
      </c>
      <c r="J174" s="33">
        <v>0.1</v>
      </c>
      <c r="K174" s="13" t="s">
        <v>59</v>
      </c>
      <c r="L174" s="5" t="s">
        <v>234</v>
      </c>
      <c r="M174" s="6">
        <v>6.9444444444444441E-3</v>
      </c>
      <c r="N174" s="6" t="s">
        <v>330</v>
      </c>
      <c r="O174" s="6"/>
      <c r="P174" s="6"/>
      <c r="Q174" s="15"/>
      <c r="R174" s="45"/>
      <c r="S174" s="57">
        <v>3.472222222222222E-3</v>
      </c>
      <c r="U174" s="34">
        <f t="shared" si="10"/>
        <v>0</v>
      </c>
      <c r="V174" s="34">
        <f t="shared" si="10"/>
        <v>0</v>
      </c>
      <c r="W174" s="34">
        <f t="shared" si="10"/>
        <v>6.9444444444444441E-3</v>
      </c>
      <c r="X174" s="34">
        <f t="shared" si="10"/>
        <v>0</v>
      </c>
      <c r="Z174" s="35">
        <f t="shared" si="11"/>
        <v>0</v>
      </c>
      <c r="AA174" s="35">
        <f t="shared" si="11"/>
        <v>0</v>
      </c>
      <c r="AB174" s="35">
        <f t="shared" si="11"/>
        <v>1</v>
      </c>
      <c r="AC174" s="35">
        <f t="shared" si="11"/>
        <v>0</v>
      </c>
    </row>
    <row r="175" spans="2:29" ht="47.25" customHeight="1" x14ac:dyDescent="0.25">
      <c r="B175" s="5" t="s">
        <v>218</v>
      </c>
      <c r="C175" s="91" t="s">
        <v>521</v>
      </c>
      <c r="D175" s="5"/>
      <c r="E175" s="15" t="s">
        <v>302</v>
      </c>
      <c r="F175" s="15" t="s">
        <v>204</v>
      </c>
      <c r="G175" s="5">
        <v>300</v>
      </c>
      <c r="H175" s="10" t="s">
        <v>103</v>
      </c>
      <c r="I175" s="13">
        <v>2</v>
      </c>
      <c r="J175" s="33">
        <v>0.1</v>
      </c>
      <c r="K175" s="13" t="s">
        <v>59</v>
      </c>
      <c r="L175" s="5" t="s">
        <v>235</v>
      </c>
      <c r="M175" s="6">
        <v>6.9444444444444434E-2</v>
      </c>
      <c r="N175" s="6" t="s">
        <v>330</v>
      </c>
      <c r="O175" s="6"/>
      <c r="P175" s="6"/>
      <c r="Q175" s="43" t="s">
        <v>356</v>
      </c>
      <c r="R175" s="45"/>
      <c r="S175" s="57">
        <v>3.472222222222222E-3</v>
      </c>
      <c r="U175" s="34">
        <f t="shared" si="10"/>
        <v>0</v>
      </c>
      <c r="V175" s="34">
        <f t="shared" si="10"/>
        <v>0</v>
      </c>
      <c r="W175" s="34">
        <f t="shared" si="10"/>
        <v>6.9444444444444434E-2</v>
      </c>
      <c r="X175" s="34">
        <f t="shared" si="10"/>
        <v>0</v>
      </c>
      <c r="Z175" s="35">
        <f t="shared" si="11"/>
        <v>0</v>
      </c>
      <c r="AA175" s="35">
        <f t="shared" si="11"/>
        <v>0</v>
      </c>
      <c r="AB175" s="35">
        <f t="shared" si="11"/>
        <v>1</v>
      </c>
      <c r="AC175" s="35">
        <f t="shared" si="11"/>
        <v>0</v>
      </c>
    </row>
    <row r="176" spans="2:29" ht="47.25" customHeight="1" x14ac:dyDescent="0.25">
      <c r="B176" s="30" t="s">
        <v>219</v>
      </c>
      <c r="C176" s="67" t="s">
        <v>521</v>
      </c>
      <c r="D176" s="5"/>
      <c r="E176" s="15" t="s">
        <v>302</v>
      </c>
      <c r="F176" s="15" t="s">
        <v>204</v>
      </c>
      <c r="G176" s="5">
        <v>200</v>
      </c>
      <c r="H176" s="10" t="s">
        <v>103</v>
      </c>
      <c r="I176" s="13">
        <v>3</v>
      </c>
      <c r="J176" s="33">
        <v>1</v>
      </c>
      <c r="K176" s="13" t="s">
        <v>59</v>
      </c>
      <c r="L176" s="5" t="s">
        <v>224</v>
      </c>
      <c r="M176" s="6">
        <v>9.7222222222222224E-2</v>
      </c>
      <c r="N176" s="6" t="s">
        <v>330</v>
      </c>
      <c r="O176" s="6"/>
      <c r="P176" s="6"/>
      <c r="Q176" s="15"/>
      <c r="R176" s="45"/>
      <c r="S176" s="57">
        <v>3.472222222222222E-3</v>
      </c>
      <c r="U176" s="34">
        <f t="shared" si="10"/>
        <v>0</v>
      </c>
      <c r="V176" s="34">
        <f t="shared" si="10"/>
        <v>0</v>
      </c>
      <c r="W176" s="34">
        <f t="shared" si="10"/>
        <v>9.7222222222222224E-2</v>
      </c>
      <c r="X176" s="34">
        <f t="shared" si="10"/>
        <v>0</v>
      </c>
      <c r="Z176" s="35">
        <f t="shared" si="11"/>
        <v>0</v>
      </c>
      <c r="AA176" s="35">
        <f t="shared" si="11"/>
        <v>0</v>
      </c>
      <c r="AB176" s="35">
        <f t="shared" si="11"/>
        <v>1</v>
      </c>
      <c r="AC176" s="35">
        <f t="shared" si="11"/>
        <v>0</v>
      </c>
    </row>
    <row r="177" spans="2:29" ht="47.25" customHeight="1" x14ac:dyDescent="0.25">
      <c r="B177" s="30" t="s">
        <v>220</v>
      </c>
      <c r="C177" s="91" t="s">
        <v>521</v>
      </c>
      <c r="D177" s="5"/>
      <c r="E177" s="15" t="s">
        <v>302</v>
      </c>
      <c r="F177" s="15" t="s">
        <v>204</v>
      </c>
      <c r="G177" s="5">
        <v>300</v>
      </c>
      <c r="H177" s="10" t="s">
        <v>103</v>
      </c>
      <c r="I177" s="13">
        <v>2</v>
      </c>
      <c r="J177" s="33">
        <v>0.1</v>
      </c>
      <c r="K177" s="13" t="s">
        <v>59</v>
      </c>
      <c r="L177" s="5" t="s">
        <v>236</v>
      </c>
      <c r="M177" s="6">
        <v>4.8611111111111112E-2</v>
      </c>
      <c r="N177" s="6" t="s">
        <v>330</v>
      </c>
      <c r="O177" s="6"/>
      <c r="P177" s="6"/>
      <c r="Q177" s="43" t="s">
        <v>356</v>
      </c>
      <c r="R177" s="45"/>
      <c r="S177" s="57">
        <v>3.472222222222222E-3</v>
      </c>
      <c r="U177" s="34">
        <f t="shared" si="10"/>
        <v>0</v>
      </c>
      <c r="V177" s="34">
        <f t="shared" si="10"/>
        <v>0</v>
      </c>
      <c r="W177" s="34">
        <f t="shared" si="10"/>
        <v>4.8611111111111112E-2</v>
      </c>
      <c r="X177" s="34">
        <f t="shared" si="10"/>
        <v>0</v>
      </c>
      <c r="Z177" s="35">
        <f t="shared" si="11"/>
        <v>0</v>
      </c>
      <c r="AA177" s="35">
        <f t="shared" si="11"/>
        <v>0</v>
      </c>
      <c r="AB177" s="35">
        <f t="shared" si="11"/>
        <v>1</v>
      </c>
      <c r="AC177" s="35">
        <f t="shared" si="11"/>
        <v>0</v>
      </c>
    </row>
    <row r="178" spans="2:29" ht="47.25" customHeight="1" x14ac:dyDescent="0.25">
      <c r="B178" s="30" t="s">
        <v>221</v>
      </c>
      <c r="C178" s="91" t="s">
        <v>521</v>
      </c>
      <c r="D178" s="5"/>
      <c r="E178" s="15" t="s">
        <v>302</v>
      </c>
      <c r="F178" s="15" t="s">
        <v>204</v>
      </c>
      <c r="G178" s="5">
        <v>300</v>
      </c>
      <c r="H178" s="10" t="s">
        <v>103</v>
      </c>
      <c r="I178" s="13">
        <v>2</v>
      </c>
      <c r="J178" s="33">
        <v>0.1</v>
      </c>
      <c r="K178" s="13" t="s">
        <v>59</v>
      </c>
      <c r="L178" s="5" t="s">
        <v>237</v>
      </c>
      <c r="M178" s="6">
        <v>5.2083333333333336E-2</v>
      </c>
      <c r="N178" s="6" t="s">
        <v>330</v>
      </c>
      <c r="O178" s="6"/>
      <c r="P178" s="6"/>
      <c r="Q178" s="43" t="s">
        <v>356</v>
      </c>
      <c r="R178" s="45"/>
      <c r="S178" s="57">
        <v>3.472222222222222E-3</v>
      </c>
      <c r="U178" s="34">
        <f t="shared" si="10"/>
        <v>0</v>
      </c>
      <c r="V178" s="34">
        <f t="shared" si="10"/>
        <v>0</v>
      </c>
      <c r="W178" s="34">
        <f t="shared" si="10"/>
        <v>5.2083333333333336E-2</v>
      </c>
      <c r="X178" s="34">
        <f t="shared" si="10"/>
        <v>0</v>
      </c>
      <c r="Z178" s="35">
        <f t="shared" si="11"/>
        <v>0</v>
      </c>
      <c r="AA178" s="35">
        <f t="shared" si="11"/>
        <v>0</v>
      </c>
      <c r="AB178" s="35">
        <f t="shared" si="11"/>
        <v>1</v>
      </c>
      <c r="AC178" s="35">
        <f t="shared" si="11"/>
        <v>0</v>
      </c>
    </row>
    <row r="179" spans="2:29" s="53" customFormat="1" ht="47.25" customHeight="1" x14ac:dyDescent="0.25">
      <c r="B179" s="48" t="s">
        <v>364</v>
      </c>
      <c r="C179" s="91" t="s">
        <v>521</v>
      </c>
      <c r="D179" s="48"/>
      <c r="E179" s="15" t="s">
        <v>63</v>
      </c>
      <c r="F179" s="15" t="s">
        <v>44</v>
      </c>
      <c r="G179" s="5">
        <v>300</v>
      </c>
      <c r="H179" s="10" t="s">
        <v>103</v>
      </c>
      <c r="I179" s="13">
        <v>2</v>
      </c>
      <c r="J179" s="33">
        <v>0.1</v>
      </c>
      <c r="K179" s="13" t="s">
        <v>59</v>
      </c>
      <c r="L179" s="48"/>
      <c r="M179" s="52">
        <v>2.0833333333333332E-2</v>
      </c>
      <c r="N179" s="52" t="s">
        <v>51</v>
      </c>
      <c r="O179" s="48" t="s">
        <v>361</v>
      </c>
      <c r="P179" s="52">
        <v>4.1666666666666664E-2</v>
      </c>
      <c r="Q179" s="46" t="s">
        <v>362</v>
      </c>
      <c r="R179" s="46"/>
      <c r="S179" s="57">
        <v>3.472222222222222E-3</v>
      </c>
      <c r="U179" s="54">
        <f t="shared" si="10"/>
        <v>2.0833333333333332E-2</v>
      </c>
      <c r="V179" s="54">
        <f t="shared" si="10"/>
        <v>0</v>
      </c>
      <c r="W179" s="54">
        <f t="shared" si="10"/>
        <v>0</v>
      </c>
      <c r="X179" s="54">
        <f t="shared" si="10"/>
        <v>0</v>
      </c>
      <c r="Z179" s="55"/>
      <c r="AA179" s="55"/>
      <c r="AB179" s="55"/>
      <c r="AC179" s="55"/>
    </row>
    <row r="180" spans="2:29" s="53" customFormat="1" ht="47.25" customHeight="1" x14ac:dyDescent="0.25">
      <c r="B180" s="48" t="s">
        <v>363</v>
      </c>
      <c r="C180" s="91" t="s">
        <v>521</v>
      </c>
      <c r="D180" s="48"/>
      <c r="E180" s="15" t="s">
        <v>63</v>
      </c>
      <c r="F180" s="15" t="s">
        <v>44</v>
      </c>
      <c r="G180" s="5">
        <v>300</v>
      </c>
      <c r="H180" s="10" t="s">
        <v>103</v>
      </c>
      <c r="I180" s="13">
        <v>2</v>
      </c>
      <c r="J180" s="33">
        <v>0.1</v>
      </c>
      <c r="K180" s="13" t="s">
        <v>59</v>
      </c>
      <c r="L180" s="48"/>
      <c r="M180" s="52">
        <v>2.0833333333333332E-2</v>
      </c>
      <c r="N180" s="52" t="s">
        <v>51</v>
      </c>
      <c r="O180" s="48" t="s">
        <v>361</v>
      </c>
      <c r="P180" s="52"/>
      <c r="Q180" s="46" t="s">
        <v>362</v>
      </c>
      <c r="R180" s="46"/>
      <c r="S180" s="57">
        <v>3.472222222222222E-3</v>
      </c>
      <c r="U180" s="54">
        <f t="shared" si="10"/>
        <v>2.0833333333333332E-2</v>
      </c>
      <c r="V180" s="54">
        <f t="shared" si="10"/>
        <v>0</v>
      </c>
      <c r="W180" s="54">
        <f t="shared" si="10"/>
        <v>0</v>
      </c>
      <c r="X180" s="54">
        <f t="shared" si="10"/>
        <v>0</v>
      </c>
      <c r="Z180" s="55"/>
      <c r="AA180" s="55"/>
      <c r="AB180" s="55"/>
      <c r="AC180" s="55"/>
    </row>
    <row r="181" spans="2:29" s="53" customFormat="1" ht="47.25" customHeight="1" x14ac:dyDescent="0.25">
      <c r="B181" s="30" t="s">
        <v>365</v>
      </c>
      <c r="C181" s="91" t="s">
        <v>521</v>
      </c>
      <c r="D181" s="48"/>
      <c r="E181" s="15" t="s">
        <v>63</v>
      </c>
      <c r="F181" s="15" t="s">
        <v>44</v>
      </c>
      <c r="G181" s="5">
        <v>300</v>
      </c>
      <c r="H181" s="10" t="s">
        <v>103</v>
      </c>
      <c r="I181" s="13">
        <v>3</v>
      </c>
      <c r="J181" s="33">
        <v>0.3</v>
      </c>
      <c r="K181" s="13" t="s">
        <v>59</v>
      </c>
      <c r="L181" s="48" t="s">
        <v>367</v>
      </c>
      <c r="M181" s="52">
        <v>4.1666666666666666E-3</v>
      </c>
      <c r="N181" s="6" t="s">
        <v>330</v>
      </c>
      <c r="O181" s="52"/>
      <c r="P181" s="52"/>
      <c r="Q181" s="46" t="s">
        <v>366</v>
      </c>
      <c r="R181" s="46" t="s">
        <v>368</v>
      </c>
      <c r="S181" s="57">
        <v>3.472222222222222E-3</v>
      </c>
      <c r="U181" s="54"/>
      <c r="V181" s="54"/>
      <c r="W181" s="54"/>
      <c r="X181" s="54"/>
      <c r="Z181" s="55"/>
      <c r="AA181" s="55"/>
      <c r="AB181" s="55"/>
      <c r="AC181" s="55"/>
    </row>
    <row r="182" spans="2:29" s="53" customFormat="1" ht="47.25" customHeight="1" x14ac:dyDescent="0.25">
      <c r="B182" s="48" t="s">
        <v>381</v>
      </c>
      <c r="C182" s="91" t="s">
        <v>521</v>
      </c>
      <c r="D182" s="48"/>
      <c r="E182" s="46" t="s">
        <v>324</v>
      </c>
      <c r="F182" s="46"/>
      <c r="G182" s="5">
        <v>300</v>
      </c>
      <c r="H182" s="10" t="s">
        <v>103</v>
      </c>
      <c r="I182" s="13">
        <v>3</v>
      </c>
      <c r="J182" s="33">
        <v>0.3</v>
      </c>
      <c r="K182" s="13" t="s">
        <v>59</v>
      </c>
      <c r="L182" s="48" t="s">
        <v>385</v>
      </c>
      <c r="M182" s="52">
        <v>1.3888888888888888E-2</v>
      </c>
      <c r="N182" s="52" t="s">
        <v>384</v>
      </c>
      <c r="O182" s="52" t="s">
        <v>383</v>
      </c>
      <c r="P182" s="52">
        <v>2.9166666666666664E-2</v>
      </c>
      <c r="Q182" s="46"/>
      <c r="R182" s="46"/>
      <c r="S182" s="52"/>
      <c r="U182" s="54"/>
      <c r="V182" s="54"/>
      <c r="W182" s="54"/>
      <c r="X182" s="54"/>
      <c r="Z182" s="55"/>
      <c r="AA182" s="55"/>
      <c r="AB182" s="55"/>
      <c r="AC182" s="55"/>
    </row>
    <row r="183" spans="2:29" s="53" customFormat="1" ht="47.25" customHeight="1" x14ac:dyDescent="0.25">
      <c r="B183" s="48" t="s">
        <v>382</v>
      </c>
      <c r="C183" s="91" t="s">
        <v>521</v>
      </c>
      <c r="D183" s="48"/>
      <c r="E183" s="46" t="s">
        <v>324</v>
      </c>
      <c r="F183" s="46"/>
      <c r="G183" s="5">
        <v>300</v>
      </c>
      <c r="H183" s="10" t="s">
        <v>103</v>
      </c>
      <c r="I183" s="13">
        <v>3</v>
      </c>
      <c r="J183" s="33">
        <v>0.3</v>
      </c>
      <c r="K183" s="13" t="s">
        <v>59</v>
      </c>
      <c r="L183" s="48" t="s">
        <v>386</v>
      </c>
      <c r="M183" s="52">
        <v>1.3888888888888888E-2</v>
      </c>
      <c r="N183" s="52" t="s">
        <v>384</v>
      </c>
      <c r="O183" s="52" t="s">
        <v>383</v>
      </c>
      <c r="P183" s="52" t="s">
        <v>393</v>
      </c>
      <c r="Q183" s="46"/>
      <c r="R183" s="46"/>
      <c r="S183" s="52"/>
      <c r="U183" s="54"/>
      <c r="V183" s="54"/>
      <c r="W183" s="54"/>
      <c r="X183" s="54"/>
      <c r="Z183" s="55"/>
      <c r="AA183" s="55"/>
      <c r="AB183" s="55"/>
      <c r="AC183" s="55"/>
    </row>
    <row r="184" spans="2:29" s="53" customFormat="1" ht="47.25" customHeight="1" x14ac:dyDescent="0.25">
      <c r="B184" s="48" t="s">
        <v>606</v>
      </c>
      <c r="C184" s="92"/>
      <c r="D184" s="48"/>
      <c r="E184" s="46" t="s">
        <v>324</v>
      </c>
      <c r="F184" s="46"/>
      <c r="G184" s="5">
        <v>300</v>
      </c>
      <c r="H184" s="10" t="s">
        <v>89</v>
      </c>
      <c r="I184" s="13">
        <v>3</v>
      </c>
      <c r="J184" s="33">
        <v>0.3</v>
      </c>
      <c r="K184" s="13" t="s">
        <v>59</v>
      </c>
      <c r="L184" s="48" t="s">
        <v>607</v>
      </c>
      <c r="M184" s="52"/>
      <c r="N184" s="52" t="s">
        <v>340</v>
      </c>
      <c r="O184" s="52"/>
      <c r="P184" s="52"/>
      <c r="Q184" s="46"/>
      <c r="R184" s="46"/>
      <c r="S184" s="52"/>
      <c r="U184" s="54"/>
      <c r="V184" s="54"/>
      <c r="W184" s="54"/>
      <c r="X184" s="54"/>
      <c r="Z184" s="55"/>
      <c r="AA184" s="55"/>
      <c r="AB184" s="55"/>
      <c r="AC184" s="55"/>
    </row>
    <row r="185" spans="2:29" s="53" customFormat="1" ht="47.25" customHeight="1" x14ac:dyDescent="0.25">
      <c r="B185" s="48"/>
      <c r="C185" s="92"/>
      <c r="D185" s="48"/>
      <c r="E185" s="46"/>
      <c r="F185" s="46"/>
      <c r="G185" s="48"/>
      <c r="H185" s="49"/>
      <c r="I185" s="50"/>
      <c r="J185" s="51"/>
      <c r="K185" s="50"/>
      <c r="L185" s="48"/>
      <c r="M185" s="52"/>
      <c r="N185" s="52"/>
      <c r="O185" s="52"/>
      <c r="P185" s="52"/>
      <c r="Q185" s="46"/>
      <c r="R185" s="46"/>
      <c r="S185" s="52"/>
      <c r="U185" s="54"/>
      <c r="V185" s="54"/>
      <c r="W185" s="54"/>
      <c r="X185" s="54"/>
      <c r="Z185" s="55"/>
      <c r="AA185" s="55"/>
      <c r="AB185" s="55"/>
      <c r="AC185" s="55"/>
    </row>
    <row r="186" spans="2:29" s="53" customFormat="1" ht="47.25" customHeight="1" x14ac:dyDescent="0.25">
      <c r="B186" s="48"/>
      <c r="C186" s="92"/>
      <c r="D186" s="48"/>
      <c r="E186" s="46"/>
      <c r="F186" s="46"/>
      <c r="G186" s="48"/>
      <c r="H186" s="49"/>
      <c r="I186" s="50"/>
      <c r="J186" s="51"/>
      <c r="K186" s="50"/>
      <c r="L186" s="48"/>
      <c r="M186" s="52"/>
      <c r="N186" s="52"/>
      <c r="O186" s="52"/>
      <c r="P186" s="52"/>
      <c r="Q186" s="46"/>
      <c r="R186" s="46"/>
      <c r="S186" s="52"/>
      <c r="U186" s="54"/>
      <c r="V186" s="54"/>
      <c r="W186" s="54"/>
      <c r="X186" s="54"/>
      <c r="Z186" s="55"/>
      <c r="AA186" s="55"/>
      <c r="AB186" s="55"/>
      <c r="AC186" s="55"/>
    </row>
    <row r="187" spans="2:29" s="53" customFormat="1" ht="47.25" customHeight="1" x14ac:dyDescent="0.25">
      <c r="B187" s="48"/>
      <c r="C187" s="92"/>
      <c r="D187" s="48"/>
      <c r="E187" s="46"/>
      <c r="F187" s="46"/>
      <c r="G187" s="48"/>
      <c r="H187" s="49"/>
      <c r="I187" s="50"/>
      <c r="J187" s="51"/>
      <c r="K187" s="50"/>
      <c r="L187" s="48"/>
      <c r="M187" s="52"/>
      <c r="N187" s="52"/>
      <c r="O187" s="52"/>
      <c r="P187" s="52"/>
      <c r="Q187" s="46"/>
      <c r="R187" s="46"/>
      <c r="S187" s="52"/>
      <c r="U187" s="54"/>
      <c r="V187" s="54"/>
      <c r="W187" s="54"/>
      <c r="X187" s="54"/>
      <c r="Z187" s="55"/>
      <c r="AA187" s="55"/>
      <c r="AB187" s="55"/>
      <c r="AC187" s="55"/>
    </row>
  </sheetData>
  <autoFilter ref="B6:Q183">
    <sortState ref="B6:L38">
      <sortCondition ref="F5:F38"/>
    </sortState>
  </autoFilter>
  <mergeCells count="5">
    <mergeCell ref="E6:F6"/>
    <mergeCell ref="U3:X3"/>
    <mergeCell ref="Z3:AC3"/>
    <mergeCell ref="R5:S5"/>
    <mergeCell ref="O5:P5"/>
  </mergeCells>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6"/>
  <sheetViews>
    <sheetView showGridLines="0" workbookViewId="0">
      <pane xSplit="2" ySplit="4" topLeftCell="C17" activePane="bottomRight" state="frozen"/>
      <selection pane="topRight" activeCell="C1" sqref="C1"/>
      <selection pane="bottomLeft" activeCell="A5" sqref="A5"/>
      <selection pane="bottomRight" activeCell="O30" sqref="O30"/>
    </sheetView>
  </sheetViews>
  <sheetFormatPr baseColWidth="10" defaultRowHeight="15" x14ac:dyDescent="0.25"/>
  <cols>
    <col min="1" max="1" width="2.140625" customWidth="1"/>
    <col min="2" max="2" width="34.5703125" style="2" customWidth="1"/>
    <col min="3" max="3" width="8.140625" style="4" customWidth="1"/>
    <col min="4" max="4" width="8.140625" style="4" hidden="1" customWidth="1"/>
    <col min="5" max="5" width="8.140625" style="4" customWidth="1"/>
    <col min="6" max="6" width="8.140625" style="4" hidden="1" customWidth="1"/>
    <col min="7" max="7" width="8.140625" style="4" customWidth="1"/>
    <col min="8" max="8" width="8.140625" style="4" hidden="1" customWidth="1"/>
    <col min="9" max="9" width="8.140625" style="4" customWidth="1"/>
    <col min="10" max="10" width="8.140625" style="4" hidden="1" customWidth="1"/>
    <col min="11" max="11" width="9.42578125" style="4" customWidth="1"/>
    <col min="12" max="14" width="11.42578125" style="4"/>
    <col min="15" max="15" width="25.85546875" style="4" bestFit="1" customWidth="1"/>
    <col min="16" max="16" width="25.85546875" style="4" customWidth="1"/>
    <col min="17" max="17" width="63" style="2" bestFit="1" customWidth="1"/>
  </cols>
  <sheetData>
    <row r="1" spans="2:17" x14ac:dyDescent="0.25">
      <c r="B1" s="2" t="s">
        <v>8</v>
      </c>
    </row>
    <row r="3" spans="2:17" s="2" customFormat="1" x14ac:dyDescent="0.25">
      <c r="B3" s="97" t="s">
        <v>433</v>
      </c>
      <c r="C3" s="94" t="s">
        <v>124</v>
      </c>
      <c r="D3" s="99"/>
      <c r="E3" s="99"/>
      <c r="F3" s="99"/>
      <c r="G3" s="99"/>
      <c r="H3" s="99"/>
      <c r="I3" s="99"/>
      <c r="J3" s="99"/>
      <c r="K3" s="95"/>
      <c r="L3" s="94" t="s">
        <v>148</v>
      </c>
      <c r="M3" s="95"/>
      <c r="N3" s="97" t="s">
        <v>126</v>
      </c>
      <c r="O3" s="97" t="s">
        <v>127</v>
      </c>
      <c r="P3" s="25"/>
      <c r="Q3" s="97" t="s">
        <v>7</v>
      </c>
    </row>
    <row r="4" spans="2:17" s="2" customFormat="1" ht="45" x14ac:dyDescent="0.25">
      <c r="B4" s="100"/>
      <c r="C4" s="1" t="s">
        <v>145</v>
      </c>
      <c r="D4" s="1"/>
      <c r="E4" s="1" t="s">
        <v>146</v>
      </c>
      <c r="F4" s="1"/>
      <c r="G4" s="1" t="s">
        <v>260</v>
      </c>
      <c r="H4" s="1"/>
      <c r="I4" s="1" t="s">
        <v>63</v>
      </c>
      <c r="J4" s="1"/>
      <c r="K4" s="1" t="s">
        <v>142</v>
      </c>
      <c r="L4" s="1" t="s">
        <v>6</v>
      </c>
      <c r="M4" s="1" t="s">
        <v>150</v>
      </c>
      <c r="N4" s="98"/>
      <c r="O4" s="98"/>
      <c r="P4" s="26" t="s">
        <v>156</v>
      </c>
      <c r="Q4" s="98"/>
    </row>
    <row r="5" spans="2:17" x14ac:dyDescent="0.25">
      <c r="B5" s="15" t="s">
        <v>141</v>
      </c>
      <c r="C5" s="5">
        <v>1</v>
      </c>
      <c r="D5" s="20">
        <f>+$L5*C5</f>
        <v>25</v>
      </c>
      <c r="E5" s="5">
        <v>1</v>
      </c>
      <c r="F5" s="20">
        <f>+$L5*E5</f>
        <v>25</v>
      </c>
      <c r="G5" s="5">
        <v>1</v>
      </c>
      <c r="H5" s="20">
        <f t="shared" ref="H5:H21" si="0">+$L5*G5</f>
        <v>25</v>
      </c>
      <c r="I5" s="5">
        <v>1</v>
      </c>
      <c r="J5" s="20">
        <f t="shared" ref="J5:J21" si="1">+$L5*I5</f>
        <v>25</v>
      </c>
      <c r="K5" s="5">
        <f>+C5+E5+G5+I5</f>
        <v>4</v>
      </c>
      <c r="L5" s="14">
        <v>25</v>
      </c>
      <c r="M5" s="14">
        <f t="shared" ref="M5:M12" si="2">+L5*K5</f>
        <v>100</v>
      </c>
      <c r="N5" s="5"/>
      <c r="O5" s="5"/>
      <c r="P5" s="5"/>
      <c r="Q5" s="15"/>
    </row>
    <row r="6" spans="2:17" ht="30" x14ac:dyDescent="0.25">
      <c r="B6" s="15" t="s">
        <v>125</v>
      </c>
      <c r="C6" s="5"/>
      <c r="D6" s="20">
        <f t="shared" ref="D6:F21" si="3">+$L6*C6</f>
        <v>0</v>
      </c>
      <c r="E6" s="5"/>
      <c r="F6" s="20">
        <f t="shared" si="3"/>
        <v>0</v>
      </c>
      <c r="G6" s="5"/>
      <c r="H6" s="20">
        <f t="shared" si="0"/>
        <v>0</v>
      </c>
      <c r="I6" s="5">
        <v>3</v>
      </c>
      <c r="J6" s="20">
        <f t="shared" si="1"/>
        <v>21</v>
      </c>
      <c r="K6" s="5">
        <f t="shared" ref="K6:K21" si="4">+C6+E6+G6+I6</f>
        <v>3</v>
      </c>
      <c r="L6" s="14">
        <v>7</v>
      </c>
      <c r="M6" s="14">
        <f t="shared" si="2"/>
        <v>21</v>
      </c>
      <c r="N6" s="5" t="s">
        <v>129</v>
      </c>
      <c r="O6" s="16" t="s">
        <v>128</v>
      </c>
      <c r="P6" s="16" t="s">
        <v>157</v>
      </c>
      <c r="Q6" s="15" t="s">
        <v>344</v>
      </c>
    </row>
    <row r="7" spans="2:17" x14ac:dyDescent="0.25">
      <c r="B7" s="15" t="s">
        <v>134</v>
      </c>
      <c r="C7" s="5">
        <v>3</v>
      </c>
      <c r="D7" s="20">
        <f t="shared" si="3"/>
        <v>105</v>
      </c>
      <c r="E7" s="5">
        <v>3</v>
      </c>
      <c r="F7" s="20">
        <f t="shared" si="3"/>
        <v>105</v>
      </c>
      <c r="G7" s="5">
        <v>1</v>
      </c>
      <c r="H7" s="20">
        <f t="shared" si="0"/>
        <v>35</v>
      </c>
      <c r="I7" s="5">
        <v>1</v>
      </c>
      <c r="J7" s="20">
        <f t="shared" si="1"/>
        <v>35</v>
      </c>
      <c r="K7" s="5">
        <f t="shared" si="4"/>
        <v>8</v>
      </c>
      <c r="L7" s="14">
        <v>35</v>
      </c>
      <c r="M7" s="14">
        <f t="shared" si="2"/>
        <v>280</v>
      </c>
      <c r="N7" s="5" t="s">
        <v>129</v>
      </c>
      <c r="O7" s="16" t="s">
        <v>131</v>
      </c>
      <c r="P7" s="16" t="s">
        <v>345</v>
      </c>
      <c r="Q7" s="15" t="s">
        <v>130</v>
      </c>
    </row>
    <row r="8" spans="2:17" ht="30" x14ac:dyDescent="0.25">
      <c r="B8" s="15" t="s">
        <v>133</v>
      </c>
      <c r="C8" s="5">
        <v>5</v>
      </c>
      <c r="D8" s="20">
        <f t="shared" si="3"/>
        <v>95</v>
      </c>
      <c r="E8" s="5">
        <v>5</v>
      </c>
      <c r="F8" s="20">
        <f t="shared" si="3"/>
        <v>95</v>
      </c>
      <c r="G8" s="5"/>
      <c r="H8" s="20">
        <f t="shared" si="0"/>
        <v>0</v>
      </c>
      <c r="I8" s="5">
        <v>1</v>
      </c>
      <c r="J8" s="20">
        <f t="shared" si="1"/>
        <v>19</v>
      </c>
      <c r="K8" s="5">
        <f t="shared" si="4"/>
        <v>11</v>
      </c>
      <c r="L8" s="14">
        <v>19</v>
      </c>
      <c r="M8" s="14">
        <f t="shared" si="2"/>
        <v>209</v>
      </c>
      <c r="N8" s="5" t="s">
        <v>129</v>
      </c>
      <c r="O8" s="16" t="s">
        <v>132</v>
      </c>
      <c r="P8" s="16" t="s">
        <v>346</v>
      </c>
      <c r="Q8" s="15" t="s">
        <v>136</v>
      </c>
    </row>
    <row r="9" spans="2:17" x14ac:dyDescent="0.25">
      <c r="B9" s="15" t="s">
        <v>137</v>
      </c>
      <c r="C9" s="5">
        <v>1</v>
      </c>
      <c r="D9" s="20">
        <f t="shared" si="3"/>
        <v>10</v>
      </c>
      <c r="E9" s="5">
        <v>1</v>
      </c>
      <c r="F9" s="20">
        <f t="shared" si="3"/>
        <v>10</v>
      </c>
      <c r="G9" s="5"/>
      <c r="H9" s="20">
        <f t="shared" si="0"/>
        <v>0</v>
      </c>
      <c r="I9" s="5"/>
      <c r="J9" s="20">
        <f t="shared" si="1"/>
        <v>0</v>
      </c>
      <c r="K9" s="5">
        <f t="shared" si="4"/>
        <v>2</v>
      </c>
      <c r="L9" s="14">
        <v>10</v>
      </c>
      <c r="M9" s="14">
        <f t="shared" si="2"/>
        <v>20</v>
      </c>
      <c r="N9" s="5" t="s">
        <v>129</v>
      </c>
      <c r="O9" s="16" t="s">
        <v>138</v>
      </c>
      <c r="P9" s="16" t="s">
        <v>347</v>
      </c>
      <c r="Q9" s="15" t="s">
        <v>139</v>
      </c>
    </row>
    <row r="10" spans="2:17" x14ac:dyDescent="0.25">
      <c r="B10" s="15" t="s">
        <v>426</v>
      </c>
      <c r="C10" s="5"/>
      <c r="D10" s="20">
        <f t="shared" si="3"/>
        <v>0</v>
      </c>
      <c r="E10" s="5"/>
      <c r="F10" s="20">
        <f t="shared" si="3"/>
        <v>0</v>
      </c>
      <c r="G10" s="5">
        <v>2</v>
      </c>
      <c r="H10" s="20">
        <f t="shared" si="0"/>
        <v>30</v>
      </c>
      <c r="I10" s="5"/>
      <c r="J10" s="20">
        <f t="shared" si="1"/>
        <v>0</v>
      </c>
      <c r="K10" s="5">
        <f t="shared" si="4"/>
        <v>2</v>
      </c>
      <c r="L10" s="14">
        <v>15</v>
      </c>
      <c r="M10" s="14">
        <f t="shared" si="2"/>
        <v>30</v>
      </c>
      <c r="N10" s="5"/>
      <c r="O10" s="5"/>
      <c r="P10" s="5"/>
      <c r="Q10" s="15"/>
    </row>
    <row r="11" spans="2:17" x14ac:dyDescent="0.25">
      <c r="B11" s="15" t="s">
        <v>147</v>
      </c>
      <c r="C11" s="5"/>
      <c r="D11" s="20">
        <f t="shared" si="3"/>
        <v>0</v>
      </c>
      <c r="E11" s="5"/>
      <c r="F11" s="20">
        <f t="shared" si="3"/>
        <v>0</v>
      </c>
      <c r="G11" s="5">
        <v>1</v>
      </c>
      <c r="H11" s="20">
        <f t="shared" si="0"/>
        <v>30</v>
      </c>
      <c r="I11" s="5"/>
      <c r="J11" s="20">
        <f t="shared" si="1"/>
        <v>0</v>
      </c>
      <c r="K11" s="5">
        <f t="shared" si="4"/>
        <v>1</v>
      </c>
      <c r="L11" s="14">
        <v>30</v>
      </c>
      <c r="M11" s="14">
        <f t="shared" si="2"/>
        <v>30</v>
      </c>
      <c r="N11" s="5"/>
      <c r="O11" s="5"/>
      <c r="P11" s="5"/>
      <c r="Q11" s="15"/>
    </row>
    <row r="12" spans="2:17" ht="30" x14ac:dyDescent="0.25">
      <c r="B12" s="15" t="s">
        <v>154</v>
      </c>
      <c r="C12" s="5">
        <v>1</v>
      </c>
      <c r="D12" s="20">
        <f t="shared" si="3"/>
        <v>10</v>
      </c>
      <c r="E12" s="5">
        <v>1</v>
      </c>
      <c r="F12" s="20">
        <f t="shared" si="3"/>
        <v>10</v>
      </c>
      <c r="G12" s="5">
        <v>1</v>
      </c>
      <c r="H12" s="20">
        <f t="shared" si="0"/>
        <v>10</v>
      </c>
      <c r="I12" s="5">
        <v>1</v>
      </c>
      <c r="J12" s="20">
        <f t="shared" si="1"/>
        <v>10</v>
      </c>
      <c r="K12" s="5">
        <f t="shared" si="4"/>
        <v>4</v>
      </c>
      <c r="L12" s="14">
        <v>10</v>
      </c>
      <c r="M12" s="14">
        <f t="shared" si="2"/>
        <v>40</v>
      </c>
      <c r="N12" s="5"/>
      <c r="O12" s="5"/>
      <c r="P12" s="5"/>
      <c r="Q12" s="15"/>
    </row>
    <row r="13" spans="2:17" x14ac:dyDescent="0.25">
      <c r="B13" s="15" t="s">
        <v>140</v>
      </c>
      <c r="C13" s="18">
        <v>0.1</v>
      </c>
      <c r="D13" s="20">
        <f t="shared" si="3"/>
        <v>3</v>
      </c>
      <c r="E13" s="18">
        <v>0.1</v>
      </c>
      <c r="F13" s="20">
        <f t="shared" si="3"/>
        <v>3</v>
      </c>
      <c r="G13" s="5"/>
      <c r="H13" s="20">
        <f t="shared" si="0"/>
        <v>0</v>
      </c>
      <c r="I13" s="5"/>
      <c r="J13" s="20">
        <f t="shared" si="1"/>
        <v>0</v>
      </c>
      <c r="K13" s="19">
        <f t="shared" si="4"/>
        <v>0.2</v>
      </c>
      <c r="L13" s="14">
        <v>30</v>
      </c>
      <c r="M13" s="14">
        <f>+L13*K13</f>
        <v>6</v>
      </c>
      <c r="N13" s="5" t="s">
        <v>348</v>
      </c>
      <c r="O13" s="16" t="s">
        <v>349</v>
      </c>
      <c r="P13" s="5"/>
      <c r="Q13" s="15"/>
    </row>
    <row r="14" spans="2:17" x14ac:dyDescent="0.25">
      <c r="B14" s="15" t="s">
        <v>160</v>
      </c>
      <c r="C14" s="5"/>
      <c r="D14" s="20">
        <f t="shared" si="3"/>
        <v>0</v>
      </c>
      <c r="E14" s="5"/>
      <c r="F14" s="20">
        <f t="shared" si="3"/>
        <v>0</v>
      </c>
      <c r="G14" s="5">
        <v>1</v>
      </c>
      <c r="H14" s="20">
        <f t="shared" si="0"/>
        <v>15</v>
      </c>
      <c r="I14" s="5"/>
      <c r="J14" s="20">
        <f t="shared" si="1"/>
        <v>0</v>
      </c>
      <c r="K14" s="5">
        <f>+C14+E14+G14+I14</f>
        <v>1</v>
      </c>
      <c r="L14" s="14">
        <v>15</v>
      </c>
      <c r="M14" s="14">
        <f t="shared" ref="M14:M21" si="5">+L14*K14</f>
        <v>15</v>
      </c>
      <c r="N14" s="5"/>
      <c r="O14" s="5"/>
      <c r="P14" s="5"/>
      <c r="Q14" s="15"/>
    </row>
    <row r="15" spans="2:17" x14ac:dyDescent="0.25">
      <c r="B15" s="15" t="s">
        <v>155</v>
      </c>
      <c r="C15" s="5"/>
      <c r="D15" s="20">
        <f t="shared" si="3"/>
        <v>0</v>
      </c>
      <c r="E15" s="5"/>
      <c r="F15" s="20">
        <f t="shared" si="3"/>
        <v>0</v>
      </c>
      <c r="G15" s="5"/>
      <c r="H15" s="20">
        <f t="shared" si="0"/>
        <v>0</v>
      </c>
      <c r="I15" s="5">
        <v>2</v>
      </c>
      <c r="J15" s="20">
        <f t="shared" si="1"/>
        <v>80</v>
      </c>
      <c r="K15" s="5">
        <f t="shared" si="4"/>
        <v>2</v>
      </c>
      <c r="L15" s="14">
        <v>40</v>
      </c>
      <c r="M15" s="14">
        <f t="shared" si="5"/>
        <v>80</v>
      </c>
      <c r="N15" s="5"/>
      <c r="O15" s="5"/>
      <c r="P15" s="5"/>
      <c r="Q15" s="15"/>
    </row>
    <row r="16" spans="2:17" x14ac:dyDescent="0.25">
      <c r="B16" s="15" t="s">
        <v>159</v>
      </c>
      <c r="C16" s="5"/>
      <c r="D16" s="20">
        <f t="shared" si="3"/>
        <v>0</v>
      </c>
      <c r="E16" s="5"/>
      <c r="F16" s="20">
        <f t="shared" si="3"/>
        <v>0</v>
      </c>
      <c r="G16" s="5">
        <v>1</v>
      </c>
      <c r="H16" s="20">
        <f t="shared" si="0"/>
        <v>100</v>
      </c>
      <c r="I16" s="5"/>
      <c r="J16" s="20">
        <f t="shared" si="1"/>
        <v>0</v>
      </c>
      <c r="K16" s="5">
        <f t="shared" si="4"/>
        <v>1</v>
      </c>
      <c r="L16" s="14">
        <v>100</v>
      </c>
      <c r="M16" s="14">
        <f t="shared" si="5"/>
        <v>100</v>
      </c>
      <c r="N16" s="5"/>
      <c r="O16" s="5"/>
      <c r="P16" s="5"/>
      <c r="Q16" s="15"/>
    </row>
    <row r="17" spans="2:17" x14ac:dyDescent="0.25">
      <c r="B17" s="15" t="s">
        <v>343</v>
      </c>
      <c r="C17" s="5"/>
      <c r="D17" s="20">
        <f t="shared" si="3"/>
        <v>0</v>
      </c>
      <c r="E17" s="5"/>
      <c r="F17" s="20">
        <f t="shared" si="3"/>
        <v>0</v>
      </c>
      <c r="G17" s="5">
        <v>1</v>
      </c>
      <c r="H17" s="20">
        <f t="shared" si="0"/>
        <v>85</v>
      </c>
      <c r="I17" s="5"/>
      <c r="J17" s="20">
        <f t="shared" si="1"/>
        <v>0</v>
      </c>
      <c r="K17" s="5">
        <f t="shared" si="4"/>
        <v>1</v>
      </c>
      <c r="L17" s="14">
        <v>85</v>
      </c>
      <c r="M17" s="14">
        <f t="shared" si="5"/>
        <v>85</v>
      </c>
      <c r="N17" s="5" t="s">
        <v>348</v>
      </c>
      <c r="O17" s="5"/>
      <c r="P17" s="5"/>
      <c r="Q17" s="15"/>
    </row>
    <row r="18" spans="2:17" x14ac:dyDescent="0.25">
      <c r="B18" s="15" t="s">
        <v>149</v>
      </c>
      <c r="C18" s="5">
        <v>1</v>
      </c>
      <c r="D18" s="20">
        <f t="shared" si="3"/>
        <v>25</v>
      </c>
      <c r="E18" s="5">
        <v>1</v>
      </c>
      <c r="F18" s="20">
        <f t="shared" si="3"/>
        <v>25</v>
      </c>
      <c r="G18" s="5">
        <v>1</v>
      </c>
      <c r="H18" s="20">
        <f t="shared" si="0"/>
        <v>25</v>
      </c>
      <c r="I18" s="5">
        <v>1</v>
      </c>
      <c r="J18" s="20">
        <f t="shared" si="1"/>
        <v>25</v>
      </c>
      <c r="K18" s="5">
        <f t="shared" si="4"/>
        <v>4</v>
      </c>
      <c r="L18" s="14">
        <v>25</v>
      </c>
      <c r="M18" s="14">
        <f t="shared" si="5"/>
        <v>100</v>
      </c>
      <c r="N18" s="5"/>
      <c r="O18" s="5"/>
      <c r="P18" s="5"/>
      <c r="Q18" s="15"/>
    </row>
    <row r="19" spans="2:17" x14ac:dyDescent="0.25">
      <c r="B19" s="15" t="s">
        <v>427</v>
      </c>
      <c r="C19" s="5">
        <v>88</v>
      </c>
      <c r="D19" s="24">
        <f t="shared" si="3"/>
        <v>96.800000000000011</v>
      </c>
      <c r="E19" s="5">
        <v>88</v>
      </c>
      <c r="F19" s="24">
        <f t="shared" si="3"/>
        <v>96.800000000000011</v>
      </c>
      <c r="G19" s="5">
        <v>46</v>
      </c>
      <c r="H19" s="20">
        <f t="shared" si="0"/>
        <v>50.6</v>
      </c>
      <c r="I19" s="5">
        <v>65</v>
      </c>
      <c r="J19" s="20">
        <f t="shared" si="1"/>
        <v>71.5</v>
      </c>
      <c r="K19" s="5">
        <f>+C19+E19+G19+I19</f>
        <v>287</v>
      </c>
      <c r="L19" s="14">
        <v>1.1000000000000001</v>
      </c>
      <c r="M19" s="14">
        <f t="shared" si="5"/>
        <v>315.70000000000005</v>
      </c>
      <c r="N19" s="5"/>
      <c r="O19" s="5"/>
      <c r="P19" s="5"/>
      <c r="Q19" s="15"/>
    </row>
    <row r="20" spans="2:17" x14ac:dyDescent="0.25">
      <c r="B20" s="15" t="s">
        <v>425</v>
      </c>
      <c r="C20" s="28">
        <f>+C27*5/60</f>
        <v>4.583333333333333</v>
      </c>
      <c r="D20" s="29">
        <f t="shared" si="3"/>
        <v>68.75</v>
      </c>
      <c r="E20" s="28">
        <f>+E27*5/60</f>
        <v>4.583333333333333</v>
      </c>
      <c r="F20" s="29">
        <f t="shared" si="3"/>
        <v>68.75</v>
      </c>
      <c r="G20" s="28">
        <f>+G27*5/60</f>
        <v>2.4166666666666665</v>
      </c>
      <c r="H20" s="29">
        <f t="shared" si="0"/>
        <v>36.25</v>
      </c>
      <c r="I20" s="28">
        <f>+I27*5/60</f>
        <v>2.75</v>
      </c>
      <c r="J20" s="29">
        <f t="shared" si="1"/>
        <v>41.25</v>
      </c>
      <c r="K20" s="28">
        <f t="shared" si="4"/>
        <v>14.333333333333332</v>
      </c>
      <c r="L20" s="14">
        <v>15</v>
      </c>
      <c r="M20" s="14">
        <f t="shared" si="5"/>
        <v>214.99999999999997</v>
      </c>
      <c r="N20" s="5"/>
      <c r="O20" s="5"/>
      <c r="P20" s="5"/>
      <c r="Q20" s="15"/>
    </row>
    <row r="21" spans="2:17" x14ac:dyDescent="0.25">
      <c r="B21" s="15" t="s">
        <v>153</v>
      </c>
      <c r="C21" s="5">
        <v>1</v>
      </c>
      <c r="D21" s="20">
        <f t="shared" si="3"/>
        <v>10</v>
      </c>
      <c r="E21" s="5">
        <v>1</v>
      </c>
      <c r="F21" s="20">
        <f t="shared" si="3"/>
        <v>10</v>
      </c>
      <c r="G21" s="5">
        <v>1</v>
      </c>
      <c r="H21" s="20">
        <f t="shared" si="0"/>
        <v>10</v>
      </c>
      <c r="I21" s="5">
        <v>1</v>
      </c>
      <c r="J21" s="20">
        <f t="shared" si="1"/>
        <v>10</v>
      </c>
      <c r="K21" s="5">
        <f t="shared" si="4"/>
        <v>4</v>
      </c>
      <c r="L21" s="14">
        <v>10</v>
      </c>
      <c r="M21" s="14">
        <f t="shared" si="5"/>
        <v>40</v>
      </c>
      <c r="N21" s="5"/>
      <c r="O21" s="5"/>
      <c r="P21" s="5"/>
      <c r="Q21" s="15"/>
    </row>
    <row r="22" spans="2:17" x14ac:dyDescent="0.25">
      <c r="B22" s="27" t="s">
        <v>431</v>
      </c>
      <c r="C22" s="21">
        <f>SUM(D5:D21)</f>
        <v>448.55</v>
      </c>
      <c r="D22" s="5"/>
      <c r="E22" s="21">
        <f>SUM(F5:F21)</f>
        <v>448.55</v>
      </c>
      <c r="F22" s="5"/>
      <c r="G22" s="21">
        <f>SUM(H5:H21)</f>
        <v>451.85</v>
      </c>
      <c r="H22" s="5"/>
      <c r="I22" s="21">
        <f>SUM(J5:J21)</f>
        <v>337.75</v>
      </c>
      <c r="J22" s="5"/>
      <c r="M22" s="21">
        <f>SUM(C22:I22)</f>
        <v>1686.7</v>
      </c>
    </row>
    <row r="23" spans="2:17" x14ac:dyDescent="0.25">
      <c r="B23" s="27" t="s">
        <v>435</v>
      </c>
      <c r="C23" s="59"/>
      <c r="D23" s="60"/>
      <c r="E23" s="59"/>
      <c r="F23" s="60"/>
      <c r="G23" s="59"/>
      <c r="H23" s="60"/>
      <c r="I23" s="59"/>
      <c r="J23" s="60"/>
      <c r="M23" s="21">
        <v>3000</v>
      </c>
    </row>
    <row r="24" spans="2:17" x14ac:dyDescent="0.25">
      <c r="B24" s="27" t="s">
        <v>436</v>
      </c>
      <c r="C24" s="59"/>
      <c r="D24" s="60"/>
      <c r="E24" s="59"/>
      <c r="F24" s="60"/>
      <c r="G24" s="59"/>
      <c r="H24" s="60"/>
      <c r="I24" s="59"/>
      <c r="J24" s="60"/>
      <c r="M24" s="21">
        <f>+M23-M22+M20</f>
        <v>1528.3</v>
      </c>
    </row>
    <row r="26" spans="2:17" x14ac:dyDescent="0.25">
      <c r="B26" s="2" t="s">
        <v>151</v>
      </c>
    </row>
    <row r="27" spans="2:17" x14ac:dyDescent="0.25">
      <c r="B27" s="15" t="s">
        <v>152</v>
      </c>
      <c r="C27" s="36">
        <f>+Pieces!AB5</f>
        <v>55</v>
      </c>
      <c r="D27" s="5"/>
      <c r="E27" s="36">
        <f>+Pieces!AC5</f>
        <v>55</v>
      </c>
      <c r="F27" s="5"/>
      <c r="G27" s="36">
        <f>+Pieces!AA5</f>
        <v>29</v>
      </c>
      <c r="H27" s="5"/>
      <c r="I27" s="36">
        <f>+Pieces!Z5</f>
        <v>33</v>
      </c>
      <c r="J27" s="5"/>
      <c r="K27" s="36">
        <f>SUM(C27:I27)</f>
        <v>172</v>
      </c>
      <c r="L27" s="17"/>
      <c r="M27" s="17"/>
    </row>
    <row r="28" spans="2:17" x14ac:dyDescent="0.25">
      <c r="B28" s="15" t="s">
        <v>52</v>
      </c>
      <c r="C28" s="23">
        <f>+Pieces!W5</f>
        <v>3.7541666666666673</v>
      </c>
      <c r="D28" s="23">
        <f>+Pieces!H7+Pieces!H8+Pieces!H9+Pieces!H10+Pieces!H11+Pieces!H12+Pieces!H13+Pieces!H14+Pieces!H15+Pieces!H16+Pieces!H17+Pieces!H18+Pieces!H19+Pieces!H20+Pieces!H21+Pieces!H22+Pieces!H23+Pieces!H24+Pieces!H25+Pieces!H26+Pieces!H27+Pieces!H28+Pieces!H29+Pieces!H30+Pieces!H31+Pieces!H32+Pieces!H33+Pieces!H34+Pieces!H35+Pieces!H36+Pieces!H37+Pieces!H38+Pieces!H39</f>
        <v>30</v>
      </c>
      <c r="E28" s="23">
        <f>+Pieces!X5</f>
        <v>3.8013888888888894</v>
      </c>
      <c r="F28" s="23">
        <f>+Pieces!J7+Pieces!J8+Pieces!J9+Pieces!J10+Pieces!J11+Pieces!J12+Pieces!J13+Pieces!J14+Pieces!J15+Pieces!J16+Pieces!J17+Pieces!J18+Pieces!J19+Pieces!J20+Pieces!J21+Pieces!J22+Pieces!J23+Pieces!J24+Pieces!J25+Pieces!J26+Pieces!J27+Pieces!J28+Pieces!J29+Pieces!J30+Pieces!J31+Pieces!J32+Pieces!J33+Pieces!J34+Pieces!J35+Pieces!J36+Pieces!J37+Pieces!J38+Pieces!J39</f>
        <v>0.6</v>
      </c>
      <c r="G28" s="23">
        <f>+Pieces!V5</f>
        <v>1.9229166666666666</v>
      </c>
      <c r="H28" s="23" t="e">
        <f>+Pieces!L7+Pieces!L8+Pieces!L9+Pieces!L10+Pieces!L11+Pieces!L12+Pieces!L13+Pieces!L14+Pieces!L15+Pieces!L16+Pieces!L17+Pieces!L18+Pieces!L19+Pieces!L20+Pieces!L21+Pieces!L22+Pieces!L23+Pieces!L24+Pieces!L25+Pieces!L26+Pieces!L27+Pieces!L28+Pieces!L29+Pieces!L30+Pieces!L31+Pieces!L32+Pieces!L33+Pieces!L34+Pieces!L35+Pieces!L36+Pieces!L37+Pieces!L38+Pieces!L39</f>
        <v>#VALUE!</v>
      </c>
      <c r="I28" s="23">
        <f>+Pieces!U5</f>
        <v>2.7270833333333333</v>
      </c>
      <c r="J28" s="23">
        <f>+Pieces!V5</f>
        <v>1.9229166666666666</v>
      </c>
      <c r="K28" s="23">
        <f>+I28+G28+E28+C28</f>
        <v>12.205555555555556</v>
      </c>
      <c r="L28" s="17"/>
      <c r="M28" s="38"/>
      <c r="O28" s="4">
        <f>250/28</f>
        <v>8.9285714285714288</v>
      </c>
    </row>
    <row r="29" spans="2:17" x14ac:dyDescent="0.25">
      <c r="L29" s="17"/>
      <c r="M29" s="17"/>
      <c r="O29" s="4">
        <f>100/8</f>
        <v>12.5</v>
      </c>
    </row>
    <row r="30" spans="2:17" x14ac:dyDescent="0.25">
      <c r="B30" s="15" t="s">
        <v>428</v>
      </c>
      <c r="C30" s="28">
        <f>5*C27/60</f>
        <v>4.583333333333333</v>
      </c>
      <c r="D30" s="28">
        <f t="shared" ref="D30:K30" si="6">5*D27/60</f>
        <v>0</v>
      </c>
      <c r="E30" s="28">
        <f t="shared" si="6"/>
        <v>4.583333333333333</v>
      </c>
      <c r="F30" s="28">
        <f t="shared" si="6"/>
        <v>0</v>
      </c>
      <c r="G30" s="28">
        <f t="shared" si="6"/>
        <v>2.4166666666666665</v>
      </c>
      <c r="H30" s="28">
        <f t="shared" si="6"/>
        <v>0</v>
      </c>
      <c r="I30" s="28">
        <f t="shared" si="6"/>
        <v>2.75</v>
      </c>
      <c r="J30" s="28">
        <f t="shared" si="6"/>
        <v>0</v>
      </c>
      <c r="K30" s="28">
        <f t="shared" si="6"/>
        <v>14.333333333333334</v>
      </c>
      <c r="L30" s="14">
        <v>15</v>
      </c>
      <c r="M30" s="14">
        <f>+L30*K30</f>
        <v>215</v>
      </c>
    </row>
    <row r="31" spans="2:17" x14ac:dyDescent="0.25">
      <c r="B31" s="15" t="s">
        <v>429</v>
      </c>
      <c r="C31" s="5">
        <v>3</v>
      </c>
      <c r="D31" s="5"/>
      <c r="E31" s="5">
        <v>3</v>
      </c>
      <c r="F31" s="5"/>
      <c r="G31" s="5">
        <v>3</v>
      </c>
      <c r="H31" s="5"/>
      <c r="I31" s="5">
        <v>3</v>
      </c>
      <c r="J31" s="5"/>
      <c r="K31" s="5">
        <f>SUM(C31:I31)</f>
        <v>12</v>
      </c>
      <c r="L31" s="14">
        <v>15</v>
      </c>
      <c r="M31" s="14">
        <f>+L31*K31</f>
        <v>180</v>
      </c>
    </row>
    <row r="32" spans="2:17" x14ac:dyDescent="0.25">
      <c r="B32" s="15" t="s">
        <v>430</v>
      </c>
      <c r="M32" s="14">
        <v>200</v>
      </c>
    </row>
    <row r="33" spans="2:15" x14ac:dyDescent="0.25">
      <c r="B33" s="27" t="s">
        <v>432</v>
      </c>
      <c r="M33" s="14">
        <f>SUM(M30:M32)</f>
        <v>595</v>
      </c>
      <c r="O33" s="58"/>
    </row>
    <row r="34" spans="2:15" x14ac:dyDescent="0.25">
      <c r="B34" s="27" t="s">
        <v>435</v>
      </c>
      <c r="C34" s="59"/>
      <c r="D34" s="60"/>
      <c r="E34" s="59"/>
      <c r="F34" s="60"/>
      <c r="G34" s="59"/>
      <c r="H34" s="60"/>
      <c r="I34" s="59"/>
      <c r="J34" s="60"/>
      <c r="M34" s="21">
        <v>700</v>
      </c>
    </row>
    <row r="35" spans="2:15" x14ac:dyDescent="0.25">
      <c r="B35" s="27" t="s">
        <v>436</v>
      </c>
      <c r="C35" s="59"/>
      <c r="D35" s="60"/>
      <c r="E35" s="59"/>
      <c r="F35" s="60"/>
      <c r="G35" s="59"/>
      <c r="H35" s="60"/>
      <c r="I35" s="59"/>
      <c r="J35" s="60"/>
      <c r="M35" s="21">
        <f>+M34-M33+M30+M31</f>
        <v>500</v>
      </c>
    </row>
    <row r="38" spans="2:15" x14ac:dyDescent="0.25">
      <c r="B38" s="15" t="s">
        <v>599</v>
      </c>
      <c r="C38" s="28"/>
      <c r="D38" s="28"/>
      <c r="E38" s="28"/>
      <c r="F38" s="28"/>
      <c r="G38" s="28"/>
      <c r="H38" s="28"/>
      <c r="I38" s="28"/>
      <c r="J38" s="28">
        <f>5*J33/60</f>
        <v>0</v>
      </c>
      <c r="K38" s="28">
        <v>28</v>
      </c>
      <c r="L38" s="14">
        <v>20</v>
      </c>
      <c r="M38" s="14">
        <f>+L38*K38</f>
        <v>560</v>
      </c>
    </row>
    <row r="39" spans="2:15" x14ac:dyDescent="0.25">
      <c r="B39" s="15" t="s">
        <v>600</v>
      </c>
      <c r="C39" s="28"/>
      <c r="D39" s="28"/>
      <c r="E39" s="28"/>
      <c r="F39" s="28"/>
      <c r="G39" s="28"/>
      <c r="H39" s="28"/>
      <c r="I39" s="28"/>
      <c r="J39" s="28">
        <f>5*J36/60</f>
        <v>0</v>
      </c>
      <c r="K39" s="28">
        <v>74</v>
      </c>
      <c r="L39" s="14">
        <v>20</v>
      </c>
      <c r="M39" s="14">
        <f>+L39*K39</f>
        <v>1480</v>
      </c>
    </row>
    <row r="40" spans="2:15" x14ac:dyDescent="0.25">
      <c r="B40" s="15"/>
      <c r="C40" s="28"/>
      <c r="D40" s="28"/>
      <c r="E40" s="28"/>
      <c r="F40" s="28"/>
      <c r="G40" s="28"/>
      <c r="H40" s="28"/>
      <c r="I40" s="28"/>
      <c r="J40" s="28"/>
      <c r="K40" s="28"/>
      <c r="L40" s="14"/>
      <c r="M40" s="14">
        <f>+L40*K40</f>
        <v>0</v>
      </c>
    </row>
    <row r="41" spans="2:15" x14ac:dyDescent="0.25">
      <c r="B41" s="15" t="s">
        <v>437</v>
      </c>
      <c r="C41" s="28"/>
      <c r="D41" s="28"/>
      <c r="E41" s="28"/>
      <c r="F41" s="28"/>
      <c r="G41" s="28"/>
      <c r="H41" s="28"/>
      <c r="I41" s="28"/>
      <c r="J41" s="28">
        <f>5*J38/60</f>
        <v>0</v>
      </c>
      <c r="K41" s="28"/>
      <c r="L41" s="14"/>
      <c r="M41" s="14">
        <v>200</v>
      </c>
    </row>
    <row r="42" spans="2:15" x14ac:dyDescent="0.25">
      <c r="B42" s="27" t="s">
        <v>434</v>
      </c>
      <c r="I42" s="61" t="s">
        <v>439</v>
      </c>
      <c r="K42" s="28">
        <f>SUM(K38:K40)</f>
        <v>102</v>
      </c>
      <c r="L42" s="61" t="s">
        <v>438</v>
      </c>
      <c r="M42" s="14">
        <f>SUM(M38:M41)</f>
        <v>2240</v>
      </c>
    </row>
    <row r="43" spans="2:15" x14ac:dyDescent="0.25">
      <c r="B43" s="27" t="s">
        <v>435</v>
      </c>
      <c r="C43" s="59"/>
      <c r="D43" s="60"/>
      <c r="E43" s="59"/>
      <c r="F43" s="60"/>
      <c r="G43" s="59"/>
      <c r="H43" s="60"/>
      <c r="I43" s="59"/>
      <c r="J43" s="60"/>
      <c r="M43" s="21">
        <v>950</v>
      </c>
    </row>
    <row r="44" spans="2:15" x14ac:dyDescent="0.25">
      <c r="B44" s="27" t="s">
        <v>436</v>
      </c>
      <c r="C44" s="59"/>
      <c r="D44" s="60"/>
      <c r="E44" s="59"/>
      <c r="F44" s="60"/>
      <c r="G44" s="59"/>
      <c r="H44" s="60"/>
      <c r="I44" s="59"/>
      <c r="J44" s="60"/>
      <c r="M44" s="21">
        <f>+M43-M41</f>
        <v>750</v>
      </c>
    </row>
    <row r="46" spans="2:15" x14ac:dyDescent="0.25">
      <c r="M46" s="58">
        <f>+M43+M23</f>
        <v>3950</v>
      </c>
    </row>
  </sheetData>
  <mergeCells count="6">
    <mergeCell ref="Q3:Q4"/>
    <mergeCell ref="C3:K3"/>
    <mergeCell ref="L3:M3"/>
    <mergeCell ref="B3:B4"/>
    <mergeCell ref="O3:O4"/>
    <mergeCell ref="N3:N4"/>
  </mergeCells>
  <hyperlinks>
    <hyperlink ref="O6" r:id="rId1"/>
    <hyperlink ref="O7" r:id="rId2"/>
    <hyperlink ref="O8" r:id="rId3"/>
    <hyperlink ref="O9" r:id="rId4"/>
    <hyperlink ref="P6" r:id="rId5"/>
    <hyperlink ref="P7" r:id="rId6"/>
    <hyperlink ref="P8" r:id="rId7"/>
    <hyperlink ref="P9" r:id="rId8"/>
    <hyperlink ref="O13" r:id="rId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F12"/>
  <sheetViews>
    <sheetView showGridLines="0" workbookViewId="0">
      <selection activeCell="B10" sqref="B10"/>
    </sheetView>
  </sheetViews>
  <sheetFormatPr baseColWidth="10" defaultRowHeight="15" x14ac:dyDescent="0.25"/>
  <cols>
    <col min="4" max="4" width="48.140625" bestFit="1" customWidth="1"/>
  </cols>
  <sheetData>
    <row r="6" spans="2:6" x14ac:dyDescent="0.25">
      <c r="B6" s="41" t="s">
        <v>335</v>
      </c>
      <c r="C6" s="41" t="s">
        <v>13</v>
      </c>
      <c r="D6" s="41" t="s">
        <v>331</v>
      </c>
    </row>
    <row r="7" spans="2:6" x14ac:dyDescent="0.25">
      <c r="B7" s="40" t="s">
        <v>340</v>
      </c>
      <c r="C7" s="40" t="s">
        <v>51</v>
      </c>
      <c r="D7" s="40" t="s">
        <v>332</v>
      </c>
    </row>
    <row r="8" spans="2:6" x14ac:dyDescent="0.25">
      <c r="B8" s="40" t="s">
        <v>330</v>
      </c>
      <c r="C8" s="40" t="s">
        <v>14</v>
      </c>
      <c r="D8" s="40" t="s">
        <v>333</v>
      </c>
    </row>
    <row r="9" spans="2:6" x14ac:dyDescent="0.25">
      <c r="B9" s="40" t="s">
        <v>336</v>
      </c>
      <c r="C9" s="40" t="s">
        <v>14</v>
      </c>
      <c r="D9" s="40" t="s">
        <v>334</v>
      </c>
    </row>
    <row r="10" spans="2:6" x14ac:dyDescent="0.25">
      <c r="B10" s="40" t="s">
        <v>339</v>
      </c>
      <c r="C10" s="40" t="s">
        <v>337</v>
      </c>
      <c r="D10" s="40" t="s">
        <v>338</v>
      </c>
    </row>
    <row r="11" spans="2:6" x14ac:dyDescent="0.25">
      <c r="F11" s="7"/>
    </row>
    <row r="12" spans="2:6" x14ac:dyDescent="0.25">
      <c r="F12" s="7"/>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18"/>
  <sheetViews>
    <sheetView workbookViewId="0">
      <selection activeCell="I15" sqref="I15"/>
    </sheetView>
  </sheetViews>
  <sheetFormatPr baseColWidth="10" defaultRowHeight="15" x14ac:dyDescent="0.25"/>
  <cols>
    <col min="2" max="2" width="14.140625" customWidth="1"/>
  </cols>
  <sheetData>
    <row r="3" spans="2:10" ht="42" customHeight="1" x14ac:dyDescent="0.25">
      <c r="B3" s="1" t="s">
        <v>496</v>
      </c>
      <c r="C3" s="1" t="s">
        <v>497</v>
      </c>
      <c r="D3" s="1" t="s">
        <v>498</v>
      </c>
      <c r="E3" s="1" t="s">
        <v>499</v>
      </c>
      <c r="F3" s="1" t="s">
        <v>500</v>
      </c>
      <c r="G3" s="1" t="s">
        <v>501</v>
      </c>
      <c r="H3" s="1" t="s">
        <v>502</v>
      </c>
      <c r="I3" s="1" t="s">
        <v>503</v>
      </c>
    </row>
    <row r="4" spans="2:10" x14ac:dyDescent="0.25">
      <c r="B4" s="101" t="s">
        <v>512</v>
      </c>
      <c r="C4" s="40" t="s">
        <v>504</v>
      </c>
      <c r="D4" s="66" t="s">
        <v>519</v>
      </c>
      <c r="E4" s="66" t="s">
        <v>520</v>
      </c>
      <c r="F4" s="40">
        <v>2</v>
      </c>
      <c r="G4" s="40"/>
      <c r="H4" s="40"/>
      <c r="I4" s="40"/>
    </row>
    <row r="5" spans="2:10" x14ac:dyDescent="0.25">
      <c r="B5" s="101"/>
      <c r="C5" s="40" t="s">
        <v>505</v>
      </c>
      <c r="D5" s="66" t="s">
        <v>519</v>
      </c>
      <c r="E5" s="66" t="s">
        <v>520</v>
      </c>
      <c r="F5" s="40">
        <v>3</v>
      </c>
      <c r="G5" s="40"/>
      <c r="H5" s="40"/>
      <c r="I5" s="40"/>
    </row>
    <row r="6" spans="2:10" x14ac:dyDescent="0.25">
      <c r="B6" s="101"/>
      <c r="C6" s="40" t="s">
        <v>506</v>
      </c>
      <c r="D6" s="66" t="s">
        <v>519</v>
      </c>
      <c r="E6" s="66" t="s">
        <v>520</v>
      </c>
      <c r="F6" s="40">
        <v>4</v>
      </c>
      <c r="G6" s="40"/>
      <c r="H6" s="40"/>
      <c r="I6" s="40"/>
    </row>
    <row r="7" spans="2:10" x14ac:dyDescent="0.25">
      <c r="B7" s="101"/>
      <c r="C7" s="40" t="s">
        <v>507</v>
      </c>
      <c r="D7" s="66" t="s">
        <v>519</v>
      </c>
      <c r="E7" s="66" t="s">
        <v>520</v>
      </c>
      <c r="F7" s="40">
        <v>5</v>
      </c>
      <c r="G7" s="40"/>
      <c r="H7" s="40"/>
      <c r="I7" s="40"/>
    </row>
    <row r="8" spans="2:10" x14ac:dyDescent="0.25">
      <c r="B8" s="101"/>
      <c r="C8" s="40" t="s">
        <v>508</v>
      </c>
      <c r="D8" s="66" t="s">
        <v>519</v>
      </c>
      <c r="E8" s="66" t="s">
        <v>520</v>
      </c>
      <c r="F8" s="40">
        <v>6</v>
      </c>
      <c r="G8" s="40"/>
      <c r="H8" s="40"/>
      <c r="I8" s="40"/>
    </row>
    <row r="9" spans="2:10" x14ac:dyDescent="0.25">
      <c r="B9" s="101"/>
      <c r="C9" s="40" t="s">
        <v>325</v>
      </c>
      <c r="D9" s="66" t="s">
        <v>519</v>
      </c>
      <c r="E9" s="66" t="s">
        <v>520</v>
      </c>
      <c r="F9" s="40">
        <v>7</v>
      </c>
      <c r="G9" s="40"/>
      <c r="H9" s="40"/>
      <c r="I9" s="40"/>
    </row>
    <row r="10" spans="2:10" x14ac:dyDescent="0.25">
      <c r="B10" s="101" t="s">
        <v>511</v>
      </c>
      <c r="C10" s="40" t="s">
        <v>161</v>
      </c>
      <c r="D10" s="66" t="s">
        <v>519</v>
      </c>
      <c r="E10" s="66" t="s">
        <v>520</v>
      </c>
      <c r="F10" s="40">
        <v>8</v>
      </c>
      <c r="G10" s="40"/>
      <c r="H10" s="40"/>
      <c r="I10" s="40"/>
    </row>
    <row r="11" spans="2:10" x14ac:dyDescent="0.25">
      <c r="B11" s="101"/>
      <c r="C11" s="40" t="s">
        <v>509</v>
      </c>
      <c r="D11" s="66" t="s">
        <v>519</v>
      </c>
      <c r="E11" s="66" t="s">
        <v>520</v>
      </c>
      <c r="F11" s="40">
        <v>9</v>
      </c>
      <c r="G11" s="40"/>
      <c r="H11" s="40"/>
      <c r="I11" s="40"/>
    </row>
    <row r="12" spans="2:10" x14ac:dyDescent="0.25">
      <c r="B12" s="101"/>
      <c r="C12" s="40" t="s">
        <v>204</v>
      </c>
      <c r="D12" s="66" t="s">
        <v>519</v>
      </c>
      <c r="E12" s="66" t="s">
        <v>520</v>
      </c>
      <c r="F12" s="40">
        <v>10</v>
      </c>
      <c r="G12" s="40"/>
      <c r="H12" s="40"/>
      <c r="I12" s="40"/>
    </row>
    <row r="13" spans="2:10" x14ac:dyDescent="0.25">
      <c r="B13" s="101"/>
      <c r="C13" s="40" t="s">
        <v>510</v>
      </c>
      <c r="D13" s="66" t="s">
        <v>519</v>
      </c>
      <c r="E13" s="66" t="s">
        <v>520</v>
      </c>
      <c r="F13" s="40">
        <v>11</v>
      </c>
      <c r="G13" s="40"/>
      <c r="H13" s="40"/>
      <c r="I13" s="40"/>
    </row>
    <row r="14" spans="2:10" x14ac:dyDescent="0.25">
      <c r="B14" s="101" t="s">
        <v>513</v>
      </c>
      <c r="C14" s="40" t="s">
        <v>514</v>
      </c>
      <c r="D14" s="40"/>
      <c r="E14" s="66" t="s">
        <v>521</v>
      </c>
      <c r="F14" s="40">
        <v>12</v>
      </c>
      <c r="G14" s="40">
        <v>32</v>
      </c>
      <c r="H14" s="40">
        <v>100</v>
      </c>
      <c r="I14" s="40">
        <v>175</v>
      </c>
      <c r="J14" t="s">
        <v>522</v>
      </c>
    </row>
    <row r="15" spans="2:10" x14ac:dyDescent="0.25">
      <c r="B15" s="101"/>
      <c r="C15" s="40" t="s">
        <v>515</v>
      </c>
      <c r="D15" s="40"/>
      <c r="E15" s="66" t="s">
        <v>521</v>
      </c>
      <c r="F15" s="40">
        <v>13</v>
      </c>
      <c r="G15" s="40">
        <v>30</v>
      </c>
      <c r="H15" s="40">
        <v>90</v>
      </c>
      <c r="I15" s="40">
        <v>150</v>
      </c>
      <c r="J15" t="s">
        <v>523</v>
      </c>
    </row>
    <row r="16" spans="2:10" x14ac:dyDescent="0.25">
      <c r="B16" s="101"/>
      <c r="C16" s="40" t="s">
        <v>516</v>
      </c>
      <c r="D16" s="40"/>
      <c r="E16" s="66" t="s">
        <v>521</v>
      </c>
      <c r="F16" s="40">
        <v>26</v>
      </c>
      <c r="G16" s="40">
        <v>10</v>
      </c>
      <c r="H16" s="40">
        <v>10</v>
      </c>
      <c r="I16" s="40">
        <v>25</v>
      </c>
      <c r="J16" t="s">
        <v>524</v>
      </c>
    </row>
    <row r="17" spans="2:10" x14ac:dyDescent="0.25">
      <c r="B17" s="101"/>
      <c r="C17" s="40" t="s">
        <v>517</v>
      </c>
      <c r="D17" s="40"/>
      <c r="E17" s="66" t="s">
        <v>521</v>
      </c>
      <c r="F17" s="40">
        <v>22</v>
      </c>
      <c r="G17" s="40">
        <v>60</v>
      </c>
      <c r="H17" s="40">
        <v>80</v>
      </c>
      <c r="I17" s="40">
        <v>100</v>
      </c>
      <c r="J17" t="s">
        <v>525</v>
      </c>
    </row>
    <row r="18" spans="2:10" x14ac:dyDescent="0.25">
      <c r="B18" s="101"/>
      <c r="C18" s="40" t="s">
        <v>518</v>
      </c>
      <c r="D18" s="40"/>
      <c r="E18" s="66" t="s">
        <v>521</v>
      </c>
      <c r="F18" s="40">
        <v>24</v>
      </c>
      <c r="G18" s="40">
        <v>50</v>
      </c>
      <c r="H18" s="40">
        <v>90</v>
      </c>
      <c r="I18" s="40">
        <v>100</v>
      </c>
      <c r="J18" t="s">
        <v>526</v>
      </c>
    </row>
  </sheetData>
  <mergeCells count="3">
    <mergeCell ref="B4:B9"/>
    <mergeCell ref="B10:B13"/>
    <mergeCell ref="B14:B18"/>
  </mergeCells>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showGridLines="0" topLeftCell="A19" workbookViewId="0">
      <selection activeCell="E39" sqref="E39"/>
    </sheetView>
  </sheetViews>
  <sheetFormatPr baseColWidth="10" defaultRowHeight="15" x14ac:dyDescent="0.25"/>
  <cols>
    <col min="2" max="2" width="3.28515625" customWidth="1"/>
    <col min="3" max="3" width="45.42578125" customWidth="1"/>
    <col min="4" max="4" width="9.5703125" customWidth="1"/>
    <col min="5" max="6" width="9.5703125" style="62" customWidth="1"/>
    <col min="7" max="7" width="39.28515625" customWidth="1"/>
  </cols>
  <sheetData>
    <row r="1" spans="1:7" x14ac:dyDescent="0.25">
      <c r="A1" t="s">
        <v>440</v>
      </c>
    </row>
    <row r="4" spans="1:7" x14ac:dyDescent="0.25">
      <c r="B4" t="s">
        <v>442</v>
      </c>
    </row>
    <row r="5" spans="1:7" x14ac:dyDescent="0.25">
      <c r="C5" t="s">
        <v>441</v>
      </c>
    </row>
    <row r="6" spans="1:7" x14ac:dyDescent="0.25">
      <c r="C6" t="s">
        <v>443</v>
      </c>
    </row>
    <row r="7" spans="1:7" x14ac:dyDescent="0.25">
      <c r="C7" t="s">
        <v>444</v>
      </c>
    </row>
    <row r="8" spans="1:7" x14ac:dyDescent="0.25">
      <c r="C8" t="s">
        <v>445</v>
      </c>
    </row>
    <row r="12" spans="1:7" s="4" customFormat="1" ht="32.25" customHeight="1" x14ac:dyDescent="0.25">
      <c r="C12" s="1" t="s">
        <v>459</v>
      </c>
      <c r="D12" s="1" t="s">
        <v>452</v>
      </c>
      <c r="E12" s="65" t="s">
        <v>453</v>
      </c>
      <c r="F12" s="65" t="s">
        <v>454</v>
      </c>
      <c r="G12" s="1" t="s">
        <v>495</v>
      </c>
    </row>
    <row r="13" spans="1:7" x14ac:dyDescent="0.25">
      <c r="C13" s="40" t="s">
        <v>472</v>
      </c>
      <c r="D13" s="40">
        <v>5</v>
      </c>
      <c r="E13" s="63">
        <v>7</v>
      </c>
      <c r="F13" s="63">
        <f t="shared" ref="F13:F22" si="0">+E13*D13</f>
        <v>35</v>
      </c>
      <c r="G13" s="40" t="s">
        <v>477</v>
      </c>
    </row>
    <row r="14" spans="1:7" x14ac:dyDescent="0.25">
      <c r="C14" s="40" t="s">
        <v>473</v>
      </c>
      <c r="D14" s="40">
        <v>1</v>
      </c>
      <c r="E14" s="63">
        <v>6</v>
      </c>
      <c r="F14" s="63">
        <f>+E14*D14</f>
        <v>6</v>
      </c>
      <c r="G14" s="40" t="s">
        <v>478</v>
      </c>
    </row>
    <row r="15" spans="1:7" x14ac:dyDescent="0.25">
      <c r="C15" s="40" t="s">
        <v>476</v>
      </c>
      <c r="D15" s="40">
        <v>3</v>
      </c>
      <c r="E15" s="63">
        <v>15</v>
      </c>
      <c r="F15" s="63">
        <f t="shared" si="0"/>
        <v>45</v>
      </c>
      <c r="G15" s="40" t="s">
        <v>479</v>
      </c>
    </row>
    <row r="16" spans="1:7" x14ac:dyDescent="0.25">
      <c r="C16" s="40" t="s">
        <v>470</v>
      </c>
      <c r="D16" s="40">
        <v>5</v>
      </c>
      <c r="E16" s="63">
        <v>13</v>
      </c>
      <c r="F16" s="63">
        <f>+E16*D16</f>
        <v>65</v>
      </c>
      <c r="G16" s="40" t="s">
        <v>482</v>
      </c>
    </row>
    <row r="17" spans="3:7" x14ac:dyDescent="0.25">
      <c r="C17" s="40" t="s">
        <v>481</v>
      </c>
      <c r="D17" s="40">
        <v>5</v>
      </c>
      <c r="E17" s="63">
        <v>8</v>
      </c>
      <c r="F17" s="63">
        <f t="shared" si="0"/>
        <v>40</v>
      </c>
      <c r="G17" s="40" t="s">
        <v>480</v>
      </c>
    </row>
    <row r="18" spans="3:7" x14ac:dyDescent="0.25">
      <c r="C18" s="40" t="s">
        <v>451</v>
      </c>
      <c r="D18" s="40">
        <v>5</v>
      </c>
      <c r="E18" s="63">
        <v>3</v>
      </c>
      <c r="F18" s="63">
        <f t="shared" si="0"/>
        <v>15</v>
      </c>
      <c r="G18" s="40" t="s">
        <v>483</v>
      </c>
    </row>
    <row r="19" spans="3:7" x14ac:dyDescent="0.25">
      <c r="C19" s="40" t="s">
        <v>475</v>
      </c>
      <c r="D19" s="40">
        <v>5</v>
      </c>
      <c r="E19" s="63">
        <v>10</v>
      </c>
      <c r="F19" s="63">
        <f t="shared" si="0"/>
        <v>50</v>
      </c>
      <c r="G19" s="40" t="s">
        <v>484</v>
      </c>
    </row>
    <row r="20" spans="3:7" x14ac:dyDescent="0.25">
      <c r="C20" s="40" t="s">
        <v>471</v>
      </c>
      <c r="D20" s="40">
        <v>5</v>
      </c>
      <c r="E20" s="63">
        <v>4</v>
      </c>
      <c r="F20" s="63">
        <f>+E20*D20</f>
        <v>20</v>
      </c>
      <c r="G20" s="40" t="s">
        <v>485</v>
      </c>
    </row>
    <row r="21" spans="3:7" x14ac:dyDescent="0.25">
      <c r="C21" s="40" t="s">
        <v>455</v>
      </c>
      <c r="D21" s="40">
        <v>5</v>
      </c>
      <c r="E21" s="63">
        <v>4</v>
      </c>
      <c r="F21" s="63">
        <f t="shared" si="0"/>
        <v>20</v>
      </c>
      <c r="G21" s="40" t="s">
        <v>486</v>
      </c>
    </row>
    <row r="22" spans="3:7" x14ac:dyDescent="0.25">
      <c r="C22" s="40" t="s">
        <v>474</v>
      </c>
      <c r="D22" s="40">
        <v>5</v>
      </c>
      <c r="E22" s="63">
        <v>6</v>
      </c>
      <c r="F22" s="63">
        <f t="shared" si="0"/>
        <v>30</v>
      </c>
      <c r="G22" s="40" t="s">
        <v>487</v>
      </c>
    </row>
    <row r="23" spans="3:7" x14ac:dyDescent="0.25">
      <c r="C23" s="40" t="s">
        <v>466</v>
      </c>
      <c r="D23" s="40">
        <v>5</v>
      </c>
      <c r="E23" s="63">
        <v>12</v>
      </c>
      <c r="F23" s="63">
        <f>+E23*D23</f>
        <v>60</v>
      </c>
      <c r="G23" s="40" t="s">
        <v>488</v>
      </c>
    </row>
    <row r="24" spans="3:7" x14ac:dyDescent="0.25">
      <c r="C24" s="40" t="s">
        <v>465</v>
      </c>
      <c r="D24" s="40">
        <v>1</v>
      </c>
      <c r="E24" s="63">
        <v>6</v>
      </c>
      <c r="F24" s="63">
        <f t="shared" ref="F24:F34" si="1">+E24*D24</f>
        <v>6</v>
      </c>
      <c r="G24" s="40" t="s">
        <v>489</v>
      </c>
    </row>
    <row r="25" spans="3:7" x14ac:dyDescent="0.25">
      <c r="C25" s="40" t="s">
        <v>467</v>
      </c>
      <c r="D25" s="40">
        <v>1</v>
      </c>
      <c r="E25" s="63">
        <v>6</v>
      </c>
      <c r="F25" s="63">
        <f t="shared" si="1"/>
        <v>6</v>
      </c>
      <c r="G25" s="40" t="s">
        <v>490</v>
      </c>
    </row>
    <row r="26" spans="3:7" x14ac:dyDescent="0.25">
      <c r="C26" s="40" t="s">
        <v>468</v>
      </c>
      <c r="D26" s="40">
        <v>2</v>
      </c>
      <c r="E26" s="63">
        <v>5</v>
      </c>
      <c r="F26" s="63">
        <f t="shared" si="1"/>
        <v>10</v>
      </c>
      <c r="G26" s="40" t="s">
        <v>491</v>
      </c>
    </row>
    <row r="27" spans="3:7" x14ac:dyDescent="0.25">
      <c r="C27" s="40" t="s">
        <v>456</v>
      </c>
      <c r="D27" s="40">
        <v>1</v>
      </c>
      <c r="E27" s="63">
        <v>3</v>
      </c>
      <c r="F27" s="63">
        <f t="shared" si="1"/>
        <v>3</v>
      </c>
      <c r="G27" s="40" t="s">
        <v>492</v>
      </c>
    </row>
    <row r="28" spans="3:7" x14ac:dyDescent="0.25">
      <c r="C28" s="40" t="s">
        <v>469</v>
      </c>
      <c r="D28" s="40">
        <v>1</v>
      </c>
      <c r="E28" s="63">
        <v>15</v>
      </c>
      <c r="F28" s="63">
        <f t="shared" si="1"/>
        <v>15</v>
      </c>
      <c r="G28" s="40" t="s">
        <v>493</v>
      </c>
    </row>
    <row r="29" spans="3:7" x14ac:dyDescent="0.25">
      <c r="C29" s="40" t="s">
        <v>464</v>
      </c>
      <c r="D29" s="40">
        <v>1</v>
      </c>
      <c r="E29" s="63">
        <v>7</v>
      </c>
      <c r="F29" s="63">
        <f t="shared" si="1"/>
        <v>7</v>
      </c>
      <c r="G29" s="40" t="s">
        <v>460</v>
      </c>
    </row>
    <row r="30" spans="3:7" x14ac:dyDescent="0.25">
      <c r="C30" s="40" t="s">
        <v>462</v>
      </c>
      <c r="D30" s="40">
        <v>2</v>
      </c>
      <c r="E30" s="63">
        <v>2</v>
      </c>
      <c r="F30" s="63">
        <f t="shared" si="1"/>
        <v>4</v>
      </c>
      <c r="G30" s="40" t="s">
        <v>494</v>
      </c>
    </row>
    <row r="31" spans="3:7" x14ac:dyDescent="0.25">
      <c r="C31" s="40" t="s">
        <v>463</v>
      </c>
      <c r="D31" s="40">
        <v>1</v>
      </c>
      <c r="E31" s="63">
        <v>4</v>
      </c>
      <c r="F31" s="63">
        <f t="shared" si="1"/>
        <v>4</v>
      </c>
      <c r="G31" s="40" t="s">
        <v>463</v>
      </c>
    </row>
    <row r="32" spans="3:7" x14ac:dyDescent="0.25">
      <c r="C32" s="40" t="s">
        <v>457</v>
      </c>
      <c r="D32" s="40">
        <v>4</v>
      </c>
      <c r="E32" s="63">
        <v>1</v>
      </c>
      <c r="F32" s="63">
        <f t="shared" si="1"/>
        <v>4</v>
      </c>
      <c r="G32" s="40" t="s">
        <v>457</v>
      </c>
    </row>
    <row r="33" spans="3:7" x14ac:dyDescent="0.25">
      <c r="C33" s="40" t="s">
        <v>461</v>
      </c>
      <c r="D33" s="40">
        <v>2</v>
      </c>
      <c r="E33" s="63">
        <v>2</v>
      </c>
      <c r="F33" s="63">
        <f t="shared" si="1"/>
        <v>4</v>
      </c>
      <c r="G33" s="40" t="s">
        <v>461</v>
      </c>
    </row>
    <row r="34" spans="3:7" x14ac:dyDescent="0.25">
      <c r="C34" s="40" t="s">
        <v>458</v>
      </c>
      <c r="D34" s="40">
        <v>2</v>
      </c>
      <c r="E34" s="63">
        <v>2</v>
      </c>
      <c r="F34" s="63">
        <f t="shared" si="1"/>
        <v>4</v>
      </c>
      <c r="G34" s="40" t="s">
        <v>458</v>
      </c>
    </row>
    <row r="35" spans="3:7" x14ac:dyDescent="0.25">
      <c r="C35" s="64" t="s">
        <v>142</v>
      </c>
      <c r="F35" s="63">
        <f>SUM(F13:F34)</f>
        <v>453</v>
      </c>
    </row>
    <row r="38" spans="3:7" x14ac:dyDescent="0.25">
      <c r="E38" s="62">
        <f>222+40-80+80+60+60+80</f>
        <v>462</v>
      </c>
    </row>
  </sheetData>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42"/>
  <sheetViews>
    <sheetView showGridLines="0" workbookViewId="0">
      <selection activeCell="D7" sqref="D7"/>
    </sheetView>
  </sheetViews>
  <sheetFormatPr baseColWidth="10" defaultRowHeight="15" x14ac:dyDescent="0.25"/>
  <cols>
    <col min="1" max="1" width="2.140625" customWidth="1"/>
    <col min="2" max="2" width="7.85546875" style="68" customWidth="1"/>
    <col min="3" max="3" width="8.42578125" style="68" customWidth="1"/>
    <col min="4" max="4" width="46.42578125" style="2" customWidth="1"/>
    <col min="5" max="5" width="70.85546875" style="2" customWidth="1"/>
  </cols>
  <sheetData>
    <row r="1" spans="1:5" ht="57.75" customHeight="1" x14ac:dyDescent="0.25"/>
    <row r="2" spans="1:5" ht="26.25" x14ac:dyDescent="0.25">
      <c r="A2" s="87"/>
      <c r="B2" s="88" t="s">
        <v>594</v>
      </c>
    </row>
    <row r="4" spans="1:5" ht="15.75" thickBot="1" x14ac:dyDescent="0.3"/>
    <row r="5" spans="1:5" s="68" customFormat="1" ht="29.25" customHeight="1" thickBot="1" x14ac:dyDescent="0.3">
      <c r="B5" s="83" t="s">
        <v>527</v>
      </c>
      <c r="C5" s="84" t="s">
        <v>528</v>
      </c>
      <c r="D5" s="85" t="s">
        <v>529</v>
      </c>
      <c r="E5" s="86" t="s">
        <v>530</v>
      </c>
    </row>
    <row r="6" spans="1:5" ht="29.25" customHeight="1" x14ac:dyDescent="0.25">
      <c r="B6" s="80">
        <v>1</v>
      </c>
      <c r="C6" s="102" t="s">
        <v>589</v>
      </c>
      <c r="D6" s="70" t="s">
        <v>531</v>
      </c>
      <c r="E6" s="71" t="s">
        <v>595</v>
      </c>
    </row>
    <row r="7" spans="1:5" ht="28.5" customHeight="1" x14ac:dyDescent="0.25">
      <c r="B7" s="81">
        <v>2</v>
      </c>
      <c r="C7" s="103"/>
      <c r="D7" s="15" t="s">
        <v>534</v>
      </c>
      <c r="E7" s="72" t="s">
        <v>592</v>
      </c>
    </row>
    <row r="8" spans="1:5" ht="28.5" customHeight="1" x14ac:dyDescent="0.25">
      <c r="B8" s="81">
        <v>3</v>
      </c>
      <c r="C8" s="103"/>
      <c r="D8" s="15" t="s">
        <v>552</v>
      </c>
      <c r="E8" s="72" t="s">
        <v>551</v>
      </c>
    </row>
    <row r="9" spans="1:5" ht="28.5" customHeight="1" x14ac:dyDescent="0.25">
      <c r="B9" s="81">
        <v>4</v>
      </c>
      <c r="C9" s="103"/>
      <c r="D9" s="15" t="s">
        <v>535</v>
      </c>
      <c r="E9" s="72" t="s">
        <v>532</v>
      </c>
    </row>
    <row r="10" spans="1:5" ht="28.5" customHeight="1" x14ac:dyDescent="0.25">
      <c r="B10" s="81">
        <v>5</v>
      </c>
      <c r="C10" s="103"/>
      <c r="D10" s="15" t="s">
        <v>536</v>
      </c>
      <c r="E10" s="72" t="s">
        <v>533</v>
      </c>
    </row>
    <row r="11" spans="1:5" ht="28.5" customHeight="1" x14ac:dyDescent="0.25">
      <c r="B11" s="81">
        <v>6</v>
      </c>
      <c r="C11" s="103"/>
      <c r="D11" s="15" t="s">
        <v>537</v>
      </c>
      <c r="E11" s="72" t="s">
        <v>538</v>
      </c>
    </row>
    <row r="12" spans="1:5" ht="28.5" customHeight="1" x14ac:dyDescent="0.25">
      <c r="B12" s="81">
        <v>7</v>
      </c>
      <c r="C12" s="103"/>
      <c r="D12" s="15" t="s">
        <v>539</v>
      </c>
      <c r="E12" s="72" t="s">
        <v>540</v>
      </c>
    </row>
    <row r="13" spans="1:5" ht="28.5" customHeight="1" x14ac:dyDescent="0.25">
      <c r="B13" s="81">
        <v>8</v>
      </c>
      <c r="C13" s="103"/>
      <c r="D13" s="15" t="s">
        <v>541</v>
      </c>
      <c r="E13" s="72" t="s">
        <v>546</v>
      </c>
    </row>
    <row r="14" spans="1:5" ht="28.5" customHeight="1" x14ac:dyDescent="0.25">
      <c r="B14" s="81">
        <v>9</v>
      </c>
      <c r="C14" s="103"/>
      <c r="D14" s="15" t="s">
        <v>542</v>
      </c>
      <c r="E14" s="72" t="s">
        <v>547</v>
      </c>
    </row>
    <row r="15" spans="1:5" ht="28.5" customHeight="1" x14ac:dyDescent="0.25">
      <c r="B15" s="81">
        <v>10</v>
      </c>
      <c r="C15" s="103"/>
      <c r="D15" s="15" t="s">
        <v>544</v>
      </c>
      <c r="E15" s="72" t="s">
        <v>548</v>
      </c>
    </row>
    <row r="16" spans="1:5" ht="28.5" customHeight="1" x14ac:dyDescent="0.25">
      <c r="B16" s="81">
        <v>11</v>
      </c>
      <c r="C16" s="103"/>
      <c r="D16" s="15" t="s">
        <v>545</v>
      </c>
      <c r="E16" s="72" t="s">
        <v>549</v>
      </c>
    </row>
    <row r="17" spans="2:5" ht="28.5" customHeight="1" x14ac:dyDescent="0.25">
      <c r="B17" s="81">
        <v>12</v>
      </c>
      <c r="C17" s="103"/>
      <c r="D17" s="15" t="s">
        <v>543</v>
      </c>
      <c r="E17" s="72" t="s">
        <v>550</v>
      </c>
    </row>
    <row r="18" spans="2:5" ht="28.5" customHeight="1" x14ac:dyDescent="0.25">
      <c r="B18" s="81">
        <v>13</v>
      </c>
      <c r="C18" s="103"/>
      <c r="D18" s="15" t="s">
        <v>553</v>
      </c>
      <c r="E18" s="72" t="s">
        <v>555</v>
      </c>
    </row>
    <row r="19" spans="2:5" ht="28.5" customHeight="1" thickBot="1" x14ac:dyDescent="0.3">
      <c r="B19" s="81">
        <v>14</v>
      </c>
      <c r="C19" s="104"/>
      <c r="D19" s="73" t="s">
        <v>554</v>
      </c>
      <c r="E19" s="74" t="s">
        <v>555</v>
      </c>
    </row>
    <row r="20" spans="2:5" ht="28.5" customHeight="1" x14ac:dyDescent="0.25">
      <c r="B20" s="81">
        <v>15</v>
      </c>
      <c r="C20" s="102" t="s">
        <v>590</v>
      </c>
      <c r="D20" s="75" t="s">
        <v>556</v>
      </c>
      <c r="E20" s="76" t="s">
        <v>593</v>
      </c>
    </row>
    <row r="21" spans="2:5" ht="28.5" customHeight="1" x14ac:dyDescent="0.25">
      <c r="B21" s="81">
        <v>16</v>
      </c>
      <c r="C21" s="103"/>
      <c r="D21" s="69" t="s">
        <v>557</v>
      </c>
      <c r="E21" s="77" t="s">
        <v>561</v>
      </c>
    </row>
    <row r="22" spans="2:5" ht="28.5" customHeight="1" x14ac:dyDescent="0.25">
      <c r="B22" s="81">
        <v>17</v>
      </c>
      <c r="C22" s="103"/>
      <c r="D22" s="69" t="s">
        <v>558</v>
      </c>
      <c r="E22" s="77" t="s">
        <v>561</v>
      </c>
    </row>
    <row r="23" spans="2:5" ht="28.5" customHeight="1" x14ac:dyDescent="0.25">
      <c r="B23" s="81">
        <v>18</v>
      </c>
      <c r="C23" s="103"/>
      <c r="D23" s="69" t="s">
        <v>559</v>
      </c>
      <c r="E23" s="77" t="s">
        <v>561</v>
      </c>
    </row>
    <row r="24" spans="2:5" ht="28.5" customHeight="1" x14ac:dyDescent="0.25">
      <c r="B24" s="81">
        <v>19</v>
      </c>
      <c r="C24" s="103"/>
      <c r="D24" s="69" t="s">
        <v>560</v>
      </c>
      <c r="E24" s="77" t="s">
        <v>564</v>
      </c>
    </row>
    <row r="25" spans="2:5" ht="28.5" customHeight="1" x14ac:dyDescent="0.25">
      <c r="B25" s="81">
        <v>20</v>
      </c>
      <c r="C25" s="103"/>
      <c r="D25" s="69" t="s">
        <v>562</v>
      </c>
      <c r="E25" s="77" t="s">
        <v>564</v>
      </c>
    </row>
    <row r="26" spans="2:5" ht="28.5" customHeight="1" x14ac:dyDescent="0.25">
      <c r="B26" s="81">
        <v>21</v>
      </c>
      <c r="C26" s="103"/>
      <c r="D26" s="69" t="s">
        <v>563</v>
      </c>
      <c r="E26" s="77" t="s">
        <v>564</v>
      </c>
    </row>
    <row r="27" spans="2:5" ht="28.5" customHeight="1" x14ac:dyDescent="0.25">
      <c r="B27" s="81">
        <v>22</v>
      </c>
      <c r="C27" s="103"/>
      <c r="D27" s="69" t="s">
        <v>565</v>
      </c>
      <c r="E27" s="77" t="s">
        <v>566</v>
      </c>
    </row>
    <row r="28" spans="2:5" ht="28.5" customHeight="1" x14ac:dyDescent="0.25">
      <c r="B28" s="81">
        <v>23</v>
      </c>
      <c r="C28" s="103"/>
      <c r="D28" s="69" t="s">
        <v>568</v>
      </c>
      <c r="E28" s="77" t="s">
        <v>567</v>
      </c>
    </row>
    <row r="29" spans="2:5" ht="28.5" customHeight="1" thickBot="1" x14ac:dyDescent="0.3">
      <c r="B29" s="81">
        <v>24</v>
      </c>
      <c r="C29" s="104"/>
      <c r="D29" s="78" t="s">
        <v>569</v>
      </c>
      <c r="E29" s="79" t="s">
        <v>567</v>
      </c>
    </row>
    <row r="30" spans="2:5" ht="28.5" customHeight="1" x14ac:dyDescent="0.25">
      <c r="B30" s="81">
        <v>25</v>
      </c>
      <c r="C30" s="102" t="s">
        <v>591</v>
      </c>
      <c r="D30" s="75" t="s">
        <v>556</v>
      </c>
      <c r="E30" s="76" t="s">
        <v>570</v>
      </c>
    </row>
    <row r="31" spans="2:5" ht="28.5" customHeight="1" x14ac:dyDescent="0.25">
      <c r="B31" s="81">
        <v>26</v>
      </c>
      <c r="C31" s="103"/>
      <c r="D31" s="69" t="s">
        <v>571</v>
      </c>
      <c r="E31" s="77" t="s">
        <v>574</v>
      </c>
    </row>
    <row r="32" spans="2:5" ht="28.5" customHeight="1" x14ac:dyDescent="0.25">
      <c r="B32" s="81">
        <v>27</v>
      </c>
      <c r="C32" s="103"/>
      <c r="D32" s="69" t="s">
        <v>572</v>
      </c>
      <c r="E32" s="77" t="s">
        <v>575</v>
      </c>
    </row>
    <row r="33" spans="2:5" ht="28.5" customHeight="1" x14ac:dyDescent="0.25">
      <c r="B33" s="81">
        <v>28</v>
      </c>
      <c r="C33" s="103"/>
      <c r="D33" s="69" t="s">
        <v>573</v>
      </c>
      <c r="E33" s="77" t="s">
        <v>576</v>
      </c>
    </row>
    <row r="34" spans="2:5" ht="28.5" customHeight="1" x14ac:dyDescent="0.25">
      <c r="B34" s="81">
        <v>29</v>
      </c>
      <c r="C34" s="103"/>
      <c r="D34" s="69" t="s">
        <v>577</v>
      </c>
      <c r="E34" s="77" t="s">
        <v>578</v>
      </c>
    </row>
    <row r="35" spans="2:5" ht="28.5" customHeight="1" x14ac:dyDescent="0.25">
      <c r="B35" s="81">
        <v>30</v>
      </c>
      <c r="C35" s="103"/>
      <c r="D35" s="69" t="s">
        <v>579</v>
      </c>
      <c r="E35" s="77" t="s">
        <v>587</v>
      </c>
    </row>
    <row r="36" spans="2:5" ht="28.5" customHeight="1" x14ac:dyDescent="0.25">
      <c r="B36" s="81">
        <v>31</v>
      </c>
      <c r="C36" s="103"/>
      <c r="D36" s="69" t="s">
        <v>580</v>
      </c>
      <c r="E36" s="77" t="s">
        <v>587</v>
      </c>
    </row>
    <row r="37" spans="2:5" ht="28.5" customHeight="1" x14ac:dyDescent="0.25">
      <c r="B37" s="81">
        <v>32</v>
      </c>
      <c r="C37" s="103"/>
      <c r="D37" s="69" t="s">
        <v>581</v>
      </c>
      <c r="E37" s="77" t="s">
        <v>587</v>
      </c>
    </row>
    <row r="38" spans="2:5" ht="28.5" customHeight="1" x14ac:dyDescent="0.25">
      <c r="B38" s="81">
        <v>33</v>
      </c>
      <c r="C38" s="103"/>
      <c r="D38" s="69" t="s">
        <v>582</v>
      </c>
      <c r="E38" s="77" t="s">
        <v>588</v>
      </c>
    </row>
    <row r="39" spans="2:5" ht="28.5" customHeight="1" x14ac:dyDescent="0.25">
      <c r="B39" s="81">
        <v>34</v>
      </c>
      <c r="C39" s="103"/>
      <c r="D39" s="69" t="s">
        <v>583</v>
      </c>
      <c r="E39" s="77" t="s">
        <v>588</v>
      </c>
    </row>
    <row r="40" spans="2:5" ht="28.5" customHeight="1" x14ac:dyDescent="0.25">
      <c r="B40" s="81">
        <v>35</v>
      </c>
      <c r="C40" s="103"/>
      <c r="D40" s="69" t="s">
        <v>584</v>
      </c>
      <c r="E40" s="77" t="s">
        <v>588</v>
      </c>
    </row>
    <row r="41" spans="2:5" ht="28.5" customHeight="1" x14ac:dyDescent="0.25">
      <c r="B41" s="81">
        <v>36</v>
      </c>
      <c r="C41" s="103"/>
      <c r="D41" s="69" t="s">
        <v>585</v>
      </c>
      <c r="E41" s="77" t="s">
        <v>588</v>
      </c>
    </row>
    <row r="42" spans="2:5" ht="28.5" customHeight="1" thickBot="1" x14ac:dyDescent="0.3">
      <c r="B42" s="82">
        <v>37</v>
      </c>
      <c r="C42" s="104"/>
      <c r="D42" s="78" t="s">
        <v>586</v>
      </c>
      <c r="E42" s="79" t="s">
        <v>588</v>
      </c>
    </row>
  </sheetData>
  <mergeCells count="3">
    <mergeCell ref="C6:C19"/>
    <mergeCell ref="C20:C29"/>
    <mergeCell ref="C30:C42"/>
  </mergeCells>
  <pageMargins left="0.70866141732283472" right="0.70866141732283472" top="0.74803149606299213" bottom="0.74803149606299213" header="0.31496062992125984" footer="0.31496062992125984"/>
  <pageSetup paperSize="9" scale="64" fitToHeight="0"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Pieces</vt:lpstr>
      <vt:lpstr>Costs &amp; Materials</vt:lpstr>
      <vt:lpstr>Colors</vt:lpstr>
      <vt:lpstr>Hardware Map</vt:lpstr>
      <vt:lpstr>Material formativo</vt:lpstr>
      <vt:lpstr>Curso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Alejandro Alonso</cp:lastModifiedBy>
  <cp:lastPrinted>2014-04-21T09:30:58Z</cp:lastPrinted>
  <dcterms:created xsi:type="dcterms:W3CDTF">2014-02-26T08:13:29Z</dcterms:created>
  <dcterms:modified xsi:type="dcterms:W3CDTF">2014-05-12T09:37:31Z</dcterms:modified>
</cp:coreProperties>
</file>