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190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J6" i="1"/>
  <c r="Q30"/>
  <c r="Q31"/>
  <c r="Q32"/>
  <c r="Q33"/>
  <c r="Q29"/>
  <c r="P30"/>
  <c r="P31"/>
  <c r="P32"/>
  <c r="P33"/>
  <c r="P29"/>
  <c r="R1"/>
  <c r="S19"/>
  <c r="S20"/>
  <c r="S21"/>
  <c r="S22"/>
  <c r="S23"/>
  <c r="S24"/>
  <c r="S25"/>
  <c r="S26"/>
  <c r="S27"/>
  <c r="S28"/>
  <c r="S18"/>
  <c r="R19"/>
  <c r="R20"/>
  <c r="R21"/>
  <c r="R22"/>
  <c r="R23"/>
  <c r="R24"/>
  <c r="R25"/>
  <c r="R26"/>
  <c r="R27"/>
  <c r="R28"/>
  <c r="R18"/>
  <c r="Q19"/>
  <c r="Q20"/>
  <c r="Q21"/>
  <c r="Q22"/>
  <c r="Q23"/>
  <c r="Q24"/>
  <c r="Q25"/>
  <c r="Q26"/>
  <c r="Q27"/>
  <c r="Q28"/>
  <c r="Q18"/>
  <c r="P19"/>
  <c r="P20"/>
  <c r="P21"/>
  <c r="P22"/>
  <c r="P23"/>
  <c r="P24"/>
  <c r="P25"/>
  <c r="P26"/>
  <c r="P27"/>
  <c r="P28"/>
  <c r="P18"/>
  <c r="M19"/>
  <c r="M20"/>
  <c r="M21"/>
  <c r="M22"/>
  <c r="M23"/>
  <c r="M24"/>
  <c r="M25"/>
  <c r="M26"/>
  <c r="M27"/>
  <c r="H3"/>
  <c r="N20" s="1"/>
  <c r="O20" s="1"/>
  <c r="N19"/>
  <c r="O19" s="1"/>
  <c r="N24"/>
  <c r="O24" s="1"/>
  <c r="N18"/>
  <c r="O18" s="1"/>
  <c r="L20"/>
  <c r="J2"/>
  <c r="L24" l="1"/>
  <c r="L26"/>
  <c r="N21"/>
  <c r="O21" s="1"/>
  <c r="L25"/>
  <c r="L21"/>
  <c r="N25"/>
  <c r="O25" s="1"/>
  <c r="L18"/>
  <c r="M18" s="1"/>
  <c r="L22"/>
  <c r="L27"/>
  <c r="N26"/>
  <c r="O26" s="1"/>
  <c r="N22"/>
  <c r="O22" s="1"/>
  <c r="L23"/>
  <c r="L19"/>
  <c r="N27"/>
  <c r="O27" s="1"/>
  <c r="N23"/>
  <c r="O23" s="1"/>
</calcChain>
</file>

<file path=xl/sharedStrings.xml><?xml version="1.0" encoding="utf-8"?>
<sst xmlns="http://schemas.openxmlformats.org/spreadsheetml/2006/main" count="89" uniqueCount="67">
  <si>
    <t>T</t>
  </si>
  <si>
    <t>L</t>
  </si>
  <si>
    <t>rho</t>
  </si>
  <si>
    <t>mu prop</t>
  </si>
  <si>
    <t>ratio</t>
  </si>
  <si>
    <t>Pressure</t>
  </si>
  <si>
    <t>room</t>
  </si>
  <si>
    <t>T water</t>
  </si>
  <si>
    <t>T glyc</t>
  </si>
  <si>
    <t>D</t>
  </si>
  <si>
    <t>Impeller</t>
  </si>
  <si>
    <t>viscosity water</t>
  </si>
  <si>
    <t>for 4 cm drop-</t>
  </si>
  <si>
    <t>mmHg</t>
  </si>
  <si>
    <t>Rin</t>
  </si>
  <si>
    <t>visc glyc</t>
  </si>
  <si>
    <t>Rout</t>
  </si>
  <si>
    <t>Height</t>
  </si>
  <si>
    <t>FULL SPEED</t>
  </si>
  <si>
    <t>flow rate (delPvent)</t>
  </si>
  <si>
    <t>pressure</t>
  </si>
  <si>
    <t>speed</t>
  </si>
  <si>
    <t>m_dot</t>
  </si>
  <si>
    <t>N (rad/s)</t>
  </si>
  <si>
    <t>Q (m3/s) = m_dot/rho</t>
  </si>
  <si>
    <t>nondimDelP</t>
  </si>
  <si>
    <t>nondimFlowrate</t>
  </si>
  <si>
    <t>Glyc</t>
  </si>
  <si>
    <t>Pressure kpa</t>
  </si>
  <si>
    <t>Time for drop</t>
  </si>
  <si>
    <t>Q</t>
  </si>
  <si>
    <t>N</t>
  </si>
  <si>
    <t>99.9 fully closed</t>
  </si>
  <si>
    <t>fuly open</t>
  </si>
  <si>
    <t>HALF SPEED</t>
  </si>
  <si>
    <t>inlet HALF</t>
  </si>
  <si>
    <t>large fluctuations throughout</t>
  </si>
  <si>
    <t>inlet FULL</t>
  </si>
  <si>
    <t>bubbles</t>
  </si>
  <si>
    <t>mihir</t>
  </si>
  <si>
    <t>cavitation</t>
  </si>
  <si>
    <t>Water, Full Speed, Outlet</t>
  </si>
  <si>
    <t>Water, Half Speed, Outlet</t>
  </si>
  <si>
    <t>Water, Full Speed, Inlet</t>
  </si>
  <si>
    <t>Water, Half Speed, Inlet</t>
  </si>
  <si>
    <t>Glycerol</t>
  </si>
  <si>
    <t>Ratio of densities</t>
  </si>
  <si>
    <t>Water</t>
  </si>
  <si>
    <t>Glycerine Solution</t>
  </si>
  <si>
    <t>Outlet Vane</t>
  </si>
  <si>
    <t>Inlet Vane</t>
  </si>
  <si>
    <t>Radius (m)</t>
  </si>
  <si>
    <r>
      <t>Angle (</t>
    </r>
    <r>
      <rPr>
        <b/>
        <sz val="10"/>
        <color theme="1"/>
        <rFont val="Calibri"/>
        <family val="2"/>
      </rPr>
      <t>⁰</t>
    </r>
    <r>
      <rPr>
        <b/>
        <sz val="8.5"/>
        <color theme="1"/>
        <rFont val="Century Schoolbook"/>
        <family val="1"/>
      </rPr>
      <t>)</t>
    </r>
  </si>
  <si>
    <t>Height (m)</t>
  </si>
  <si>
    <t>Time to drop 4cm, T (s)</t>
  </si>
  <si>
    <t>Length of Tube L (m)</t>
  </si>
  <si>
    <r>
      <t>Fluid Density (kg/m^3</t>
    </r>
    <r>
      <rPr>
        <b/>
        <sz val="8.5"/>
        <color theme="1"/>
        <rFont val="Century Schoolbook"/>
        <family val="1"/>
      </rPr>
      <t>)</t>
    </r>
  </si>
  <si>
    <t>kPa</t>
  </si>
  <si>
    <t>Pressure head (kPa)</t>
  </si>
  <si>
    <t>Pvsat kPa</t>
  </si>
  <si>
    <t>Pcav</t>
  </si>
  <si>
    <t>Outlet Throttled Full Speed</t>
  </si>
  <si>
    <t>Outlet Throttled Half Speed</t>
  </si>
  <si>
    <t>Inlet Throttled Full Speed</t>
  </si>
  <si>
    <t>Inlet Throttled Half Speed</t>
  </si>
  <si>
    <t>NOTE: SECOND COLUMN FOR EACH TEST IS ACTUALLY NONDIM FLOW RATE</t>
  </si>
  <si>
    <t>MIHIRS CAVITATION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</si>
</sst>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.1"/>
      <color rgb="FF000000"/>
      <name val="Inconsolata"/>
    </font>
    <font>
      <b/>
      <sz val="10"/>
      <color theme="1"/>
      <name val="Century Schoolbook"/>
      <family val="1"/>
    </font>
    <font>
      <sz val="10"/>
      <color theme="1"/>
      <name val="Century Schoolbook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8.5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horizontal="right" wrapText="1"/>
    </xf>
    <xf numFmtId="164" fontId="1" fillId="0" borderId="5" xfId="0" applyNumberFormat="1" applyFont="1" applyBorder="1" applyAlignment="1">
      <alignment horizontal="right" wrapText="1"/>
    </xf>
    <xf numFmtId="164" fontId="1" fillId="0" borderId="6" xfId="0" applyNumberFormat="1" applyFont="1" applyBorder="1" applyAlignment="1">
      <alignment horizontal="right" wrapText="1"/>
    </xf>
    <xf numFmtId="164" fontId="1" fillId="0" borderId="7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164" fontId="1" fillId="0" borderId="9" xfId="0" applyNumberFormat="1" applyFont="1" applyBorder="1" applyAlignment="1">
      <alignment horizontal="right" wrapText="1"/>
    </xf>
    <xf numFmtId="164" fontId="1" fillId="0" borderId="10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Font="1"/>
    <xf numFmtId="0" fontId="6" fillId="0" borderId="0" xfId="0" applyFont="1"/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15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5" fontId="1" fillId="0" borderId="5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5" fontId="1" fillId="0" borderId="7" xfId="0" applyNumberFormat="1" applyFont="1" applyBorder="1" applyAlignment="1">
      <alignment wrapText="1"/>
    </xf>
    <xf numFmtId="165" fontId="1" fillId="0" borderId="9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0" fontId="1" fillId="0" borderId="22" xfId="0" applyFont="1" applyBorder="1" applyAlignment="1">
      <alignment wrapText="1"/>
    </xf>
    <xf numFmtId="165" fontId="1" fillId="0" borderId="15" xfId="0" applyNumberFormat="1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4" fontId="3" fillId="2" borderId="4" xfId="0" applyNumberFormat="1" applyFont="1" applyFill="1" applyBorder="1" applyAlignment="1">
      <alignment horizontal="right" wrapText="1"/>
    </xf>
    <xf numFmtId="164" fontId="3" fillId="2" borderId="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Sheet2!$B$2</c:f>
              <c:strCache>
                <c:ptCount val="1"/>
                <c:pt idx="0">
                  <c:v>Water, Full Speed, Outlet</c:v>
                </c:pt>
              </c:strCache>
            </c:strRef>
          </c:tx>
          <c:xVal>
            <c:numRef>
              <c:f>Sheet2!$B$3:$B$12</c:f>
              <c:numCache>
                <c:formatCode>0.0000</c:formatCode>
                <c:ptCount val="10"/>
                <c:pt idx="0">
                  <c:v>7.5229129180000003E-3</c:v>
                </c:pt>
                <c:pt idx="1">
                  <c:v>7.4769288249999996E-3</c:v>
                </c:pt>
                <c:pt idx="2">
                  <c:v>6.8859803489999998E-3</c:v>
                </c:pt>
                <c:pt idx="3">
                  <c:v>6.3126825920000003E-3</c:v>
                </c:pt>
                <c:pt idx="4">
                  <c:v>5.7410169059999997E-3</c:v>
                </c:pt>
                <c:pt idx="5">
                  <c:v>5.0515682280000002E-3</c:v>
                </c:pt>
                <c:pt idx="6">
                  <c:v>4.306777952E-3</c:v>
                </c:pt>
                <c:pt idx="7">
                  <c:v>3.4874077420000002E-3</c:v>
                </c:pt>
                <c:pt idx="8">
                  <c:v>2.718306701E-3</c:v>
                </c:pt>
                <c:pt idx="9">
                  <c:v>1.7579354989999999E-3</c:v>
                </c:pt>
              </c:numCache>
            </c:numRef>
          </c:xVal>
          <c:yVal>
            <c:numRef>
              <c:f>Sheet2!$A$3:$A$12</c:f>
              <c:numCache>
                <c:formatCode>0.0000</c:formatCode>
                <c:ptCount val="10"/>
                <c:pt idx="0">
                  <c:v>9.8200216130000004E-2</c:v>
                </c:pt>
                <c:pt idx="1">
                  <c:v>9.8697883550000004E-2</c:v>
                </c:pt>
                <c:pt idx="2">
                  <c:v>0.1030962025</c:v>
                </c:pt>
                <c:pt idx="3">
                  <c:v>0.10697544439999999</c:v>
                </c:pt>
                <c:pt idx="4">
                  <c:v>0.1101667362</c:v>
                </c:pt>
                <c:pt idx="5">
                  <c:v>0.11356006370000001</c:v>
                </c:pt>
                <c:pt idx="6">
                  <c:v>0.1165542993</c:v>
                </c:pt>
                <c:pt idx="7">
                  <c:v>0.1190789886</c:v>
                </c:pt>
                <c:pt idx="8">
                  <c:v>0.1215055788</c:v>
                </c:pt>
                <c:pt idx="9">
                  <c:v>0.1313674849</c:v>
                </c:pt>
              </c:numCache>
            </c:numRef>
          </c:y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Water, Half Speed, Outlet</c:v>
                </c:pt>
              </c:strCache>
            </c:strRef>
          </c:tx>
          <c:xVal>
            <c:numRef>
              <c:f>Sheet2!$D$3:$D$12</c:f>
              <c:numCache>
                <c:formatCode>0.0000</c:formatCode>
                <c:ptCount val="10"/>
                <c:pt idx="0">
                  <c:v>7.7114424450000002E-3</c:v>
                </c:pt>
                <c:pt idx="1">
                  <c:v>7.3394314840000002E-3</c:v>
                </c:pt>
                <c:pt idx="2">
                  <c:v>6.9196823629999998E-3</c:v>
                </c:pt>
                <c:pt idx="3">
                  <c:v>6.4980504490000004E-3</c:v>
                </c:pt>
                <c:pt idx="4">
                  <c:v>6.0783696160000003E-3</c:v>
                </c:pt>
                <c:pt idx="5">
                  <c:v>5.6274767639999997E-3</c:v>
                </c:pt>
                <c:pt idx="6">
                  <c:v>5.0967098639999996E-3</c:v>
                </c:pt>
                <c:pt idx="7">
                  <c:v>4.7675355280000003E-3</c:v>
                </c:pt>
                <c:pt idx="8">
                  <c:v>4.3793967789999997E-3</c:v>
                </c:pt>
                <c:pt idx="9">
                  <c:v>3.9668331230000003E-3</c:v>
                </c:pt>
              </c:numCache>
            </c:numRef>
          </c:xVal>
          <c:yVal>
            <c:numRef>
              <c:f>Sheet2!$C$3:$C$12</c:f>
              <c:numCache>
                <c:formatCode>0.0000</c:formatCode>
                <c:ptCount val="10"/>
                <c:pt idx="0">
                  <c:v>0.1000549622</c:v>
                </c:pt>
                <c:pt idx="1">
                  <c:v>0.1017710689</c:v>
                </c:pt>
                <c:pt idx="2">
                  <c:v>0.10573617539999999</c:v>
                </c:pt>
                <c:pt idx="3">
                  <c:v>0.10817674770000001</c:v>
                </c:pt>
                <c:pt idx="4">
                  <c:v>0.111454831</c:v>
                </c:pt>
                <c:pt idx="5">
                  <c:v>0.11604414759999999</c:v>
                </c:pt>
                <c:pt idx="6">
                  <c:v>0.11680520599999999</c:v>
                </c:pt>
                <c:pt idx="7">
                  <c:v>0.12003186909999999</c:v>
                </c:pt>
                <c:pt idx="8">
                  <c:v>0.1226107182</c:v>
                </c:pt>
                <c:pt idx="9">
                  <c:v>0.126</c:v>
                </c:pt>
              </c:numCache>
            </c:numRef>
          </c:yVal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Water, Full Speed, Inlet</c:v>
                </c:pt>
              </c:strCache>
            </c:strRef>
          </c:tx>
          <c:xVal>
            <c:numRef>
              <c:f>Sheet2!$F$3:$F$13</c:f>
              <c:numCache>
                <c:formatCode>0.0000</c:formatCode>
                <c:ptCount val="11"/>
                <c:pt idx="0">
                  <c:v>7.8957810739999999E-3</c:v>
                </c:pt>
                <c:pt idx="1">
                  <c:v>7.3231615929999997E-3</c:v>
                </c:pt>
                <c:pt idx="2">
                  <c:v>6.8922233059999999E-3</c:v>
                </c:pt>
                <c:pt idx="3">
                  <c:v>6.4980504490000004E-3</c:v>
                </c:pt>
                <c:pt idx="4">
                  <c:v>6.0543444399999997E-3</c:v>
                </c:pt>
                <c:pt idx="5">
                  <c:v>5.6410241109999997E-3</c:v>
                </c:pt>
                <c:pt idx="6">
                  <c:v>5.2020928249999999E-3</c:v>
                </c:pt>
                <c:pt idx="7">
                  <c:v>4.74883931E-3</c:v>
                </c:pt>
                <c:pt idx="8">
                  <c:v>4.0769965250000003E-3</c:v>
                </c:pt>
                <c:pt idx="9">
                  <c:v>3.4852221679999998E-3</c:v>
                </c:pt>
                <c:pt idx="10">
                  <c:v>2.860524045E-3</c:v>
                </c:pt>
              </c:numCache>
            </c:numRef>
          </c:xVal>
          <c:yVal>
            <c:numRef>
              <c:f>Sheet2!$E$3:$E$12</c:f>
              <c:numCache>
                <c:formatCode>0.0000</c:formatCode>
                <c:ptCount val="10"/>
                <c:pt idx="0">
                  <c:v>9.9922271839999993E-2</c:v>
                </c:pt>
                <c:pt idx="1">
                  <c:v>0.10525145969999999</c:v>
                </c:pt>
                <c:pt idx="2">
                  <c:v>0.10620989779999999</c:v>
                </c:pt>
                <c:pt idx="3">
                  <c:v>0.10883236440000001</c:v>
                </c:pt>
                <c:pt idx="4">
                  <c:v>0.11187639470000001</c:v>
                </c:pt>
                <c:pt idx="5">
                  <c:v>0.11293321019999999</c:v>
                </c:pt>
                <c:pt idx="6">
                  <c:v>0.1146103208</c:v>
                </c:pt>
                <c:pt idx="7">
                  <c:v>0.115890883</c:v>
                </c:pt>
                <c:pt idx="8">
                  <c:v>0.11435196509999999</c:v>
                </c:pt>
                <c:pt idx="9">
                  <c:v>0.11689311989999999</c:v>
                </c:pt>
              </c:numCache>
            </c:numRef>
          </c:y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Water, Half Speed, Inlet</c:v>
                </c:pt>
              </c:strCache>
            </c:strRef>
          </c:tx>
          <c:marker>
            <c:symbol val="circle"/>
            <c:size val="7"/>
          </c:marker>
          <c:xVal>
            <c:numRef>
              <c:f>Sheet2!$H$3:$H$12</c:f>
              <c:numCache>
                <c:formatCode>0.0000</c:formatCode>
                <c:ptCount val="10"/>
                <c:pt idx="0">
                  <c:v>7.5732070380000001E-3</c:v>
                </c:pt>
                <c:pt idx="1">
                  <c:v>7.0581230500000001E-3</c:v>
                </c:pt>
                <c:pt idx="2">
                  <c:v>6.6319892700000002E-3</c:v>
                </c:pt>
                <c:pt idx="3">
                  <c:v>6.211387556E-3</c:v>
                </c:pt>
                <c:pt idx="4">
                  <c:v>5.824472049E-3</c:v>
                </c:pt>
                <c:pt idx="5">
                  <c:v>5.44487848E-3</c:v>
                </c:pt>
                <c:pt idx="6">
                  <c:v>4.9363369249999997E-3</c:v>
                </c:pt>
                <c:pt idx="7">
                  <c:v>4.3009571350000001E-3</c:v>
                </c:pt>
                <c:pt idx="8">
                  <c:v>3.5984775150000002E-3</c:v>
                </c:pt>
                <c:pt idx="9">
                  <c:v>2.707211572E-3</c:v>
                </c:pt>
              </c:numCache>
            </c:numRef>
          </c:xVal>
          <c:yVal>
            <c:numRef>
              <c:f>Sheet2!$G$3:$G$12</c:f>
              <c:numCache>
                <c:formatCode>0.0000</c:formatCode>
                <c:ptCount val="10"/>
                <c:pt idx="0">
                  <c:v>9.9826693090000002E-2</c:v>
                </c:pt>
                <c:pt idx="1">
                  <c:v>0.1037482109</c:v>
                </c:pt>
                <c:pt idx="2">
                  <c:v>0.1061206997</c:v>
                </c:pt>
                <c:pt idx="3">
                  <c:v>0.10793644030000001</c:v>
                </c:pt>
                <c:pt idx="4">
                  <c:v>0.110078075</c:v>
                </c:pt>
                <c:pt idx="5">
                  <c:v>0.112718451</c:v>
                </c:pt>
                <c:pt idx="6">
                  <c:v>0.1143858472</c:v>
                </c:pt>
                <c:pt idx="7">
                  <c:v>0.1168955817</c:v>
                </c:pt>
                <c:pt idx="8">
                  <c:v>0.11968736169999999</c:v>
                </c:pt>
                <c:pt idx="9">
                  <c:v>0.11739445029999999</c:v>
                </c:pt>
              </c:numCache>
            </c:numRef>
          </c:yVal>
        </c:ser>
        <c:ser>
          <c:idx val="4"/>
          <c:order val="4"/>
          <c:tx>
            <c:strRef>
              <c:f>Sheet2!$L$2</c:f>
              <c:strCache>
                <c:ptCount val="1"/>
                <c:pt idx="0">
                  <c:v>Glycerol</c:v>
                </c:pt>
              </c:strCache>
            </c:strRef>
          </c:tx>
          <c:marker>
            <c:symbol val="circle"/>
            <c:size val="7"/>
          </c:marker>
          <c:dLbls>
            <c:dLbl>
              <c:idx val="9"/>
              <c:layout/>
              <c:showVal val="1"/>
            </c:dLbl>
            <c:delete val="1"/>
          </c:dLbls>
          <c:xVal>
            <c:numRef>
              <c:f>Sheet2!$L$3:$L$12</c:f>
              <c:numCache>
                <c:formatCode>0.0000</c:formatCode>
                <c:ptCount val="10"/>
                <c:pt idx="0">
                  <c:v>3.1132936770000001E-4</c:v>
                </c:pt>
                <c:pt idx="1">
                  <c:v>3.9785915559999996E-3</c:v>
                </c:pt>
                <c:pt idx="2">
                  <c:v>4.8102371390000001E-3</c:v>
                </c:pt>
                <c:pt idx="3">
                  <c:v>5.0974154750000004E-3</c:v>
                </c:pt>
                <c:pt idx="4">
                  <c:v>6.1352126380000002E-3</c:v>
                </c:pt>
                <c:pt idx="5">
                  <c:v>7.080493042E-3</c:v>
                </c:pt>
                <c:pt idx="6">
                  <c:v>7.7193345200000001E-3</c:v>
                </c:pt>
                <c:pt idx="7">
                  <c:v>8.7183985069999997E-3</c:v>
                </c:pt>
                <c:pt idx="8">
                  <c:v>9.0243072269999992E-3</c:v>
                </c:pt>
                <c:pt idx="9">
                  <c:v>9.9676843799999994E-3</c:v>
                </c:pt>
              </c:numCache>
            </c:numRef>
          </c:xVal>
          <c:yVal>
            <c:numRef>
              <c:f>Sheet2!$K$3:$K$12</c:f>
              <c:numCache>
                <c:formatCode>0.0000</c:formatCode>
                <c:ptCount val="10"/>
                <c:pt idx="0">
                  <c:v>0.1450889638</c:v>
                </c:pt>
                <c:pt idx="1">
                  <c:v>0.1417137611</c:v>
                </c:pt>
                <c:pt idx="2">
                  <c:v>0.13727301119999999</c:v>
                </c:pt>
                <c:pt idx="3">
                  <c:v>0.13299245500000001</c:v>
                </c:pt>
                <c:pt idx="4">
                  <c:v>0.12856429329999999</c:v>
                </c:pt>
                <c:pt idx="5">
                  <c:v>0.12419870130000001</c:v>
                </c:pt>
                <c:pt idx="6">
                  <c:v>0.1193078217</c:v>
                </c:pt>
                <c:pt idx="7">
                  <c:v>0.1147365682</c:v>
                </c:pt>
                <c:pt idx="8">
                  <c:v>0.1104209256</c:v>
                </c:pt>
                <c:pt idx="9">
                  <c:v>0.1068583099</c:v>
                </c:pt>
              </c:numCache>
            </c:numRef>
          </c:yVal>
        </c:ser>
        <c:axId val="95175424"/>
        <c:axId val="95177728"/>
      </c:scatterChart>
      <c:valAx>
        <c:axId val="95175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Dimensionless</a:t>
                </a:r>
                <a:r>
                  <a:rPr lang="en-GB" baseline="0"/>
                  <a:t> Flow Rate</a:t>
                </a:r>
                <a:endParaRPr lang="en-GB"/>
              </a:p>
            </c:rich>
          </c:tx>
          <c:layout/>
        </c:title>
        <c:numFmt formatCode="0.0000" sourceLinked="1"/>
        <c:tickLblPos val="nextTo"/>
        <c:crossAx val="95177728"/>
        <c:crosses val="autoZero"/>
        <c:crossBetween val="midCat"/>
      </c:valAx>
      <c:valAx>
        <c:axId val="9517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Dimensionless</a:t>
                </a:r>
                <a:r>
                  <a:rPr lang="en-GB" baseline="0"/>
                  <a:t> Pressure Rise</a:t>
                </a:r>
              </a:p>
            </c:rich>
          </c:tx>
          <c:layout/>
        </c:title>
        <c:numFmt formatCode="0.0000" sourceLinked="1"/>
        <c:tickLblPos val="nextTo"/>
        <c:crossAx val="9517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37253879795672"/>
          <c:y val="2.8196881029247542E-2"/>
          <c:w val="0.5435344192917988"/>
          <c:h val="0.75747551860585982"/>
        </c:manualLayout>
      </c:layout>
      <c:scatterChart>
        <c:scatterStyle val="lineMarker"/>
        <c:ser>
          <c:idx val="0"/>
          <c:order val="0"/>
          <c:tx>
            <c:strRef>
              <c:f>Sheet1!$M$17</c:f>
              <c:strCache>
                <c:ptCount val="1"/>
                <c:pt idx="0">
                  <c:v>Outlet Throttled Full Speed</c:v>
                </c:pt>
              </c:strCache>
            </c:strRef>
          </c:tx>
          <c:xVal>
            <c:numRef>
              <c:f>Sheet2!$B$3:$B$12</c:f>
              <c:numCache>
                <c:formatCode>0.0000</c:formatCode>
                <c:ptCount val="10"/>
                <c:pt idx="0">
                  <c:v>7.5229129180000003E-3</c:v>
                </c:pt>
                <c:pt idx="1">
                  <c:v>7.4769288249999996E-3</c:v>
                </c:pt>
                <c:pt idx="2">
                  <c:v>6.8859803489999998E-3</c:v>
                </c:pt>
                <c:pt idx="3">
                  <c:v>6.3126825920000003E-3</c:v>
                </c:pt>
                <c:pt idx="4">
                  <c:v>5.7410169059999997E-3</c:v>
                </c:pt>
                <c:pt idx="5">
                  <c:v>5.0515682280000002E-3</c:v>
                </c:pt>
                <c:pt idx="6">
                  <c:v>4.306777952E-3</c:v>
                </c:pt>
                <c:pt idx="7">
                  <c:v>3.4874077420000002E-3</c:v>
                </c:pt>
                <c:pt idx="8">
                  <c:v>2.718306701E-3</c:v>
                </c:pt>
                <c:pt idx="9">
                  <c:v>1.7579354989999999E-3</c:v>
                </c:pt>
              </c:numCache>
            </c:numRef>
          </c:xVal>
          <c:yVal>
            <c:numRef>
              <c:f>Sheet1!$M$18:$M$27</c:f>
              <c:numCache>
                <c:formatCode>0.00000</c:formatCode>
                <c:ptCount val="10"/>
                <c:pt idx="0">
                  <c:v>8.9474568888268144E-2</c:v>
                </c:pt>
                <c:pt idx="1">
                  <c:v>9.4666999948615924E-2</c:v>
                </c:pt>
                <c:pt idx="2">
                  <c:v>8.7808071310010935E-2</c:v>
                </c:pt>
                <c:pt idx="3">
                  <c:v>8.3119056013364279E-2</c:v>
                </c:pt>
                <c:pt idx="4">
                  <c:v>7.8323598433891861E-2</c:v>
                </c:pt>
                <c:pt idx="5">
                  <c:v>7.2561829473056463E-2</c:v>
                </c:pt>
                <c:pt idx="6">
                  <c:v>6.6478487494211327E-2</c:v>
                </c:pt>
                <c:pt idx="7">
                  <c:v>6.0940964213441244E-2</c:v>
                </c:pt>
                <c:pt idx="8">
                  <c:v>5.5575322144189726E-2</c:v>
                </c:pt>
                <c:pt idx="9">
                  <c:v>4.1437978499044716E-2</c:v>
                </c:pt>
              </c:numCache>
            </c:numRef>
          </c:yVal>
        </c:ser>
        <c:ser>
          <c:idx val="1"/>
          <c:order val="1"/>
          <c:tx>
            <c:strRef>
              <c:f>Sheet1!$O$17</c:f>
              <c:strCache>
                <c:ptCount val="1"/>
                <c:pt idx="0">
                  <c:v>Outlet Throttled Half Speed</c:v>
                </c:pt>
              </c:strCache>
            </c:strRef>
          </c:tx>
          <c:xVal>
            <c:numRef>
              <c:f>Sheet2!$D$3:$D$12</c:f>
              <c:numCache>
                <c:formatCode>0.0000</c:formatCode>
                <c:ptCount val="10"/>
                <c:pt idx="0">
                  <c:v>7.7114424450000002E-3</c:v>
                </c:pt>
                <c:pt idx="1">
                  <c:v>7.3394314840000002E-3</c:v>
                </c:pt>
                <c:pt idx="2">
                  <c:v>6.9196823629999998E-3</c:v>
                </c:pt>
                <c:pt idx="3">
                  <c:v>6.4980504490000004E-3</c:v>
                </c:pt>
                <c:pt idx="4">
                  <c:v>6.0783696160000003E-3</c:v>
                </c:pt>
                <c:pt idx="5">
                  <c:v>5.6274767639999997E-3</c:v>
                </c:pt>
                <c:pt idx="6">
                  <c:v>5.0967098639999996E-3</c:v>
                </c:pt>
                <c:pt idx="7">
                  <c:v>4.7675355280000003E-3</c:v>
                </c:pt>
                <c:pt idx="8">
                  <c:v>4.3793967789999997E-3</c:v>
                </c:pt>
                <c:pt idx="9">
                  <c:v>3.9668331230000003E-3</c:v>
                </c:pt>
              </c:numCache>
            </c:numRef>
          </c:xVal>
          <c:yVal>
            <c:numRef>
              <c:f>Sheet1!$O$18:$O$27</c:f>
              <c:numCache>
                <c:formatCode>0.00000</c:formatCode>
                <c:ptCount val="10"/>
                <c:pt idx="0">
                  <c:v>0.58010752056893677</c:v>
                </c:pt>
                <c:pt idx="1">
                  <c:v>0.5675953550791154</c:v>
                </c:pt>
                <c:pt idx="2">
                  <c:v>0.56363024849947541</c:v>
                </c:pt>
                <c:pt idx="3">
                  <c:v>0.55588778501681591</c:v>
                </c:pt>
                <c:pt idx="4">
                  <c:v>0.5526097017501358</c:v>
                </c:pt>
                <c:pt idx="5">
                  <c:v>0.54802038517678375</c:v>
                </c:pt>
                <c:pt idx="6">
                  <c:v>0.53684278944096508</c:v>
                </c:pt>
                <c:pt idx="7">
                  <c:v>0.53361612629281896</c:v>
                </c:pt>
                <c:pt idx="8">
                  <c:v>0.52086392254637814</c:v>
                </c:pt>
                <c:pt idx="9">
                  <c:v>0.50156121950279675</c:v>
                </c:pt>
              </c:numCache>
            </c:numRef>
          </c:yVal>
        </c:ser>
        <c:ser>
          <c:idx val="2"/>
          <c:order val="2"/>
          <c:tx>
            <c:strRef>
              <c:f>Sheet1!$Q$17</c:f>
              <c:strCache>
                <c:ptCount val="1"/>
                <c:pt idx="0">
                  <c:v>Inlet Throttled Full Speed</c:v>
                </c:pt>
              </c:strCache>
            </c:strRef>
          </c:tx>
          <c:xVal>
            <c:numRef>
              <c:f>Sheet2!$F$3:$F$13</c:f>
              <c:numCache>
                <c:formatCode>0.0000</c:formatCode>
                <c:ptCount val="11"/>
                <c:pt idx="0">
                  <c:v>7.8957810739999999E-3</c:v>
                </c:pt>
                <c:pt idx="1">
                  <c:v>7.3231615929999997E-3</c:v>
                </c:pt>
                <c:pt idx="2">
                  <c:v>6.8922233059999999E-3</c:v>
                </c:pt>
                <c:pt idx="3">
                  <c:v>6.4980504490000004E-3</c:v>
                </c:pt>
                <c:pt idx="4">
                  <c:v>6.0543444399999997E-3</c:v>
                </c:pt>
                <c:pt idx="5">
                  <c:v>5.6410241109999997E-3</c:v>
                </c:pt>
                <c:pt idx="6">
                  <c:v>5.2020928249999999E-3</c:v>
                </c:pt>
                <c:pt idx="7">
                  <c:v>4.74883931E-3</c:v>
                </c:pt>
                <c:pt idx="8">
                  <c:v>4.0769965250000003E-3</c:v>
                </c:pt>
                <c:pt idx="9">
                  <c:v>3.4852221679999998E-3</c:v>
                </c:pt>
                <c:pt idx="10">
                  <c:v>2.860524045E-3</c:v>
                </c:pt>
              </c:numCache>
            </c:numRef>
          </c:xVal>
          <c:yVal>
            <c:numRef>
              <c:f>Sheet1!$Q$18:$Q$28</c:f>
              <c:numCache>
                <c:formatCode>0.00000</c:formatCode>
                <c:ptCount val="11"/>
                <c:pt idx="0">
                  <c:v>7.9451674730154881E-2</c:v>
                </c:pt>
                <c:pt idx="1">
                  <c:v>7.4060668240053668E-2</c:v>
                </c:pt>
                <c:pt idx="2">
                  <c:v>7.0960201182835664E-2</c:v>
                </c:pt>
                <c:pt idx="3">
                  <c:v>6.6987150007434798E-2</c:v>
                </c:pt>
                <c:pt idx="4">
                  <c:v>6.413516638212699E-2</c:v>
                </c:pt>
                <c:pt idx="5">
                  <c:v>7.2623874877130387E-2</c:v>
                </c:pt>
                <c:pt idx="6">
                  <c:v>6.8646939574640839E-2</c:v>
                </c:pt>
                <c:pt idx="7">
                  <c:v>6.3870567058138067E-2</c:v>
                </c:pt>
                <c:pt idx="8">
                  <c:v>5.8853994136574703E-2</c:v>
                </c:pt>
                <c:pt idx="9">
                  <c:v>5.8243842365405127E-2</c:v>
                </c:pt>
                <c:pt idx="10">
                  <c:v>4.07749815425738E-2</c:v>
                </c:pt>
              </c:numCache>
            </c:numRef>
          </c:yVal>
        </c:ser>
        <c:ser>
          <c:idx val="3"/>
          <c:order val="3"/>
          <c:tx>
            <c:strRef>
              <c:f>Sheet1!$S$17</c:f>
              <c:strCache>
                <c:ptCount val="1"/>
                <c:pt idx="0">
                  <c:v>Inlet Throttled Half Speed</c:v>
                </c:pt>
              </c:strCache>
            </c:strRef>
          </c:tx>
          <c:marker>
            <c:symbol val="circle"/>
            <c:size val="7"/>
          </c:marker>
          <c:xVal>
            <c:numRef>
              <c:f>Sheet2!$H$3:$H$13</c:f>
              <c:numCache>
                <c:formatCode>0.0000</c:formatCode>
                <c:ptCount val="11"/>
                <c:pt idx="0">
                  <c:v>7.5732070380000001E-3</c:v>
                </c:pt>
                <c:pt idx="1">
                  <c:v>7.0581230500000001E-3</c:v>
                </c:pt>
                <c:pt idx="2">
                  <c:v>6.6319892700000002E-3</c:v>
                </c:pt>
                <c:pt idx="3">
                  <c:v>6.211387556E-3</c:v>
                </c:pt>
                <c:pt idx="4">
                  <c:v>5.824472049E-3</c:v>
                </c:pt>
                <c:pt idx="5">
                  <c:v>5.44487848E-3</c:v>
                </c:pt>
                <c:pt idx="6">
                  <c:v>4.9363369249999997E-3</c:v>
                </c:pt>
                <c:pt idx="7">
                  <c:v>4.3009571350000001E-3</c:v>
                </c:pt>
                <c:pt idx="8">
                  <c:v>3.5984775150000002E-3</c:v>
                </c:pt>
                <c:pt idx="9">
                  <c:v>2.707211572E-3</c:v>
                </c:pt>
                <c:pt idx="10">
                  <c:v>1.5918785080000001E-3</c:v>
                </c:pt>
              </c:numCache>
            </c:numRef>
          </c:xVal>
          <c:yVal>
            <c:numRef>
              <c:f>Sheet1!$S$18:$S$28</c:f>
              <c:numCache>
                <c:formatCode>0.00000</c:formatCode>
                <c:ptCount val="11"/>
                <c:pt idx="0">
                  <c:v>0.57480979313689995</c:v>
                </c:pt>
                <c:pt idx="1">
                  <c:v>0.56948060530700495</c:v>
                </c:pt>
                <c:pt idx="2">
                  <c:v>0.55785463497682386</c:v>
                </c:pt>
                <c:pt idx="3">
                  <c:v>0.55523216836347988</c:v>
                </c:pt>
                <c:pt idx="4">
                  <c:v>0.54694899013334775</c:v>
                </c:pt>
                <c:pt idx="5">
                  <c:v>0.54071478521874039</c:v>
                </c:pt>
                <c:pt idx="6">
                  <c:v>0.53392107615145101</c:v>
                </c:pt>
                <c:pt idx="7">
                  <c:v>0.53264051390772582</c:v>
                </c:pt>
                <c:pt idx="8">
                  <c:v>0.52912267558091508</c:v>
                </c:pt>
                <c:pt idx="9">
                  <c:v>0.52658152080105758</c:v>
                </c:pt>
                <c:pt idx="10">
                  <c:v>0.50406312924048602</c:v>
                </c:pt>
              </c:numCache>
            </c:numRef>
          </c:yVal>
        </c:ser>
        <c:ser>
          <c:idx val="4"/>
          <c:order val="4"/>
          <c:tx>
            <c:v>hello</c:v>
          </c:tx>
          <c:xVal>
            <c:numRef>
              <c:f>Sheet2!$J$3:$J$7</c:f>
              <c:numCache>
                <c:formatCode>0.0000</c:formatCode>
                <c:ptCount val="5"/>
                <c:pt idx="0">
                  <c:v>3.530782562E-3</c:v>
                </c:pt>
                <c:pt idx="1">
                  <c:v>3.7590583769999998E-3</c:v>
                </c:pt>
                <c:pt idx="2">
                  <c:v>2.9948933310000002E-3</c:v>
                </c:pt>
                <c:pt idx="3">
                  <c:v>3.3046317760000001E-3</c:v>
                </c:pt>
                <c:pt idx="4">
                  <c:v>1.682984761E-3</c:v>
                </c:pt>
              </c:numCache>
            </c:numRef>
          </c:xVal>
          <c:yVal>
            <c:numRef>
              <c:f>Sheet1!$Q$29:$Q$33</c:f>
              <c:numCache>
                <c:formatCode>0.00000</c:formatCode>
                <c:ptCount val="5"/>
                <c:pt idx="0">
                  <c:v>3.8575586411964798E-2</c:v>
                </c:pt>
                <c:pt idx="1">
                  <c:v>3.6742963361099987E-2</c:v>
                </c:pt>
                <c:pt idx="2">
                  <c:v>4.1263589920439811E-2</c:v>
                </c:pt>
                <c:pt idx="3">
                  <c:v>4.2255661603994792E-2</c:v>
                </c:pt>
                <c:pt idx="4">
                  <c:v>5.0489382072478134E-2</c:v>
                </c:pt>
              </c:numCache>
            </c:numRef>
          </c:yVal>
        </c:ser>
        <c:axId val="95783168"/>
        <c:axId val="95793536"/>
      </c:scatterChart>
      <c:valAx>
        <c:axId val="957831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Dimensionless Flow Rate</a:t>
                </a:r>
              </a:p>
            </c:rich>
          </c:tx>
          <c:layout/>
        </c:title>
        <c:numFmt formatCode="0.0000" sourceLinked="1"/>
        <c:tickLblPos val="nextTo"/>
        <c:crossAx val="95793536"/>
        <c:crosses val="autoZero"/>
        <c:crossBetween val="midCat"/>
      </c:valAx>
      <c:valAx>
        <c:axId val="957935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Dimensionless Cavitation Pressure</a:t>
                </a:r>
              </a:p>
            </c:rich>
          </c:tx>
          <c:layout/>
        </c:title>
        <c:numFmt formatCode="0.00000" sourceLinked="1"/>
        <c:tickLblPos val="nextTo"/>
        <c:crossAx val="95783168"/>
        <c:crosses val="autoZero"/>
        <c:crossBetween val="midCat"/>
        <c:majorUnit val="0.1"/>
        <c:minorUnit val="0.05"/>
      </c:valAx>
    </c:plotArea>
    <c:legend>
      <c:legendPos val="r"/>
      <c:layout>
        <c:manualLayout>
          <c:xMode val="edge"/>
          <c:yMode val="edge"/>
          <c:x val="0.70553209767295011"/>
          <c:y val="3.5662949263931876E-2"/>
          <c:w val="0.26216693525692175"/>
          <c:h val="0.30597146168911643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64576</xdr:colOff>
      <xdr:row>27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180974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6"/>
  <sheetViews>
    <sheetView tabSelected="1" workbookViewId="0">
      <selection activeCell="J14" sqref="J14"/>
    </sheetView>
  </sheetViews>
  <sheetFormatPr defaultRowHeight="15"/>
  <cols>
    <col min="1" max="1" width="9.140625" style="37"/>
    <col min="2" max="2" width="9.5703125" style="37" bestFit="1" customWidth="1"/>
    <col min="3" max="3" width="8.5703125" style="37" bestFit="1" customWidth="1"/>
    <col min="4" max="4" width="7.7109375" style="37" bestFit="1" customWidth="1"/>
    <col min="5" max="7" width="12" style="37" bestFit="1" customWidth="1"/>
    <col min="8" max="9" width="12" bestFit="1" customWidth="1"/>
    <col min="10" max="10" width="19.140625" customWidth="1"/>
    <col min="11" max="11" width="7" bestFit="1" customWidth="1"/>
    <col min="12" max="12" width="8.42578125" bestFit="1" customWidth="1"/>
    <col min="13" max="13" width="9.140625" bestFit="1" customWidth="1"/>
    <col min="14" max="14" width="8.5703125" bestFit="1" customWidth="1"/>
    <col min="15" max="15" width="12.140625" bestFit="1" customWidth="1"/>
    <col min="16" max="17" width="11.7109375" bestFit="1" customWidth="1"/>
    <col min="18" max="18" width="15" bestFit="1" customWidth="1"/>
    <col min="19" max="19" width="13.7109375" bestFit="1" customWidth="1"/>
  </cols>
  <sheetData>
    <row r="1" spans="1:19" ht="15.75" thickBot="1">
      <c r="A1" s="31"/>
      <c r="B1" s="39"/>
      <c r="C1" s="39" t="s">
        <v>0</v>
      </c>
      <c r="D1" s="39" t="s">
        <v>1</v>
      </c>
      <c r="E1" s="39" t="s">
        <v>2</v>
      </c>
      <c r="F1" s="39" t="s">
        <v>3</v>
      </c>
      <c r="G1" s="32" t="s">
        <v>4</v>
      </c>
      <c r="H1" s="31" t="s">
        <v>5</v>
      </c>
      <c r="I1" s="32" t="s">
        <v>6</v>
      </c>
      <c r="J1" s="45" t="s">
        <v>58</v>
      </c>
      <c r="K1" s="28" t="s">
        <v>7</v>
      </c>
      <c r="L1" s="1" t="s">
        <v>8</v>
      </c>
      <c r="M1" s="26" t="s">
        <v>9</v>
      </c>
      <c r="N1" s="31" t="s">
        <v>10</v>
      </c>
      <c r="O1" s="39"/>
      <c r="P1" s="32"/>
      <c r="Q1" s="48" t="s">
        <v>59</v>
      </c>
      <c r="R1">
        <f>P15*E3/(E6*G3)</f>
        <v>0.12003738883200908</v>
      </c>
    </row>
    <row r="2" spans="1:19" ht="27" thickBot="1">
      <c r="A2" s="40" t="s">
        <v>11</v>
      </c>
      <c r="B2" s="1" t="s">
        <v>12</v>
      </c>
      <c r="C2" s="2">
        <v>33</v>
      </c>
      <c r="D2" s="2">
        <v>10</v>
      </c>
      <c r="E2" s="2">
        <v>1000</v>
      </c>
      <c r="F2" s="2">
        <v>3300</v>
      </c>
      <c r="G2" s="34"/>
      <c r="H2" s="33">
        <v>753</v>
      </c>
      <c r="I2" s="34" t="s">
        <v>13</v>
      </c>
      <c r="J2" s="46">
        <f>(1000*9.81*0.3/1000)</f>
        <v>2.9430000000000001</v>
      </c>
      <c r="K2" s="29">
        <v>18.2</v>
      </c>
      <c r="L2" s="1"/>
      <c r="M2" s="27">
        <v>7.8E-2</v>
      </c>
      <c r="N2" s="40" t="s">
        <v>14</v>
      </c>
      <c r="O2" s="2">
        <v>1.2999999999999999E-2</v>
      </c>
      <c r="P2" s="34"/>
      <c r="Q2">
        <v>2.0649999999999999</v>
      </c>
    </row>
    <row r="3" spans="1:19" ht="15.75" thickBot="1">
      <c r="A3" s="35" t="s">
        <v>15</v>
      </c>
      <c r="B3" s="41"/>
      <c r="C3" s="42">
        <v>73</v>
      </c>
      <c r="D3" s="42">
        <v>2</v>
      </c>
      <c r="E3" s="42">
        <v>1170</v>
      </c>
      <c r="F3" s="42">
        <v>42705</v>
      </c>
      <c r="G3" s="43">
        <v>12.94090909</v>
      </c>
      <c r="H3" s="35">
        <f>13593*H2*9.81/1000/1000</f>
        <v>100.41053949000001</v>
      </c>
      <c r="I3" s="36" t="s">
        <v>57</v>
      </c>
      <c r="J3" s="47"/>
      <c r="K3" s="28"/>
      <c r="L3" s="1"/>
      <c r="M3" s="26"/>
      <c r="N3" s="40" t="s">
        <v>16</v>
      </c>
      <c r="O3" s="2">
        <v>3.9E-2</v>
      </c>
      <c r="P3" s="34"/>
    </row>
    <row r="4" spans="1:19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1"/>
      <c r="L4" s="1"/>
      <c r="M4" s="26"/>
      <c r="N4" s="35" t="s">
        <v>17</v>
      </c>
      <c r="O4" s="42">
        <v>4.4999999999999997E-3</v>
      </c>
      <c r="P4" s="36"/>
    </row>
    <row r="5" spans="1:19" ht="27" thickBot="1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3" t="s">
        <v>25</v>
      </c>
      <c r="I5" s="3" t="s">
        <v>26</v>
      </c>
      <c r="J5" s="3"/>
      <c r="K5" s="1"/>
      <c r="L5" s="1" t="s">
        <v>27</v>
      </c>
      <c r="M5" s="1" t="s">
        <v>28</v>
      </c>
      <c r="N5" s="30" t="s">
        <v>29</v>
      </c>
      <c r="O5" s="30" t="s">
        <v>21</v>
      </c>
      <c r="P5" s="30" t="s">
        <v>30</v>
      </c>
      <c r="Q5" s="1" t="s">
        <v>31</v>
      </c>
      <c r="R5" s="3" t="s">
        <v>25</v>
      </c>
      <c r="S5" s="3" t="s">
        <v>26</v>
      </c>
    </row>
    <row r="6" spans="1:19" ht="27" thickBot="1">
      <c r="A6" s="1"/>
      <c r="B6" s="4">
        <v>32.299999999999997</v>
      </c>
      <c r="C6" s="4">
        <v>49.9</v>
      </c>
      <c r="D6" s="4">
        <v>48.9</v>
      </c>
      <c r="E6" s="4">
        <v>1.096878617</v>
      </c>
      <c r="F6" s="4">
        <v>307.24776150000002</v>
      </c>
      <c r="G6" s="4">
        <v>1.0968786170000001E-3</v>
      </c>
      <c r="H6" s="4">
        <v>9.8200216130000004E-2</v>
      </c>
      <c r="I6" s="4">
        <v>7.5229129180000003E-3</v>
      </c>
      <c r="J6" s="4">
        <f>F6*O2</f>
        <v>3.9942208995000001</v>
      </c>
      <c r="K6" s="5"/>
      <c r="L6" s="5" t="s">
        <v>32</v>
      </c>
      <c r="M6" s="4">
        <v>99.5</v>
      </c>
      <c r="N6" s="4">
        <v>327.10000000000002</v>
      </c>
      <c r="O6" s="4">
        <v>49.4</v>
      </c>
      <c r="P6" s="4">
        <v>4.5857535919999999E-5</v>
      </c>
      <c r="Q6" s="4">
        <v>310.38935420000001</v>
      </c>
      <c r="R6" s="7">
        <v>0.1450889638</v>
      </c>
      <c r="S6" s="4">
        <v>3.1132936770000001E-4</v>
      </c>
    </row>
    <row r="7" spans="1:19" ht="16.5" thickBot="1">
      <c r="A7" s="1"/>
      <c r="B7" s="4">
        <v>29.1</v>
      </c>
      <c r="C7" s="4">
        <v>51.7</v>
      </c>
      <c r="D7" s="4">
        <v>46.7</v>
      </c>
      <c r="E7" s="4">
        <v>1.041127226</v>
      </c>
      <c r="F7" s="4">
        <v>293.42475380000002</v>
      </c>
      <c r="G7" s="4">
        <v>1.0411272259999999E-3</v>
      </c>
      <c r="H7" s="4">
        <v>9.8697883550000004E-2</v>
      </c>
      <c r="I7" s="4">
        <v>7.4769288249999996E-3</v>
      </c>
      <c r="J7" s="4"/>
      <c r="K7" s="5"/>
      <c r="L7" s="5"/>
      <c r="M7" s="4">
        <v>96.4</v>
      </c>
      <c r="N7" s="4">
        <v>25.7</v>
      </c>
      <c r="O7" s="4">
        <v>49.2</v>
      </c>
      <c r="P7" s="4">
        <v>5.8365758750000005E-4</v>
      </c>
      <c r="Q7" s="4">
        <v>309.13271709999998</v>
      </c>
      <c r="R7" s="7">
        <v>0.1417137611</v>
      </c>
      <c r="S7" s="4">
        <v>3.9785915559999996E-3</v>
      </c>
    </row>
    <row r="8" spans="1:19" ht="16.5" thickBot="1">
      <c r="A8" s="1"/>
      <c r="B8" s="4">
        <v>25</v>
      </c>
      <c r="C8" s="4">
        <v>54.7</v>
      </c>
      <c r="D8" s="4">
        <v>47</v>
      </c>
      <c r="E8" s="4">
        <v>0.96499999999999997</v>
      </c>
      <c r="F8" s="4">
        <v>295.30970939999997</v>
      </c>
      <c r="G8" s="4">
        <v>9.6500000000000004E-4</v>
      </c>
      <c r="H8" s="4">
        <v>0.1030962025</v>
      </c>
      <c r="I8" s="4">
        <v>6.8859803489999998E-3</v>
      </c>
      <c r="J8" s="4"/>
      <c r="K8" s="5"/>
      <c r="L8" s="5"/>
      <c r="M8" s="4">
        <v>93</v>
      </c>
      <c r="N8" s="4">
        <v>21.3</v>
      </c>
      <c r="O8" s="4">
        <v>49.1</v>
      </c>
      <c r="P8" s="4">
        <v>7.0422535210000004E-4</v>
      </c>
      <c r="Q8" s="4">
        <v>308.5043986</v>
      </c>
      <c r="R8" s="7">
        <v>0.13727301119999999</v>
      </c>
      <c r="S8" s="4">
        <v>4.8102371390000001E-3</v>
      </c>
    </row>
    <row r="9" spans="1:19" ht="16.5" thickBot="1">
      <c r="A9" s="1"/>
      <c r="B9" s="4">
        <v>21.1</v>
      </c>
      <c r="C9" s="4">
        <v>57</v>
      </c>
      <c r="D9" s="4">
        <v>47.1</v>
      </c>
      <c r="E9" s="4">
        <v>0.88654041080000001</v>
      </c>
      <c r="F9" s="4">
        <v>295.93802799999997</v>
      </c>
      <c r="G9" s="4">
        <v>8.8654041080000003E-4</v>
      </c>
      <c r="H9" s="4">
        <v>0.10697544439999999</v>
      </c>
      <c r="I9" s="4">
        <v>6.3126825920000003E-3</v>
      </c>
      <c r="J9" s="4"/>
      <c r="K9" s="5"/>
      <c r="L9" s="5"/>
      <c r="M9" s="4">
        <v>90.1</v>
      </c>
      <c r="N9" s="4">
        <v>20.100000000000001</v>
      </c>
      <c r="O9" s="4">
        <v>49.1</v>
      </c>
      <c r="P9" s="4">
        <v>7.4626865669999995E-4</v>
      </c>
      <c r="Q9" s="4">
        <v>308.5043986</v>
      </c>
      <c r="R9" s="7">
        <v>0.13299245500000001</v>
      </c>
      <c r="S9" s="4">
        <v>5.0974154750000004E-3</v>
      </c>
    </row>
    <row r="10" spans="1:19" ht="16.5" thickBot="1">
      <c r="A10" s="1"/>
      <c r="B10" s="4">
        <v>17.600000000000001</v>
      </c>
      <c r="C10" s="4">
        <v>59.2</v>
      </c>
      <c r="D10" s="4">
        <v>47.3</v>
      </c>
      <c r="E10" s="4">
        <v>0.80968043079999996</v>
      </c>
      <c r="F10" s="4">
        <v>297.19466499999999</v>
      </c>
      <c r="G10" s="4">
        <v>8.0968043079999996E-4</v>
      </c>
      <c r="H10" s="4">
        <v>0.1101667362</v>
      </c>
      <c r="I10" s="4">
        <v>5.7410169059999997E-3</v>
      </c>
      <c r="J10" s="4"/>
      <c r="K10" s="5"/>
      <c r="L10" s="5"/>
      <c r="M10" s="4">
        <v>87.1</v>
      </c>
      <c r="N10" s="4">
        <v>16.7</v>
      </c>
      <c r="O10" s="4">
        <v>49.1</v>
      </c>
      <c r="P10" s="4">
        <v>8.9820359280000004E-4</v>
      </c>
      <c r="Q10" s="4">
        <v>308.5043986</v>
      </c>
      <c r="R10" s="7">
        <v>0.12856429329999999</v>
      </c>
      <c r="S10" s="4">
        <v>6.1352126380000002E-3</v>
      </c>
    </row>
    <row r="11" spans="1:19" ht="16.5" thickBot="1">
      <c r="A11" s="1"/>
      <c r="B11" s="4">
        <v>13.8</v>
      </c>
      <c r="C11" s="4">
        <v>61.8</v>
      </c>
      <c r="D11" s="4">
        <v>47.6</v>
      </c>
      <c r="E11" s="4">
        <v>0.71696317899999995</v>
      </c>
      <c r="F11" s="4">
        <v>299.0796206</v>
      </c>
      <c r="G11" s="4">
        <v>7.1696317899999998E-4</v>
      </c>
      <c r="H11" s="4">
        <v>0.11356006370000001</v>
      </c>
      <c r="I11" s="4">
        <v>5.0515682280000002E-3</v>
      </c>
      <c r="J11" s="4"/>
      <c r="K11" s="5"/>
      <c r="L11" s="5"/>
      <c r="M11" s="4">
        <v>83.8</v>
      </c>
      <c r="N11" s="4">
        <v>14.5</v>
      </c>
      <c r="O11" s="4">
        <v>49</v>
      </c>
      <c r="P11" s="4">
        <v>1.034482759E-3</v>
      </c>
      <c r="Q11" s="4">
        <v>307.87608010000002</v>
      </c>
      <c r="R11" s="7">
        <v>0.12419870130000001</v>
      </c>
      <c r="S11" s="4">
        <v>7.080493042E-3</v>
      </c>
    </row>
    <row r="12" spans="1:19" ht="16.5" thickBot="1">
      <c r="A12" s="1"/>
      <c r="B12" s="4">
        <v>10.199999999999999</v>
      </c>
      <c r="C12" s="4">
        <v>64.5</v>
      </c>
      <c r="D12" s="4">
        <v>48</v>
      </c>
      <c r="E12" s="4">
        <v>0.6163925697</v>
      </c>
      <c r="F12" s="4">
        <v>301.59289469999999</v>
      </c>
      <c r="G12" s="4">
        <v>6.1639256969999996E-4</v>
      </c>
      <c r="H12" s="4">
        <v>0.1165542993</v>
      </c>
      <c r="I12" s="4">
        <v>4.306777952E-3</v>
      </c>
      <c r="J12" s="4"/>
      <c r="K12" s="5"/>
      <c r="L12" s="5"/>
      <c r="M12" s="4">
        <v>80.5</v>
      </c>
      <c r="N12" s="4">
        <v>13.3</v>
      </c>
      <c r="O12" s="4">
        <v>49</v>
      </c>
      <c r="P12" s="4">
        <v>1.1278195489999999E-3</v>
      </c>
      <c r="Q12" s="4">
        <v>307.87608010000002</v>
      </c>
      <c r="R12" s="7">
        <v>0.1193078217</v>
      </c>
      <c r="S12" s="4">
        <v>7.7193345200000001E-3</v>
      </c>
    </row>
    <row r="13" spans="1:19" ht="16.5" thickBot="1">
      <c r="A13" s="1"/>
      <c r="B13" s="4">
        <v>6.8</v>
      </c>
      <c r="C13" s="4">
        <v>67</v>
      </c>
      <c r="D13" s="4">
        <v>48.4</v>
      </c>
      <c r="E13" s="4">
        <v>0.50328242570000004</v>
      </c>
      <c r="F13" s="4">
        <v>304.1061689</v>
      </c>
      <c r="G13" s="4">
        <v>5.0328242569999996E-4</v>
      </c>
      <c r="H13" s="4">
        <v>0.1190789886</v>
      </c>
      <c r="I13" s="4">
        <v>3.4874077420000002E-3</v>
      </c>
      <c r="J13" s="4"/>
      <c r="K13" s="5"/>
      <c r="L13" s="5"/>
      <c r="M13" s="4">
        <v>77.099999999999994</v>
      </c>
      <c r="N13" s="4">
        <v>11.8</v>
      </c>
      <c r="O13" s="4">
        <v>48.9</v>
      </c>
      <c r="P13" s="4">
        <v>1.2711864410000001E-3</v>
      </c>
      <c r="Q13" s="4">
        <v>307.24776150000002</v>
      </c>
      <c r="R13" s="7">
        <v>0.1147365682</v>
      </c>
      <c r="S13" s="4">
        <v>8.7183985069999997E-3</v>
      </c>
    </row>
    <row r="14" spans="1:19" ht="16.5" thickBot="1">
      <c r="A14" s="1"/>
      <c r="B14" s="4">
        <v>4.2</v>
      </c>
      <c r="C14" s="4">
        <v>69.5</v>
      </c>
      <c r="D14" s="4">
        <v>48.8</v>
      </c>
      <c r="E14" s="4">
        <v>0.39553229960000003</v>
      </c>
      <c r="F14" s="4">
        <v>306.61944299999999</v>
      </c>
      <c r="G14" s="4">
        <v>3.9553229960000001E-4</v>
      </c>
      <c r="H14" s="4">
        <v>0.1215055788</v>
      </c>
      <c r="I14" s="4">
        <v>2.718306701E-3</v>
      </c>
      <c r="J14" s="4"/>
      <c r="K14" s="5"/>
      <c r="L14" s="5"/>
      <c r="M14" s="4">
        <v>74.2</v>
      </c>
      <c r="N14" s="4">
        <v>11.4</v>
      </c>
      <c r="O14" s="4">
        <v>48.9</v>
      </c>
      <c r="P14" s="4">
        <v>1.315789474E-3</v>
      </c>
      <c r="Q14" s="4">
        <v>307.24776150000002</v>
      </c>
      <c r="R14" s="7">
        <v>0.1104209256</v>
      </c>
      <c r="S14" s="4">
        <v>9.0243072269999992E-3</v>
      </c>
    </row>
    <row r="15" spans="1:19" ht="16.5" thickBot="1">
      <c r="A15" s="1"/>
      <c r="B15" s="4">
        <v>1.8</v>
      </c>
      <c r="C15" s="4">
        <v>77</v>
      </c>
      <c r="D15" s="4">
        <v>49.4</v>
      </c>
      <c r="E15" s="4">
        <v>0.25893667180000002</v>
      </c>
      <c r="F15" s="4">
        <v>310.38935420000001</v>
      </c>
      <c r="G15" s="4">
        <v>2.5893667179999999E-4</v>
      </c>
      <c r="H15" s="4">
        <v>0.1313674849</v>
      </c>
      <c r="I15" s="4">
        <v>1.7579354989999999E-3</v>
      </c>
      <c r="J15" s="4"/>
      <c r="K15" s="5"/>
      <c r="L15" s="5" t="s">
        <v>33</v>
      </c>
      <c r="M15" s="4">
        <v>72.099999999999994</v>
      </c>
      <c r="N15" s="4">
        <v>10.3</v>
      </c>
      <c r="O15" s="4">
        <v>49</v>
      </c>
      <c r="P15" s="4">
        <v>1.45631068E-3</v>
      </c>
      <c r="Q15" s="4">
        <v>307.87608010000002</v>
      </c>
      <c r="R15" s="7">
        <v>0.1068583099</v>
      </c>
      <c r="S15" s="4">
        <v>9.9676843799999994E-3</v>
      </c>
    </row>
    <row r="16" spans="1:19" ht="27" thickBot="1">
      <c r="A16" s="1"/>
      <c r="B16" s="1"/>
      <c r="C16" s="1"/>
      <c r="D16" s="1"/>
      <c r="E16" s="1"/>
      <c r="F16" s="1"/>
      <c r="G16" s="1"/>
      <c r="H16" s="3" t="s">
        <v>25</v>
      </c>
      <c r="I16" s="3" t="s">
        <v>26</v>
      </c>
      <c r="J16" s="3"/>
      <c r="K16" s="1"/>
      <c r="L16" s="44"/>
      <c r="M16" s="44"/>
      <c r="N16" s="44"/>
      <c r="O16" s="44"/>
      <c r="P16" s="44"/>
      <c r="Q16" s="44"/>
      <c r="R16" s="44"/>
      <c r="S16" s="44"/>
    </row>
    <row r="17" spans="1:20" ht="52.5" thickBot="1">
      <c r="A17" s="1" t="s">
        <v>34</v>
      </c>
      <c r="B17" s="4">
        <v>8.8000000000000007</v>
      </c>
      <c r="C17" s="4">
        <v>14.9</v>
      </c>
      <c r="D17" s="4">
        <v>24.9</v>
      </c>
      <c r="E17" s="4">
        <v>0.57253052319999997</v>
      </c>
      <c r="F17" s="4">
        <v>156.45131409999999</v>
      </c>
      <c r="G17" s="4">
        <v>5.7253052319999995E-4</v>
      </c>
      <c r="H17" s="4">
        <v>0.1000549622</v>
      </c>
      <c r="I17" s="4">
        <v>7.7114424450000002E-3</v>
      </c>
      <c r="J17" s="4"/>
      <c r="K17" s="26"/>
      <c r="L17" s="8" t="s">
        <v>60</v>
      </c>
      <c r="M17" s="9" t="s">
        <v>61</v>
      </c>
      <c r="N17" s="8" t="s">
        <v>60</v>
      </c>
      <c r="O17" s="14" t="s">
        <v>62</v>
      </c>
      <c r="P17" s="8" t="s">
        <v>60</v>
      </c>
      <c r="Q17" s="9" t="s">
        <v>63</v>
      </c>
      <c r="R17" s="8" t="s">
        <v>60</v>
      </c>
      <c r="S17" s="9" t="s">
        <v>64</v>
      </c>
      <c r="T17" s="38" t="s">
        <v>60</v>
      </c>
    </row>
    <row r="18" spans="1:20" ht="15.75" thickBot="1">
      <c r="A18" s="1"/>
      <c r="B18" s="4">
        <v>8.1</v>
      </c>
      <c r="C18" s="4">
        <v>15.4</v>
      </c>
      <c r="D18" s="4">
        <v>25.1</v>
      </c>
      <c r="E18" s="4">
        <v>0.54928762959999999</v>
      </c>
      <c r="F18" s="4">
        <v>157.7079512</v>
      </c>
      <c r="G18" s="4">
        <v>5.4928762960000004E-4</v>
      </c>
      <c r="H18" s="4">
        <v>0.1017710689</v>
      </c>
      <c r="I18" s="4">
        <v>7.3394314840000002E-3</v>
      </c>
      <c r="J18" s="4"/>
      <c r="K18" s="26"/>
      <c r="L18" s="50">
        <f>$H$3+$J$2-C6</f>
        <v>53.453539490000004</v>
      </c>
      <c r="M18" s="51">
        <f>(L18-$Q$2)/((F6^2)*($M$2^2))</f>
        <v>8.9474568888268144E-2</v>
      </c>
      <c r="N18" s="50">
        <f>$H$3+$J$2-C17</f>
        <v>88.453539489999997</v>
      </c>
      <c r="O18" s="54">
        <f>(N18-$Q$2)/(F17^2*$M$2^2)</f>
        <v>0.58010752056893677</v>
      </c>
      <c r="P18" s="50">
        <f>$H$3+$J$2-C40</f>
        <v>46.953539490000004</v>
      </c>
      <c r="Q18" s="51">
        <f>(P18-$Q$2)/((F40^2)*($M$2^2))</f>
        <v>7.9451674730154881E-2</v>
      </c>
      <c r="R18" s="50">
        <f>$H$3+$J$2-C28</f>
        <v>88.353539490000003</v>
      </c>
      <c r="S18" s="51">
        <f>(R18-$Q$2)/((F28^2)*($M$2^2))</f>
        <v>0.57480979313689995</v>
      </c>
    </row>
    <row r="19" spans="1:20" ht="15.75" thickBot="1">
      <c r="A19" s="1"/>
      <c r="B19" s="4">
        <v>7.2</v>
      </c>
      <c r="C19" s="4">
        <v>16</v>
      </c>
      <c r="D19" s="4">
        <v>25.1</v>
      </c>
      <c r="E19" s="4">
        <v>0.51787334360000004</v>
      </c>
      <c r="F19" s="4">
        <v>157.7079512</v>
      </c>
      <c r="G19" s="4">
        <v>5.1787334359999998E-4</v>
      </c>
      <c r="H19" s="4">
        <v>0.10573617539999999</v>
      </c>
      <c r="I19" s="4">
        <v>6.9196823629999998E-3</v>
      </c>
      <c r="J19" s="4"/>
      <c r="K19" s="26"/>
      <c r="L19" s="50">
        <f t="shared" ref="L19:L27" si="0">$H$3+$J$2-C7</f>
        <v>51.65353949</v>
      </c>
      <c r="M19" s="51">
        <f t="shared" ref="M19:M27" si="1">(L19-$Q$2)/((F7^2)*($M$2^2))</f>
        <v>9.4666999948615924E-2</v>
      </c>
      <c r="N19" s="50">
        <f t="shared" ref="N19:N27" si="2">$H$3+$J$2-C18</f>
        <v>87.953539489999997</v>
      </c>
      <c r="O19" s="54">
        <f t="shared" ref="O19:O27" si="3">(N19-$Q$2)/(F18^2*$M$2^2)</f>
        <v>0.5675953550791154</v>
      </c>
      <c r="P19" s="50">
        <f t="shared" ref="P19:P28" si="4">$H$3+$J$2-C41</f>
        <v>44.253539490000001</v>
      </c>
      <c r="Q19" s="51">
        <f t="shared" ref="Q19:Q28" si="5">(P19-$Q$2)/((F41^2)*($M$2^2))</f>
        <v>7.4060668240053668E-2</v>
      </c>
      <c r="R19" s="50">
        <f t="shared" ref="R19:R28" si="6">$H$3+$J$2-C29</f>
        <v>87.553539490000006</v>
      </c>
      <c r="S19" s="51">
        <f t="shared" ref="S19:S28" si="7">(R19-$Q$2)/((F29^2)*($M$2^2))</f>
        <v>0.56948060530700495</v>
      </c>
    </row>
    <row r="20" spans="1:20" ht="15.75" thickBot="1">
      <c r="A20" s="1"/>
      <c r="B20" s="4">
        <v>6.4</v>
      </c>
      <c r="C20" s="4">
        <v>16.5</v>
      </c>
      <c r="D20" s="4">
        <v>25.2</v>
      </c>
      <c r="E20" s="4">
        <v>0.48825567069999998</v>
      </c>
      <c r="F20" s="4">
        <v>158.3362697</v>
      </c>
      <c r="G20" s="4">
        <v>4.8825567069999998E-4</v>
      </c>
      <c r="H20" s="4">
        <v>0.10817674770000001</v>
      </c>
      <c r="I20" s="4">
        <v>6.4980504490000004E-3</v>
      </c>
      <c r="J20" s="4"/>
      <c r="K20" s="26"/>
      <c r="L20" s="50">
        <f t="shared" si="0"/>
        <v>48.65353949</v>
      </c>
      <c r="M20" s="51">
        <f t="shared" si="1"/>
        <v>8.7808071310010935E-2</v>
      </c>
      <c r="N20" s="50">
        <f t="shared" si="2"/>
        <v>87.353539490000003</v>
      </c>
      <c r="O20" s="54">
        <f t="shared" si="3"/>
        <v>0.56363024849947541</v>
      </c>
      <c r="P20" s="50">
        <f t="shared" si="4"/>
        <v>42.65353949</v>
      </c>
      <c r="Q20" s="51">
        <f t="shared" si="5"/>
        <v>7.0960201182835664E-2</v>
      </c>
      <c r="R20" s="50">
        <f t="shared" si="6"/>
        <v>87.15353949</v>
      </c>
      <c r="S20" s="51">
        <f t="shared" si="7"/>
        <v>0.55785463497682386</v>
      </c>
    </row>
    <row r="21" spans="1:20" ht="15.75" thickBot="1">
      <c r="A21" s="1"/>
      <c r="B21" s="4">
        <v>5.6</v>
      </c>
      <c r="C21" s="4">
        <v>17</v>
      </c>
      <c r="D21" s="4">
        <v>25.2</v>
      </c>
      <c r="E21" s="4">
        <v>0.45672135930000002</v>
      </c>
      <c r="F21" s="4">
        <v>158.3362697</v>
      </c>
      <c r="G21" s="4">
        <v>4.5672135930000001E-4</v>
      </c>
      <c r="H21" s="4">
        <v>0.111454831</v>
      </c>
      <c r="I21" s="4">
        <v>6.0783696160000003E-3</v>
      </c>
      <c r="J21" s="4"/>
      <c r="K21" s="26"/>
      <c r="L21" s="50">
        <f t="shared" si="0"/>
        <v>46.353539490000003</v>
      </c>
      <c r="M21" s="51">
        <f t="shared" si="1"/>
        <v>8.3119056013364279E-2</v>
      </c>
      <c r="N21" s="50">
        <f t="shared" si="2"/>
        <v>86.853539490000003</v>
      </c>
      <c r="O21" s="54">
        <f t="shared" si="3"/>
        <v>0.55588778501681591</v>
      </c>
      <c r="P21" s="50">
        <f t="shared" si="4"/>
        <v>40.853539490000003</v>
      </c>
      <c r="Q21" s="51">
        <f t="shared" si="5"/>
        <v>6.6987150007434798E-2</v>
      </c>
      <c r="R21" s="50">
        <f t="shared" si="6"/>
        <v>86.753539490000009</v>
      </c>
      <c r="S21" s="51">
        <f t="shared" si="7"/>
        <v>0.55523216836347988</v>
      </c>
    </row>
    <row r="22" spans="1:20" ht="15.75" thickBot="1">
      <c r="A22" s="1"/>
      <c r="B22" s="4">
        <v>4.8</v>
      </c>
      <c r="C22" s="4">
        <v>17.7</v>
      </c>
      <c r="D22" s="4">
        <v>25.2</v>
      </c>
      <c r="E22" s="4">
        <v>0.42284181440000002</v>
      </c>
      <c r="F22" s="4">
        <v>158.3362697</v>
      </c>
      <c r="G22" s="4">
        <v>4.2284181439999999E-4</v>
      </c>
      <c r="H22" s="4">
        <v>0.11604414759999999</v>
      </c>
      <c r="I22" s="4">
        <v>5.6274767639999997E-3</v>
      </c>
      <c r="J22" s="4"/>
      <c r="K22" s="26"/>
      <c r="L22" s="50">
        <f t="shared" si="0"/>
        <v>44.15353949</v>
      </c>
      <c r="M22" s="51">
        <f t="shared" si="1"/>
        <v>7.8323598433891861E-2</v>
      </c>
      <c r="N22" s="50">
        <f t="shared" si="2"/>
        <v>86.353539490000003</v>
      </c>
      <c r="O22" s="54">
        <f t="shared" si="3"/>
        <v>0.5526097017501358</v>
      </c>
      <c r="P22" s="50">
        <f t="shared" si="4"/>
        <v>39.353539490000003</v>
      </c>
      <c r="Q22" s="51">
        <f t="shared" si="5"/>
        <v>6.413516638212699E-2</v>
      </c>
      <c r="R22" s="50">
        <f t="shared" si="6"/>
        <v>86.15353949</v>
      </c>
      <c r="S22" s="51">
        <f t="shared" si="7"/>
        <v>0.54694899013334775</v>
      </c>
    </row>
    <row r="23" spans="1:20" ht="15.75" thickBot="1">
      <c r="A23" s="1"/>
      <c r="B23" s="4">
        <v>4</v>
      </c>
      <c r="C23" s="4">
        <v>18.100000000000001</v>
      </c>
      <c r="D23" s="4">
        <v>25.4</v>
      </c>
      <c r="E23" s="4">
        <v>0.38600000000000001</v>
      </c>
      <c r="F23" s="4">
        <v>159.59290680000001</v>
      </c>
      <c r="G23" s="4">
        <v>3.86E-4</v>
      </c>
      <c r="H23" s="4">
        <v>0.11680520599999999</v>
      </c>
      <c r="I23" s="4">
        <v>5.0967098639999996E-3</v>
      </c>
      <c r="J23" s="4"/>
      <c r="K23" s="26"/>
      <c r="L23" s="50">
        <f t="shared" si="0"/>
        <v>41.553539490000006</v>
      </c>
      <c r="M23" s="51">
        <f t="shared" si="1"/>
        <v>7.2561829473056463E-2</v>
      </c>
      <c r="N23" s="50">
        <f t="shared" si="2"/>
        <v>85.65353949</v>
      </c>
      <c r="O23" s="54">
        <f t="shared" si="3"/>
        <v>0.54802038517678375</v>
      </c>
      <c r="P23" s="50">
        <f t="shared" si="4"/>
        <v>41.753539490000001</v>
      </c>
      <c r="Q23" s="51">
        <f t="shared" si="5"/>
        <v>7.2623874877130387E-2</v>
      </c>
      <c r="R23" s="50">
        <f t="shared" si="6"/>
        <v>85.853539490000003</v>
      </c>
      <c r="S23" s="51">
        <f t="shared" si="7"/>
        <v>0.54071478521874039</v>
      </c>
    </row>
    <row r="24" spans="1:20" ht="15.75" thickBot="1">
      <c r="A24" s="1"/>
      <c r="B24" s="4">
        <v>3.5</v>
      </c>
      <c r="C24" s="4">
        <v>18.600000000000001</v>
      </c>
      <c r="D24" s="4">
        <v>25.4</v>
      </c>
      <c r="E24" s="4">
        <v>0.36106993780000002</v>
      </c>
      <c r="F24" s="4">
        <v>159.59290680000001</v>
      </c>
      <c r="G24" s="4">
        <v>3.6106993779999998E-4</v>
      </c>
      <c r="H24" s="4">
        <v>0.12003186909999999</v>
      </c>
      <c r="I24" s="4">
        <v>4.7675355280000003E-3</v>
      </c>
      <c r="J24" s="4"/>
      <c r="K24" s="26"/>
      <c r="L24" s="50">
        <f t="shared" si="0"/>
        <v>38.853539490000003</v>
      </c>
      <c r="M24" s="51">
        <f t="shared" si="1"/>
        <v>6.6478487494211327E-2</v>
      </c>
      <c r="N24" s="50">
        <f t="shared" si="2"/>
        <v>85.253539490000009</v>
      </c>
      <c r="O24" s="54">
        <f t="shared" si="3"/>
        <v>0.53684278944096508</v>
      </c>
      <c r="P24" s="50">
        <f t="shared" si="4"/>
        <v>40.053539490000006</v>
      </c>
      <c r="Q24" s="51">
        <f t="shared" si="5"/>
        <v>6.8646939574640839E-2</v>
      </c>
      <c r="R24" s="50">
        <f t="shared" si="6"/>
        <v>85.453539489999997</v>
      </c>
      <c r="S24" s="51">
        <f t="shared" si="7"/>
        <v>0.53392107615145101</v>
      </c>
    </row>
    <row r="25" spans="1:20" ht="15.75" thickBot="1">
      <c r="A25" s="1"/>
      <c r="B25" s="4">
        <v>3</v>
      </c>
      <c r="C25" s="4">
        <v>19.3</v>
      </c>
      <c r="D25" s="4">
        <v>25.6</v>
      </c>
      <c r="E25" s="4">
        <v>0.33428580590000001</v>
      </c>
      <c r="F25" s="4">
        <v>160.84954389999999</v>
      </c>
      <c r="G25" s="4">
        <v>3.3428580589999997E-4</v>
      </c>
      <c r="H25" s="4">
        <v>0.1226107182</v>
      </c>
      <c r="I25" s="4">
        <v>4.3793967789999997E-3</v>
      </c>
      <c r="J25" s="4"/>
      <c r="K25" s="26"/>
      <c r="L25" s="50">
        <f t="shared" si="0"/>
        <v>36.353539490000003</v>
      </c>
      <c r="M25" s="51">
        <f t="shared" si="1"/>
        <v>6.0940964213441244E-2</v>
      </c>
      <c r="N25" s="50">
        <f t="shared" si="2"/>
        <v>84.753539490000009</v>
      </c>
      <c r="O25" s="54">
        <f t="shared" si="3"/>
        <v>0.53361612629281896</v>
      </c>
      <c r="P25" s="50">
        <f t="shared" si="4"/>
        <v>37.853539490000003</v>
      </c>
      <c r="Q25" s="51">
        <f t="shared" si="5"/>
        <v>6.3870567058138067E-2</v>
      </c>
      <c r="R25" s="50">
        <f t="shared" si="6"/>
        <v>85.253539490000009</v>
      </c>
      <c r="S25" s="51">
        <f t="shared" si="7"/>
        <v>0.53264051390772582</v>
      </c>
    </row>
    <row r="26" spans="1:20" ht="15.75" thickBot="1">
      <c r="A26" s="1"/>
      <c r="B26" s="4">
        <v>2.5</v>
      </c>
      <c r="C26" s="4">
        <v>21.1</v>
      </c>
      <c r="D26" s="4">
        <v>25.8</v>
      </c>
      <c r="E26" s="4">
        <v>0.3051597942</v>
      </c>
      <c r="F26" s="4">
        <v>162.1061809</v>
      </c>
      <c r="G26" s="4">
        <v>3.0515979419999998E-4</v>
      </c>
      <c r="H26" s="4">
        <v>0.1319757386</v>
      </c>
      <c r="I26" s="4">
        <v>3.9668331230000003E-3</v>
      </c>
      <c r="J26" s="4"/>
      <c r="K26" s="26"/>
      <c r="L26" s="50">
        <f>$H$3+$J$2-C14</f>
        <v>33.853539490000003</v>
      </c>
      <c r="M26" s="51">
        <f t="shared" si="1"/>
        <v>5.5575322144189726E-2</v>
      </c>
      <c r="N26" s="50">
        <f t="shared" si="2"/>
        <v>84.053539490000006</v>
      </c>
      <c r="O26" s="54">
        <f t="shared" si="3"/>
        <v>0.52086392254637814</v>
      </c>
      <c r="P26" s="50">
        <f t="shared" si="4"/>
        <v>35.453539489999997</v>
      </c>
      <c r="Q26" s="51">
        <f t="shared" si="5"/>
        <v>5.8853994136574703E-2</v>
      </c>
      <c r="R26" s="50">
        <f t="shared" si="6"/>
        <v>85.353539490000003</v>
      </c>
      <c r="S26" s="51">
        <f t="shared" si="7"/>
        <v>0.52912267558091508</v>
      </c>
    </row>
    <row r="27" spans="1:20" ht="27" thickBot="1">
      <c r="A27" s="1"/>
      <c r="B27" s="5"/>
      <c r="C27" s="5"/>
      <c r="D27" s="5"/>
      <c r="E27" s="5"/>
      <c r="F27" s="5"/>
      <c r="G27" s="5"/>
      <c r="H27" s="6" t="s">
        <v>25</v>
      </c>
      <c r="I27" s="6" t="s">
        <v>26</v>
      </c>
      <c r="J27" s="6"/>
      <c r="K27" s="26"/>
      <c r="L27" s="52">
        <f t="shared" si="0"/>
        <v>26.353539490000003</v>
      </c>
      <c r="M27" s="53">
        <f t="shared" si="1"/>
        <v>4.1437978499044716E-2</v>
      </c>
      <c r="N27" s="52">
        <f t="shared" si="2"/>
        <v>82.253539490000009</v>
      </c>
      <c r="O27" s="55">
        <f t="shared" si="3"/>
        <v>0.50156121950279675</v>
      </c>
      <c r="P27" s="50">
        <f t="shared" si="4"/>
        <v>35.65353949</v>
      </c>
      <c r="Q27" s="51">
        <f t="shared" si="5"/>
        <v>5.8243842365405127E-2</v>
      </c>
      <c r="R27" s="50">
        <f t="shared" si="6"/>
        <v>84.953539489999997</v>
      </c>
      <c r="S27" s="51">
        <f t="shared" si="7"/>
        <v>0.52658152080105758</v>
      </c>
    </row>
    <row r="28" spans="1:20" ht="27" thickBot="1">
      <c r="A28" s="1" t="s">
        <v>35</v>
      </c>
      <c r="B28" s="4">
        <v>9.3000000000000007</v>
      </c>
      <c r="C28" s="4">
        <v>15</v>
      </c>
      <c r="D28" s="4">
        <v>25</v>
      </c>
      <c r="E28" s="4">
        <v>0.58857089630000003</v>
      </c>
      <c r="F28" s="4">
        <v>157.07963269999999</v>
      </c>
      <c r="G28" s="4">
        <v>5.885708963E-4</v>
      </c>
      <c r="H28" s="4">
        <v>9.9922271839999993E-2</v>
      </c>
      <c r="I28" s="4">
        <v>7.8957810739999999E-3</v>
      </c>
      <c r="J28" s="4"/>
      <c r="K28" s="1"/>
      <c r="L28" s="49"/>
      <c r="M28" s="30"/>
      <c r="N28" s="30"/>
      <c r="O28" s="56"/>
      <c r="P28" s="52">
        <f t="shared" si="4"/>
        <v>26.353539490000003</v>
      </c>
      <c r="Q28" s="53">
        <f t="shared" si="5"/>
        <v>4.07749815425738E-2</v>
      </c>
      <c r="R28" s="52">
        <f t="shared" si="6"/>
        <v>82.65353949</v>
      </c>
      <c r="S28" s="53">
        <f t="shared" si="7"/>
        <v>0.50406312924048602</v>
      </c>
    </row>
    <row r="29" spans="1:20" ht="15.75" thickBot="1">
      <c r="A29" s="1"/>
      <c r="B29" s="4">
        <v>8</v>
      </c>
      <c r="C29" s="4">
        <v>15.8</v>
      </c>
      <c r="D29" s="4">
        <v>25</v>
      </c>
      <c r="E29" s="4">
        <v>0.54588643510000001</v>
      </c>
      <c r="F29" s="4">
        <v>157.07963269999999</v>
      </c>
      <c r="G29" s="4">
        <v>5.4588643509999996E-4</v>
      </c>
      <c r="H29" s="4">
        <v>0.10525145969999999</v>
      </c>
      <c r="I29" s="4">
        <v>7.3231615929999997E-3</v>
      </c>
      <c r="J29" s="4"/>
      <c r="K29" s="1"/>
      <c r="L29" s="1"/>
      <c r="M29" s="1"/>
      <c r="N29" s="1"/>
      <c r="O29" s="1"/>
      <c r="P29" s="52">
        <f>$H$3+$J$2-C52</f>
        <v>26.353539490000003</v>
      </c>
      <c r="Q29" s="51">
        <f>(P29-$Q$2)/((F52^2)*($M$2^2))</f>
        <v>3.8575586411964798E-2</v>
      </c>
      <c r="R29" s="30"/>
      <c r="S29" s="57"/>
    </row>
    <row r="30" spans="1:20" ht="15.75" thickBot="1">
      <c r="A30" s="1"/>
      <c r="B30" s="4">
        <v>7.2</v>
      </c>
      <c r="C30" s="4">
        <v>16.2</v>
      </c>
      <c r="D30" s="4">
        <v>25.2</v>
      </c>
      <c r="E30" s="4">
        <v>0.51787334360000004</v>
      </c>
      <c r="F30" s="4">
        <v>158.3362697</v>
      </c>
      <c r="G30" s="4">
        <v>5.1787334359999998E-4</v>
      </c>
      <c r="H30" s="4">
        <v>0.10620989779999999</v>
      </c>
      <c r="I30" s="4">
        <v>6.8922233059999999E-3</v>
      </c>
      <c r="J30" s="4"/>
      <c r="K30" s="1"/>
      <c r="L30" s="1"/>
      <c r="M30" s="1"/>
      <c r="N30" s="1"/>
      <c r="O30" s="1"/>
      <c r="P30" s="52">
        <f t="shared" ref="P30:P33" si="8">$H$3+$J$2-C53</f>
        <v>25.353539490000003</v>
      </c>
      <c r="Q30" s="51">
        <f t="shared" ref="Q30:Q33" si="9">(P30-$Q$2)/((F53^2)*($M$2^2))</f>
        <v>3.6742963361099987E-2</v>
      </c>
      <c r="R30" s="1"/>
      <c r="S30" s="1"/>
    </row>
    <row r="31" spans="1:20" ht="15.75" thickBot="1">
      <c r="A31" s="1"/>
      <c r="B31" s="4">
        <v>6.4</v>
      </c>
      <c r="C31" s="4">
        <v>16.600000000000001</v>
      </c>
      <c r="D31" s="4">
        <v>25.2</v>
      </c>
      <c r="E31" s="4">
        <v>0.48825567069999998</v>
      </c>
      <c r="F31" s="4">
        <v>158.3362697</v>
      </c>
      <c r="G31" s="4">
        <v>4.8825567069999998E-4</v>
      </c>
      <c r="H31" s="4">
        <v>0.10883236440000001</v>
      </c>
      <c r="I31" s="4">
        <v>6.4980504490000004E-3</v>
      </c>
      <c r="J31" s="4"/>
      <c r="K31" s="1"/>
      <c r="L31" s="1"/>
      <c r="M31" s="1"/>
      <c r="N31" s="1"/>
      <c r="O31" s="1"/>
      <c r="P31" s="52">
        <f t="shared" si="8"/>
        <v>28.453539489999997</v>
      </c>
      <c r="Q31" s="51">
        <f t="shared" si="9"/>
        <v>4.1263589920439811E-2</v>
      </c>
      <c r="R31" s="1"/>
      <c r="S31" s="1"/>
    </row>
    <row r="32" spans="1:20" ht="15.75" thickBot="1">
      <c r="A32" s="1"/>
      <c r="B32" s="4">
        <v>5.6</v>
      </c>
      <c r="C32" s="4">
        <v>17.2</v>
      </c>
      <c r="D32" s="4">
        <v>25.3</v>
      </c>
      <c r="E32" s="4">
        <v>0.45672135930000002</v>
      </c>
      <c r="F32" s="4">
        <v>158.9645883</v>
      </c>
      <c r="G32" s="4">
        <v>4.5672135930000001E-4</v>
      </c>
      <c r="H32" s="4">
        <v>0.11187639470000001</v>
      </c>
      <c r="I32" s="4">
        <v>6.0543444399999997E-3</v>
      </c>
      <c r="J32" s="4"/>
      <c r="K32" s="1"/>
      <c r="L32" s="1"/>
      <c r="M32" s="1"/>
      <c r="N32" s="1"/>
      <c r="O32" s="1"/>
      <c r="P32" s="52">
        <f t="shared" si="8"/>
        <v>28.15353949</v>
      </c>
      <c r="Q32" s="51">
        <f t="shared" si="9"/>
        <v>4.2255661603994792E-2</v>
      </c>
      <c r="R32" s="1"/>
      <c r="S32" s="1"/>
    </row>
    <row r="33" spans="1:19" ht="15.75" thickBot="1">
      <c r="A33" s="1"/>
      <c r="B33" s="4">
        <v>4.9000000000000004</v>
      </c>
      <c r="C33" s="4">
        <v>17.5</v>
      </c>
      <c r="D33" s="4">
        <v>25.4</v>
      </c>
      <c r="E33" s="4">
        <v>0.42722371190000002</v>
      </c>
      <c r="F33" s="4">
        <v>159.59290680000001</v>
      </c>
      <c r="G33" s="4">
        <v>4.2722371190000001E-4</v>
      </c>
      <c r="H33" s="4">
        <v>0.11293321019999999</v>
      </c>
      <c r="I33" s="4">
        <v>5.6410241109999997E-3</v>
      </c>
      <c r="J33" s="4"/>
      <c r="K33" s="1"/>
      <c r="L33" s="1"/>
      <c r="M33" s="1"/>
      <c r="N33" s="1"/>
      <c r="O33" s="1"/>
      <c r="P33" s="52">
        <f t="shared" si="8"/>
        <v>34.353539490000003</v>
      </c>
      <c r="Q33" s="51">
        <f t="shared" si="9"/>
        <v>5.0489382072478134E-2</v>
      </c>
      <c r="R33" s="1"/>
      <c r="S33" s="1"/>
    </row>
    <row r="34" spans="1:19" ht="15.75" thickBot="1">
      <c r="A34" s="1"/>
      <c r="B34" s="4">
        <v>4.2</v>
      </c>
      <c r="C34" s="4">
        <v>17.899999999999999</v>
      </c>
      <c r="D34" s="4">
        <v>25.5</v>
      </c>
      <c r="E34" s="4">
        <v>0.39553229960000003</v>
      </c>
      <c r="F34" s="4">
        <v>160.22122529999999</v>
      </c>
      <c r="G34" s="4">
        <v>3.9553229960000001E-4</v>
      </c>
      <c r="H34" s="4">
        <v>0.1146103208</v>
      </c>
      <c r="I34" s="4">
        <v>5.2020928249999999E-3</v>
      </c>
      <c r="J34" s="4"/>
      <c r="K34" s="1"/>
      <c r="L34" s="1"/>
      <c r="M34" s="1"/>
      <c r="N34" s="1"/>
      <c r="O34" s="1"/>
      <c r="P34" s="1"/>
      <c r="Q34" s="1"/>
      <c r="R34" s="1"/>
      <c r="S34" s="1"/>
    </row>
    <row r="35" spans="1:19" ht="65.25" thickBot="1">
      <c r="A35" s="1" t="s">
        <v>36</v>
      </c>
      <c r="B35" s="4">
        <v>3.5</v>
      </c>
      <c r="C35" s="4">
        <v>18.100000000000001</v>
      </c>
      <c r="D35" s="4">
        <v>25.5</v>
      </c>
      <c r="E35" s="4">
        <v>0.36106993780000002</v>
      </c>
      <c r="F35" s="4">
        <v>160.22122529999999</v>
      </c>
      <c r="G35" s="4">
        <v>3.6106993779999998E-4</v>
      </c>
      <c r="H35" s="4">
        <v>0.115890883</v>
      </c>
      <c r="I35" s="4">
        <v>4.74883931E-3</v>
      </c>
      <c r="J35" s="4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thickBot="1">
      <c r="A36" s="1"/>
      <c r="B36" s="4">
        <v>2.6</v>
      </c>
      <c r="C36" s="4">
        <v>18</v>
      </c>
      <c r="D36" s="4">
        <v>25.6</v>
      </c>
      <c r="E36" s="4">
        <v>0.31120314910000002</v>
      </c>
      <c r="F36" s="4">
        <v>160.84954389999999</v>
      </c>
      <c r="G36" s="4">
        <v>3.112031491E-4</v>
      </c>
      <c r="H36" s="4">
        <v>0.11435196509999999</v>
      </c>
      <c r="I36" s="4">
        <v>4.0769965250000003E-3</v>
      </c>
      <c r="J36" s="4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thickBot="1">
      <c r="A37" s="1"/>
      <c r="B37" s="4">
        <v>1.9</v>
      </c>
      <c r="C37" s="4">
        <v>18.399999999999999</v>
      </c>
      <c r="D37" s="4">
        <v>25.6</v>
      </c>
      <c r="E37" s="4">
        <v>0.26603214089999999</v>
      </c>
      <c r="F37" s="4">
        <v>160.84954389999999</v>
      </c>
      <c r="G37" s="4">
        <v>2.6603214089999998E-4</v>
      </c>
      <c r="H37" s="4">
        <v>0.11689311989999999</v>
      </c>
      <c r="I37" s="4">
        <v>3.4852221679999998E-3</v>
      </c>
      <c r="J37" s="4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thickBot="1">
      <c r="A38" s="1"/>
      <c r="B38" s="4">
        <v>1.3</v>
      </c>
      <c r="C38" s="4">
        <v>20.7</v>
      </c>
      <c r="D38" s="4">
        <v>25.8</v>
      </c>
      <c r="E38" s="4">
        <v>0.22005385699999999</v>
      </c>
      <c r="F38" s="4">
        <v>162.1061809</v>
      </c>
      <c r="G38" s="4">
        <v>2.2005385699999999E-4</v>
      </c>
      <c r="H38" s="4">
        <v>0.1294738289</v>
      </c>
      <c r="I38" s="4">
        <v>2.860524045E-3</v>
      </c>
      <c r="J38" s="4"/>
      <c r="K38" s="1"/>
      <c r="L38" s="1"/>
      <c r="M38" s="1"/>
      <c r="N38" s="1"/>
      <c r="O38" s="1"/>
      <c r="P38" s="1"/>
      <c r="Q38" s="1"/>
      <c r="R38" s="1"/>
      <c r="S38" s="1"/>
    </row>
    <row r="39" spans="1:19" ht="27" thickBot="1">
      <c r="A39" s="1"/>
      <c r="B39" s="5"/>
      <c r="C39" s="5"/>
      <c r="D39" s="5"/>
      <c r="E39" s="5"/>
      <c r="F39" s="5"/>
      <c r="G39" s="5"/>
      <c r="H39" s="6" t="s">
        <v>25</v>
      </c>
      <c r="I39" s="6" t="s">
        <v>26</v>
      </c>
      <c r="J39" s="6"/>
      <c r="K39" s="1"/>
      <c r="L39" s="1"/>
      <c r="M39" s="1"/>
      <c r="N39" s="1"/>
      <c r="O39" s="1"/>
      <c r="P39" s="1"/>
      <c r="Q39" s="1"/>
      <c r="R39" s="1"/>
      <c r="S39" s="1"/>
    </row>
    <row r="40" spans="1:19" ht="27" thickBot="1">
      <c r="A40" s="1" t="s">
        <v>37</v>
      </c>
      <c r="B40" s="4">
        <v>32.200000000000003</v>
      </c>
      <c r="C40" s="4">
        <v>56.4</v>
      </c>
      <c r="D40" s="4">
        <v>48.5</v>
      </c>
      <c r="E40" s="4">
        <v>1.0951793460000001</v>
      </c>
      <c r="F40" s="4">
        <v>304.73448739999998</v>
      </c>
      <c r="G40" s="4">
        <v>1.0951793460000001E-3</v>
      </c>
      <c r="H40" s="4">
        <v>9.9826693090000002E-2</v>
      </c>
      <c r="I40" s="4">
        <v>7.5732070380000001E-3</v>
      </c>
      <c r="J40" s="4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thickBot="1">
      <c r="A41" s="1"/>
      <c r="B41" s="4">
        <v>28.2</v>
      </c>
      <c r="C41" s="4">
        <v>59.1</v>
      </c>
      <c r="D41" s="4">
        <v>48.7</v>
      </c>
      <c r="E41" s="4">
        <v>1.024900873</v>
      </c>
      <c r="F41" s="4">
        <v>305.99112450000001</v>
      </c>
      <c r="G41" s="4">
        <v>1.024900873E-3</v>
      </c>
      <c r="H41" s="4">
        <v>0.1037482109</v>
      </c>
      <c r="I41" s="4">
        <v>7.0581230500000001E-3</v>
      </c>
      <c r="J41" s="4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thickBot="1">
      <c r="A42" s="1"/>
      <c r="B42" s="4">
        <v>25</v>
      </c>
      <c r="C42" s="4">
        <v>60.7</v>
      </c>
      <c r="D42" s="4">
        <v>48.8</v>
      </c>
      <c r="E42" s="4">
        <v>0.96499999999999997</v>
      </c>
      <c r="F42" s="4">
        <v>306.61944299999999</v>
      </c>
      <c r="G42" s="4">
        <v>9.6500000000000004E-4</v>
      </c>
      <c r="H42" s="4">
        <v>0.1061206997</v>
      </c>
      <c r="I42" s="4">
        <v>6.6319892700000002E-3</v>
      </c>
      <c r="J42" s="4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thickBot="1">
      <c r="A43" s="1"/>
      <c r="B43" s="4">
        <v>22.2</v>
      </c>
      <c r="C43" s="4">
        <v>62.5</v>
      </c>
      <c r="D43" s="4">
        <v>49.1</v>
      </c>
      <c r="E43" s="4">
        <v>0.90935570600000004</v>
      </c>
      <c r="F43" s="4">
        <v>308.5043986</v>
      </c>
      <c r="G43" s="4">
        <v>9.0935570600000004E-4</v>
      </c>
      <c r="H43" s="4">
        <v>0.10793644030000001</v>
      </c>
      <c r="I43" s="4">
        <v>6.211387556E-3</v>
      </c>
      <c r="J43" s="4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thickBot="1">
      <c r="A44" s="1"/>
      <c r="B44" s="4">
        <v>19.600000000000001</v>
      </c>
      <c r="C44" s="4">
        <v>64</v>
      </c>
      <c r="D44" s="4">
        <v>49.2</v>
      </c>
      <c r="E44" s="4">
        <v>0.85444742380000005</v>
      </c>
      <c r="F44" s="4">
        <v>309.13271709999998</v>
      </c>
      <c r="G44" s="4">
        <v>8.5444742380000002E-4</v>
      </c>
      <c r="H44" s="4">
        <v>0.110078075</v>
      </c>
      <c r="I44" s="4">
        <v>5.824472049E-3</v>
      </c>
      <c r="J44" s="4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thickBot="1">
      <c r="A45" s="1"/>
      <c r="B45" s="4">
        <v>16.100000000000001</v>
      </c>
      <c r="C45" s="4">
        <v>61.6</v>
      </c>
      <c r="D45" s="4">
        <v>47.7</v>
      </c>
      <c r="E45" s="4">
        <v>0.7744087422</v>
      </c>
      <c r="F45" s="4">
        <v>299.7079392</v>
      </c>
      <c r="G45" s="4">
        <v>7.744087422E-4</v>
      </c>
      <c r="H45" s="4">
        <v>0.112718451</v>
      </c>
      <c r="I45" s="4">
        <v>5.44487848E-3</v>
      </c>
      <c r="J45" s="4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thickBot="1">
      <c r="A46" s="1"/>
      <c r="B46" s="4">
        <v>13.4</v>
      </c>
      <c r="C46" s="4">
        <v>63.3</v>
      </c>
      <c r="D46" s="4">
        <v>48</v>
      </c>
      <c r="E46" s="4">
        <v>0.70649600140000002</v>
      </c>
      <c r="F46" s="4">
        <v>301.59289469999999</v>
      </c>
      <c r="G46" s="4">
        <v>7.0649600140000005E-4</v>
      </c>
      <c r="H46" s="4">
        <v>0.1143858472</v>
      </c>
      <c r="I46" s="4">
        <v>4.9363369249999997E-3</v>
      </c>
      <c r="J46" s="4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thickBot="1">
      <c r="A47" s="1"/>
      <c r="B47" s="4">
        <v>10.3</v>
      </c>
      <c r="C47" s="4">
        <v>65.5</v>
      </c>
      <c r="D47" s="4">
        <v>48.3</v>
      </c>
      <c r="E47" s="4">
        <v>0.61940673229999998</v>
      </c>
      <c r="F47" s="4">
        <v>303.4778503</v>
      </c>
      <c r="G47" s="4">
        <v>6.1940673230000002E-4</v>
      </c>
      <c r="H47" s="4">
        <v>0.1168955817</v>
      </c>
      <c r="I47" s="4">
        <v>4.3009571350000001E-3</v>
      </c>
      <c r="J47" s="4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thickBot="1">
      <c r="A48" s="1" t="s">
        <v>38</v>
      </c>
      <c r="B48" s="4">
        <v>7.3</v>
      </c>
      <c r="C48" s="4">
        <v>67.900000000000006</v>
      </c>
      <c r="D48" s="4">
        <v>48.6</v>
      </c>
      <c r="E48" s="4">
        <v>0.52145728489999998</v>
      </c>
      <c r="F48" s="4">
        <v>305.36280590000001</v>
      </c>
      <c r="G48" s="4">
        <v>5.2145728489999999E-4</v>
      </c>
      <c r="H48" s="4">
        <v>0.11968736169999999</v>
      </c>
      <c r="I48" s="4">
        <v>3.5984775150000002E-3</v>
      </c>
      <c r="J48" s="4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thickBot="1">
      <c r="A49" s="1"/>
      <c r="B49" s="4">
        <v>4.2</v>
      </c>
      <c r="C49" s="4">
        <v>67.7</v>
      </c>
      <c r="D49" s="4">
        <v>49</v>
      </c>
      <c r="E49" s="4">
        <v>0.39553229960000003</v>
      </c>
      <c r="F49" s="4">
        <v>307.87608010000002</v>
      </c>
      <c r="G49" s="4">
        <v>3.9553229960000001E-4</v>
      </c>
      <c r="H49" s="4">
        <v>0.11739445029999999</v>
      </c>
      <c r="I49" s="4">
        <v>2.707211572E-3</v>
      </c>
      <c r="J49" s="4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thickBot="1">
      <c r="A50" s="1"/>
      <c r="B50" s="4">
        <v>1.5</v>
      </c>
      <c r="C50" s="4">
        <v>77</v>
      </c>
      <c r="D50" s="4">
        <v>49.8</v>
      </c>
      <c r="E50" s="4">
        <v>0.23637576020000001</v>
      </c>
      <c r="F50" s="4">
        <v>312.9026283</v>
      </c>
      <c r="G50" s="4">
        <v>2.3637576019999999E-4</v>
      </c>
      <c r="H50" s="4">
        <v>0.1292656391</v>
      </c>
      <c r="I50" s="4">
        <v>1.5918785080000001E-3</v>
      </c>
      <c r="J50" s="4"/>
      <c r="K50" s="1"/>
      <c r="L50" s="1"/>
      <c r="M50" s="1"/>
      <c r="N50" s="1"/>
      <c r="O50" s="1"/>
      <c r="P50" s="1"/>
      <c r="Q50" s="1"/>
      <c r="R50" s="1"/>
      <c r="S50" s="1"/>
    </row>
    <row r="51" spans="1:19" ht="27" thickBot="1">
      <c r="A51" s="1"/>
      <c r="B51" s="5"/>
      <c r="C51" s="5"/>
      <c r="D51" s="5"/>
      <c r="E51" s="5"/>
      <c r="F51" s="5"/>
      <c r="G51" s="5"/>
      <c r="H51" s="6" t="s">
        <v>25</v>
      </c>
      <c r="I51" s="6" t="s">
        <v>26</v>
      </c>
      <c r="J51" s="6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thickBot="1">
      <c r="A52" s="1" t="s">
        <v>39</v>
      </c>
      <c r="B52" s="4">
        <v>7.8</v>
      </c>
      <c r="C52" s="4">
        <v>77</v>
      </c>
      <c r="D52" s="4">
        <v>51.2</v>
      </c>
      <c r="E52" s="4">
        <v>0.53901966570000004</v>
      </c>
      <c r="F52" s="4">
        <v>321.69908770000001</v>
      </c>
      <c r="G52" s="4">
        <v>5.3901966569999996E-4</v>
      </c>
      <c r="H52" s="4">
        <v>0.1222930738</v>
      </c>
      <c r="I52" s="4">
        <v>3.530782562E-3</v>
      </c>
      <c r="J52" s="4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thickBot="1">
      <c r="A53" s="1" t="s">
        <v>40</v>
      </c>
      <c r="B53" s="4">
        <v>8.9</v>
      </c>
      <c r="C53" s="4">
        <v>78</v>
      </c>
      <c r="D53" s="4">
        <v>51.37</v>
      </c>
      <c r="E53" s="4">
        <v>0.57577434819999995</v>
      </c>
      <c r="F53" s="4">
        <v>322.76722919999997</v>
      </c>
      <c r="G53" s="4">
        <v>5.7577434820000001E-4</v>
      </c>
      <c r="H53" s="4">
        <v>0.1230627255</v>
      </c>
      <c r="I53" s="4">
        <v>3.7590583769999998E-3</v>
      </c>
      <c r="J53" s="4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thickBot="1">
      <c r="A54" s="1"/>
      <c r="B54" s="4">
        <v>5.7</v>
      </c>
      <c r="C54" s="4">
        <v>74.900000000000006</v>
      </c>
      <c r="D54" s="4">
        <v>51.6</v>
      </c>
      <c r="E54" s="4">
        <v>0.4607811845</v>
      </c>
      <c r="F54" s="4">
        <v>324.21236190000002</v>
      </c>
      <c r="G54" s="4">
        <v>4.6078118450000003E-4</v>
      </c>
      <c r="H54" s="4">
        <v>0.1171206496</v>
      </c>
      <c r="I54" s="4">
        <v>2.9948933310000002E-3</v>
      </c>
      <c r="J54" s="4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thickBot="1">
      <c r="A55" s="1"/>
      <c r="B55" s="4">
        <v>6.7</v>
      </c>
      <c r="C55" s="4">
        <v>75.2</v>
      </c>
      <c r="D55" s="4">
        <v>50.7</v>
      </c>
      <c r="E55" s="4">
        <v>0.49956811350000002</v>
      </c>
      <c r="F55" s="4">
        <v>318.55749509999998</v>
      </c>
      <c r="G55" s="4">
        <v>4.9956811350000002E-4</v>
      </c>
      <c r="H55" s="4">
        <v>0.1218015962</v>
      </c>
      <c r="I55" s="4">
        <v>3.3046317760000001E-3</v>
      </c>
      <c r="J55" s="4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thickBot="1">
      <c r="A56" s="1"/>
      <c r="B56" s="4">
        <v>1.8</v>
      </c>
      <c r="C56" s="4">
        <v>69</v>
      </c>
      <c r="D56" s="4">
        <v>51.6</v>
      </c>
      <c r="E56" s="4">
        <v>0.25893667180000002</v>
      </c>
      <c r="F56" s="4">
        <v>324.21236190000002</v>
      </c>
      <c r="G56" s="4">
        <v>2.5893667179999999E-4</v>
      </c>
      <c r="H56" s="4">
        <v>0.1078948574</v>
      </c>
      <c r="I56" s="4">
        <v>1.682984761E-3</v>
      </c>
      <c r="J56" s="4"/>
      <c r="K56" s="1"/>
      <c r="L56" s="1"/>
      <c r="M56" s="1"/>
      <c r="N56" s="1"/>
      <c r="O56" s="1"/>
      <c r="P56" s="1"/>
      <c r="Q56" s="1"/>
      <c r="R56" s="1"/>
      <c r="S5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J3" sqref="J3:J7"/>
    </sheetView>
  </sheetViews>
  <sheetFormatPr defaultColWidth="16.140625" defaultRowHeight="15"/>
  <sheetData>
    <row r="1" spans="1:12">
      <c r="A1" t="s">
        <v>65</v>
      </c>
      <c r="I1" t="s">
        <v>66</v>
      </c>
    </row>
    <row r="2" spans="1:12" ht="27" thickBot="1">
      <c r="A2" s="8" t="s">
        <v>25</v>
      </c>
      <c r="B2" s="9" t="s">
        <v>41</v>
      </c>
      <c r="C2" s="8" t="s">
        <v>25</v>
      </c>
      <c r="D2" s="14" t="s">
        <v>42</v>
      </c>
      <c r="E2" s="17" t="s">
        <v>25</v>
      </c>
      <c r="F2" s="18" t="s">
        <v>43</v>
      </c>
      <c r="G2" s="17" t="s">
        <v>25</v>
      </c>
      <c r="H2" s="18" t="s">
        <v>44</v>
      </c>
      <c r="I2" s="17" t="s">
        <v>25</v>
      </c>
      <c r="J2" s="58" t="s">
        <v>26</v>
      </c>
      <c r="K2" s="8" t="s">
        <v>25</v>
      </c>
      <c r="L2" s="9" t="s">
        <v>45</v>
      </c>
    </row>
    <row r="3" spans="1:12" ht="16.5" thickBot="1">
      <c r="A3" s="10">
        <v>9.8200216130000004E-2</v>
      </c>
      <c r="B3" s="11">
        <v>7.5229129180000003E-3</v>
      </c>
      <c r="C3" s="10">
        <v>0.1000549622</v>
      </c>
      <c r="D3" s="15">
        <v>7.7114424450000002E-3</v>
      </c>
      <c r="E3" s="10">
        <v>9.9922271839999993E-2</v>
      </c>
      <c r="F3" s="11">
        <v>7.8957810739999999E-3</v>
      </c>
      <c r="G3" s="10">
        <v>9.9826693090000002E-2</v>
      </c>
      <c r="H3" s="11">
        <v>7.5732070380000001E-3</v>
      </c>
      <c r="I3" s="10">
        <v>0.1222930738</v>
      </c>
      <c r="J3" s="15">
        <v>3.530782562E-3</v>
      </c>
      <c r="K3" s="59">
        <v>0.1450889638</v>
      </c>
      <c r="L3" s="11">
        <v>3.1132936770000001E-4</v>
      </c>
    </row>
    <row r="4" spans="1:12" ht="16.5" thickBot="1">
      <c r="A4" s="10">
        <v>9.8697883550000004E-2</v>
      </c>
      <c r="B4" s="11">
        <v>7.4769288249999996E-3</v>
      </c>
      <c r="C4" s="10">
        <v>0.1017710689</v>
      </c>
      <c r="D4" s="15">
        <v>7.3394314840000002E-3</v>
      </c>
      <c r="E4" s="10">
        <v>0.10525145969999999</v>
      </c>
      <c r="F4" s="11">
        <v>7.3231615929999997E-3</v>
      </c>
      <c r="G4" s="10">
        <v>0.1037482109</v>
      </c>
      <c r="H4" s="11">
        <v>7.0581230500000001E-3</v>
      </c>
      <c r="I4" s="10">
        <v>0.1230627255</v>
      </c>
      <c r="J4" s="15">
        <v>3.7590583769999998E-3</v>
      </c>
      <c r="K4" s="59">
        <v>0.1417137611</v>
      </c>
      <c r="L4" s="11">
        <v>3.9785915559999996E-3</v>
      </c>
    </row>
    <row r="5" spans="1:12" ht="16.5" thickBot="1">
      <c r="A5" s="10">
        <v>0.1030962025</v>
      </c>
      <c r="B5" s="11">
        <v>6.8859803489999998E-3</v>
      </c>
      <c r="C5" s="10">
        <v>0.10573617539999999</v>
      </c>
      <c r="D5" s="15">
        <v>6.9196823629999998E-3</v>
      </c>
      <c r="E5" s="10">
        <v>0.10620989779999999</v>
      </c>
      <c r="F5" s="11">
        <v>6.8922233059999999E-3</v>
      </c>
      <c r="G5" s="10">
        <v>0.1061206997</v>
      </c>
      <c r="H5" s="11">
        <v>6.6319892700000002E-3</v>
      </c>
      <c r="I5" s="10">
        <v>0.1171206496</v>
      </c>
      <c r="J5" s="15">
        <v>2.9948933310000002E-3</v>
      </c>
      <c r="K5" s="59">
        <v>0.13727301119999999</v>
      </c>
      <c r="L5" s="11">
        <v>4.8102371390000001E-3</v>
      </c>
    </row>
    <row r="6" spans="1:12" ht="16.5" thickBot="1">
      <c r="A6" s="10">
        <v>0.10697544439999999</v>
      </c>
      <c r="B6" s="11">
        <v>6.3126825920000003E-3</v>
      </c>
      <c r="C6" s="10">
        <v>0.10817674770000001</v>
      </c>
      <c r="D6" s="15">
        <v>6.4980504490000004E-3</v>
      </c>
      <c r="E6" s="10">
        <v>0.10883236440000001</v>
      </c>
      <c r="F6" s="11">
        <v>6.4980504490000004E-3</v>
      </c>
      <c r="G6" s="10">
        <v>0.10793644030000001</v>
      </c>
      <c r="H6" s="11">
        <v>6.211387556E-3</v>
      </c>
      <c r="I6" s="10">
        <v>0.1218015962</v>
      </c>
      <c r="J6" s="15">
        <v>3.3046317760000001E-3</v>
      </c>
      <c r="K6" s="59">
        <v>0.13299245500000001</v>
      </c>
      <c r="L6" s="11">
        <v>5.0974154750000004E-3</v>
      </c>
    </row>
    <row r="7" spans="1:12" ht="16.5" thickBot="1">
      <c r="A7" s="10">
        <v>0.1101667362</v>
      </c>
      <c r="B7" s="11">
        <v>5.7410169059999997E-3</v>
      </c>
      <c r="C7" s="10">
        <v>0.111454831</v>
      </c>
      <c r="D7" s="15">
        <v>6.0783696160000003E-3</v>
      </c>
      <c r="E7" s="10">
        <v>0.11187639470000001</v>
      </c>
      <c r="F7" s="11">
        <v>6.0543444399999997E-3</v>
      </c>
      <c r="G7" s="10">
        <v>0.110078075</v>
      </c>
      <c r="H7" s="11">
        <v>5.824472049E-3</v>
      </c>
      <c r="I7" s="12">
        <v>0.1078948574</v>
      </c>
      <c r="J7" s="16">
        <v>1.682984761E-3</v>
      </c>
      <c r="K7" s="59">
        <v>0.12856429329999999</v>
      </c>
      <c r="L7" s="11">
        <v>6.1352126380000002E-3</v>
      </c>
    </row>
    <row r="8" spans="1:12" ht="16.5" thickBot="1">
      <c r="A8" s="10">
        <v>0.11356006370000001</v>
      </c>
      <c r="B8" s="11">
        <v>5.0515682280000002E-3</v>
      </c>
      <c r="C8" s="10">
        <v>0.11604414759999999</v>
      </c>
      <c r="D8" s="15">
        <v>5.6274767639999997E-3</v>
      </c>
      <c r="E8" s="10">
        <v>0.11293321019999999</v>
      </c>
      <c r="F8" s="11">
        <v>5.6410241109999997E-3</v>
      </c>
      <c r="G8" s="10">
        <v>0.112718451</v>
      </c>
      <c r="H8" s="11">
        <v>5.44487848E-3</v>
      </c>
      <c r="K8" s="59">
        <v>0.12419870130000001</v>
      </c>
      <c r="L8" s="11">
        <v>7.080493042E-3</v>
      </c>
    </row>
    <row r="9" spans="1:12" ht="16.5" thickBot="1">
      <c r="A9" s="10">
        <v>0.1165542993</v>
      </c>
      <c r="B9" s="11">
        <v>4.306777952E-3</v>
      </c>
      <c r="C9" s="10">
        <v>0.11680520599999999</v>
      </c>
      <c r="D9" s="15">
        <v>5.0967098639999996E-3</v>
      </c>
      <c r="E9" s="10">
        <v>0.1146103208</v>
      </c>
      <c r="F9" s="11">
        <v>5.2020928249999999E-3</v>
      </c>
      <c r="G9" s="10">
        <v>0.1143858472</v>
      </c>
      <c r="H9" s="11">
        <v>4.9363369249999997E-3</v>
      </c>
      <c r="K9" s="59">
        <v>0.1193078217</v>
      </c>
      <c r="L9" s="11">
        <v>7.7193345200000001E-3</v>
      </c>
    </row>
    <row r="10" spans="1:12" ht="16.5" thickBot="1">
      <c r="A10" s="10">
        <v>0.1190789886</v>
      </c>
      <c r="B10" s="11">
        <v>3.4874077420000002E-3</v>
      </c>
      <c r="C10" s="10">
        <v>0.12003186909999999</v>
      </c>
      <c r="D10" s="15">
        <v>4.7675355280000003E-3</v>
      </c>
      <c r="E10" s="10">
        <v>0.115890883</v>
      </c>
      <c r="F10" s="11">
        <v>4.74883931E-3</v>
      </c>
      <c r="G10" s="10">
        <v>0.1168955817</v>
      </c>
      <c r="H10" s="11">
        <v>4.3009571350000001E-3</v>
      </c>
      <c r="K10" s="59">
        <v>0.1147365682</v>
      </c>
      <c r="L10" s="11">
        <v>8.7183985069999997E-3</v>
      </c>
    </row>
    <row r="11" spans="1:12" ht="16.5" thickBot="1">
      <c r="A11" s="10">
        <v>0.1215055788</v>
      </c>
      <c r="B11" s="11">
        <v>2.718306701E-3</v>
      </c>
      <c r="C11" s="10">
        <v>0.1226107182</v>
      </c>
      <c r="D11" s="15">
        <v>4.3793967789999997E-3</v>
      </c>
      <c r="E11" s="10">
        <v>0.11435196509999999</v>
      </c>
      <c r="F11" s="11">
        <v>4.0769965250000003E-3</v>
      </c>
      <c r="G11" s="10">
        <v>0.11968736169999999</v>
      </c>
      <c r="H11" s="11">
        <v>3.5984775150000002E-3</v>
      </c>
      <c r="K11" s="59">
        <v>0.1104209256</v>
      </c>
      <c r="L11" s="11">
        <v>9.0243072269999992E-3</v>
      </c>
    </row>
    <row r="12" spans="1:12" ht="16.5" thickBot="1">
      <c r="A12" s="12">
        <v>0.1313674849</v>
      </c>
      <c r="B12" s="13">
        <v>1.7579354989999999E-3</v>
      </c>
      <c r="C12" s="12">
        <v>0.126</v>
      </c>
      <c r="D12" s="16">
        <v>3.9668331230000003E-3</v>
      </c>
      <c r="E12" s="10">
        <v>0.11689311989999999</v>
      </c>
      <c r="F12" s="11">
        <v>3.4852221679999998E-3</v>
      </c>
      <c r="G12" s="10">
        <v>0.11739445029999999</v>
      </c>
      <c r="H12" s="11">
        <v>2.707211572E-3</v>
      </c>
      <c r="K12" s="60">
        <v>0.1068583099</v>
      </c>
      <c r="L12" s="13">
        <v>9.9676843799999994E-3</v>
      </c>
    </row>
    <row r="13" spans="1:12">
      <c r="E13" s="12">
        <v>0.1294738289</v>
      </c>
      <c r="F13" s="13">
        <v>2.860524045E-3</v>
      </c>
      <c r="G13" s="12">
        <v>0.1292656391</v>
      </c>
      <c r="H13" s="13">
        <v>1.5918785080000001E-3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Q3:U17"/>
  <sheetViews>
    <sheetView zoomScale="70" zoomScaleNormal="70" workbookViewId="0">
      <selection activeCell="B34" sqref="B34"/>
    </sheetView>
  </sheetViews>
  <sheetFormatPr defaultRowHeight="15"/>
  <cols>
    <col min="17" max="17" width="13.85546875" customWidth="1"/>
    <col min="18" max="18" width="15.28515625" bestFit="1" customWidth="1"/>
    <col min="19" max="19" width="10" bestFit="1" customWidth="1"/>
    <col min="20" max="20" width="11.5703125" customWidth="1"/>
    <col min="21" max="21" width="11.7109375" bestFit="1" customWidth="1"/>
  </cols>
  <sheetData>
    <row r="3" spans="17:21">
      <c r="Q3" s="19"/>
      <c r="R3" s="19"/>
      <c r="S3" s="19"/>
      <c r="T3" s="19"/>
    </row>
    <row r="4" spans="17:21" ht="42.75" customHeight="1">
      <c r="Q4" s="20"/>
      <c r="R4" s="20" t="s">
        <v>54</v>
      </c>
      <c r="S4" s="20" t="s">
        <v>55</v>
      </c>
      <c r="T4" s="20" t="s">
        <v>56</v>
      </c>
      <c r="U4" s="20" t="s">
        <v>46</v>
      </c>
    </row>
    <row r="5" spans="17:21">
      <c r="Q5" s="21" t="s">
        <v>47</v>
      </c>
      <c r="R5" s="22">
        <v>33</v>
      </c>
      <c r="S5" s="22">
        <v>10</v>
      </c>
      <c r="T5" s="22">
        <v>1000</v>
      </c>
      <c r="U5" s="25"/>
    </row>
    <row r="6" spans="17:21" ht="25.5">
      <c r="Q6" s="23" t="s">
        <v>48</v>
      </c>
      <c r="R6" s="24">
        <v>73</v>
      </c>
      <c r="S6" s="24">
        <v>2</v>
      </c>
      <c r="T6" s="24">
        <v>1170</v>
      </c>
      <c r="U6" s="23">
        <v>12.94090909</v>
      </c>
    </row>
    <row r="8" spans="17:21">
      <c r="Q8" s="20"/>
      <c r="R8" s="20" t="s">
        <v>51</v>
      </c>
      <c r="S8" s="20" t="s">
        <v>52</v>
      </c>
      <c r="T8" s="20" t="s">
        <v>53</v>
      </c>
      <c r="U8" s="25"/>
    </row>
    <row r="9" spans="17:21">
      <c r="Q9" s="21" t="s">
        <v>50</v>
      </c>
      <c r="R9" s="22">
        <v>1.2999999999999999E-2</v>
      </c>
      <c r="S9" s="22">
        <v>59</v>
      </c>
      <c r="T9" s="22">
        <v>4.4999999999999997E-3</v>
      </c>
      <c r="U9" s="25"/>
    </row>
    <row r="10" spans="17:21">
      <c r="Q10" s="23" t="s">
        <v>49</v>
      </c>
      <c r="R10" s="24">
        <v>3.9E-2</v>
      </c>
      <c r="S10" s="24">
        <v>46</v>
      </c>
      <c r="T10" s="24">
        <v>4.4999999999999997E-3</v>
      </c>
      <c r="U10" s="25"/>
    </row>
    <row r="14" spans="17:21" ht="15.75" thickBot="1"/>
    <row r="15" spans="17:21" ht="15.75" thickBot="1">
      <c r="R15" s="1"/>
    </row>
    <row r="16" spans="17:21" ht="15.75" thickBot="1">
      <c r="R16" s="1"/>
    </row>
    <row r="17" spans="18:18" ht="15.75" thickBot="1">
      <c r="R17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P1:Q17"/>
  <sheetViews>
    <sheetView workbookViewId="0">
      <selection activeCell="C25" sqref="C25"/>
    </sheetView>
  </sheetViews>
  <sheetFormatPr defaultRowHeight="15"/>
  <sheetData>
    <row r="1" spans="16:17" ht="15.75" thickBot="1"/>
    <row r="2" spans="16:17" ht="15.75" thickBot="1">
      <c r="P2" s="4">
        <v>7.5732070380000001E-3</v>
      </c>
      <c r="Q2" s="38">
        <v>7.9451674730154881E-2</v>
      </c>
    </row>
    <row r="3" spans="16:17" ht="15.75" thickBot="1">
      <c r="P3" s="4">
        <v>7.0581230500000001E-3</v>
      </c>
      <c r="Q3">
        <v>7.4060668240053668E-2</v>
      </c>
    </row>
    <row r="4" spans="16:17" ht="15.75" thickBot="1">
      <c r="P4" s="4">
        <v>6.6319892700000002E-3</v>
      </c>
      <c r="Q4">
        <v>7.0960201182835664E-2</v>
      </c>
    </row>
    <row r="5" spans="16:17" ht="15.75" thickBot="1">
      <c r="P5" s="4">
        <v>6.211387556E-3</v>
      </c>
      <c r="Q5">
        <v>6.6987150007434798E-2</v>
      </c>
    </row>
    <row r="6" spans="16:17" ht="15.75" thickBot="1">
      <c r="P6" s="4">
        <v>5.824472049E-3</v>
      </c>
      <c r="Q6">
        <v>6.413516638212699E-2</v>
      </c>
    </row>
    <row r="7" spans="16:17" ht="15.75" thickBot="1">
      <c r="P7" s="4">
        <v>5.44487848E-3</v>
      </c>
      <c r="Q7">
        <v>7.2623874877130387E-2</v>
      </c>
    </row>
    <row r="8" spans="16:17" ht="15.75" thickBot="1">
      <c r="P8" s="4">
        <v>4.9363369249999997E-3</v>
      </c>
      <c r="Q8">
        <v>6.8646939574640839E-2</v>
      </c>
    </row>
    <row r="9" spans="16:17" ht="15.75" thickBot="1">
      <c r="P9" s="4">
        <v>4.3009571350000001E-3</v>
      </c>
      <c r="Q9">
        <v>6.3870567058138067E-2</v>
      </c>
    </row>
    <row r="10" spans="16:17" ht="15.75" thickBot="1">
      <c r="P10" s="4">
        <v>3.5984775150000002E-3</v>
      </c>
      <c r="Q10">
        <v>5.8853994136574703E-2</v>
      </c>
    </row>
    <row r="11" spans="16:17" ht="15.75" thickBot="1">
      <c r="P11" s="4">
        <v>2.707211572E-3</v>
      </c>
      <c r="Q11">
        <v>5.8243842365405127E-2</v>
      </c>
    </row>
    <row r="12" spans="16:17" ht="15.75" thickBot="1">
      <c r="P12" s="4">
        <v>1.5918785080000001E-3</v>
      </c>
      <c r="Q12">
        <v>4.07749815425738E-2</v>
      </c>
    </row>
    <row r="13" spans="16:17" ht="15.75" thickBot="1">
      <c r="P13" s="4">
        <v>3.530782562E-3</v>
      </c>
      <c r="Q13">
        <v>3.8575586411964798E-2</v>
      </c>
    </row>
    <row r="14" spans="16:17" ht="15.75" thickBot="1">
      <c r="P14" s="4">
        <v>3.7590583769999998E-3</v>
      </c>
      <c r="Q14">
        <v>3.6742963361099987E-2</v>
      </c>
    </row>
    <row r="15" spans="16:17" ht="15.75" thickBot="1">
      <c r="P15" s="4">
        <v>2.9948933310000002E-3</v>
      </c>
      <c r="Q15">
        <v>4.1263589920439811E-2</v>
      </c>
    </row>
    <row r="16" spans="16:17" ht="15.75" thickBot="1">
      <c r="P16" s="4">
        <v>3.3046317760000001E-3</v>
      </c>
      <c r="Q16">
        <v>4.2255661603994792E-2</v>
      </c>
    </row>
    <row r="17" spans="16:17" ht="15.75" thickBot="1">
      <c r="P17" s="4">
        <v>1.682984761E-3</v>
      </c>
      <c r="Q17">
        <v>5.0489382072478134E-2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Patwardhan</dc:creator>
  <cp:lastModifiedBy>Aalok Patwardhan</cp:lastModifiedBy>
  <cp:lastPrinted>2017-02-01T22:10:16Z</cp:lastPrinted>
  <dcterms:created xsi:type="dcterms:W3CDTF">2017-02-01T20:32:14Z</dcterms:created>
  <dcterms:modified xsi:type="dcterms:W3CDTF">2017-03-20T08:51:48Z</dcterms:modified>
</cp:coreProperties>
</file>