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1" i="1"/>
  <c r="N12"/>
  <c r="N13"/>
  <c r="N14"/>
  <c r="O11"/>
  <c r="O12"/>
  <c r="O13"/>
  <c r="O14"/>
  <c r="O10"/>
  <c r="N10" s="1"/>
  <c r="M11"/>
  <c r="M12"/>
  <c r="M13"/>
  <c r="M14"/>
  <c r="M10"/>
  <c r="K14"/>
  <c r="K13"/>
  <c r="K12"/>
  <c r="K11"/>
  <c r="K10"/>
  <c r="D6"/>
  <c r="B3"/>
  <c r="C3" s="1"/>
  <c r="B4"/>
  <c r="D4" s="1"/>
  <c r="B5"/>
  <c r="C5" s="1"/>
  <c r="B6"/>
  <c r="C6" s="1"/>
  <c r="F6" s="1"/>
  <c r="H6" s="1"/>
  <c r="B2"/>
  <c r="C2" s="1"/>
  <c r="C4" l="1"/>
  <c r="F4" s="1"/>
  <c r="H4" s="1"/>
  <c r="D5"/>
  <c r="F5" s="1"/>
  <c r="H5" s="1"/>
  <c r="D2"/>
  <c r="F2" s="1"/>
  <c r="H2" s="1"/>
  <c r="D3"/>
  <c r="F3" s="1"/>
  <c r="H3" s="1"/>
</calcChain>
</file>

<file path=xl/sharedStrings.xml><?xml version="1.0" encoding="utf-8"?>
<sst xmlns="http://schemas.openxmlformats.org/spreadsheetml/2006/main" count="38" uniqueCount="22">
  <si>
    <t>c</t>
  </si>
  <si>
    <t>A</t>
  </si>
  <si>
    <t>J1</t>
  </si>
  <si>
    <t>I1</t>
  </si>
  <si>
    <t>Period of Oscillation (s)</t>
  </si>
  <si>
    <t>Theoretical Precession Rate (rad/s)</t>
  </si>
  <si>
    <t>Mass (kg)</t>
  </si>
  <si>
    <t>Inclination angle (⁰) from vertical</t>
  </si>
  <si>
    <t>ω (rpm)</t>
  </si>
  <si>
    <t>Measured Precession Rate (rad/s)</t>
  </si>
  <si>
    <t>Inclination Angle (⁰) from vertical</t>
  </si>
  <si>
    <t>Theoretical nutation frequency (Hz)</t>
  </si>
  <si>
    <r>
      <t>cot</t>
    </r>
    <r>
      <rPr>
        <b/>
        <vertAlign val="superscript"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 xml:space="preserve">θ </t>
    </r>
  </si>
  <si>
    <r>
      <t>cosec</t>
    </r>
    <r>
      <rPr>
        <b/>
        <vertAlign val="superscript"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 xml:space="preserve">θ </t>
    </r>
  </si>
  <si>
    <t>Measured nutation frequency (Hz)</t>
  </si>
  <si>
    <r>
      <t>cot</t>
    </r>
    <r>
      <rPr>
        <b/>
        <vertAlign val="superscript"/>
        <sz val="11"/>
        <color rgb="FF000000"/>
        <rFont val="cmr10"/>
        <family val="2"/>
      </rPr>
      <t>2</t>
    </r>
    <r>
      <rPr>
        <b/>
        <sz val="11"/>
        <color rgb="FF000000"/>
        <rFont val="cmr10"/>
        <family val="2"/>
      </rPr>
      <t xml:space="preserve">θ </t>
    </r>
  </si>
  <si>
    <r>
      <t>cosec</t>
    </r>
    <r>
      <rPr>
        <b/>
        <vertAlign val="superscript"/>
        <sz val="11"/>
        <color rgb="FF000000"/>
        <rFont val="cmr10"/>
        <family val="2"/>
      </rPr>
      <t>2</t>
    </r>
    <r>
      <rPr>
        <b/>
        <sz val="11"/>
        <color rgb="FF000000"/>
        <rFont val="cmr10"/>
        <family val="2"/>
      </rPr>
      <t xml:space="preserve">θ </t>
    </r>
  </si>
  <si>
    <t>Rotor moment of inertia C</t>
  </si>
  <si>
    <t>Radius of gyration of rotor assembly about central pins</t>
  </si>
  <si>
    <t>Moment of inertia Io of rotor assembly about end pins</t>
  </si>
  <si>
    <t>Rotor Moment of Inertia C</t>
  </si>
  <si>
    <t>I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</si>
</sst>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mr10"/>
      <family val="2"/>
    </font>
    <font>
      <b/>
      <sz val="11"/>
      <color theme="1"/>
      <name val="cmr10"/>
      <family val="2"/>
    </font>
    <font>
      <b/>
      <sz val="11"/>
      <color rgb="FFFF0000"/>
      <name val="cmr10"/>
      <family val="2"/>
    </font>
    <font>
      <b/>
      <sz val="11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b/>
      <sz val="11"/>
      <color rgb="FF000000"/>
      <name val="cmr10"/>
      <family val="2"/>
    </font>
    <font>
      <b/>
      <vertAlign val="superscript"/>
      <sz val="11"/>
      <color rgb="FF000000"/>
      <name val="cmr10"/>
      <family val="2"/>
    </font>
    <font>
      <b/>
      <sz val="11"/>
      <name val="cmr10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2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7" fillId="0" borderId="17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95250</xdr:colOff>
      <xdr:row>5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372725" y="1924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"/>
  <sheetViews>
    <sheetView tabSelected="1" topLeftCell="A4" workbookViewId="0">
      <selection activeCell="J9" sqref="J9:N14"/>
    </sheetView>
  </sheetViews>
  <sheetFormatPr defaultRowHeight="15"/>
  <cols>
    <col min="1" max="1" width="16.85546875" customWidth="1"/>
    <col min="2" max="2" width="9.140625" hidden="1" customWidth="1"/>
    <col min="3" max="3" width="7.42578125" style="23" hidden="1" customWidth="1"/>
    <col min="4" max="4" width="9.5703125" hidden="1" customWidth="1"/>
    <col min="5" max="5" width="8.140625" customWidth="1"/>
    <col min="6" max="6" width="9.140625" hidden="1" customWidth="1"/>
    <col min="7" max="7" width="18" customWidth="1"/>
    <col min="8" max="8" width="17.5703125" customWidth="1"/>
    <col min="9" max="9" width="9.140625" style="1"/>
    <col min="10" max="10" width="15.42578125" style="1" customWidth="1"/>
    <col min="11" max="11" width="13.28515625" style="1" customWidth="1"/>
    <col min="12" max="12" width="10.140625" style="1" customWidth="1"/>
    <col min="13" max="13" width="13.140625" style="1" customWidth="1"/>
    <col min="14" max="14" width="14.140625" style="1" customWidth="1"/>
    <col min="15" max="15" width="15" customWidth="1"/>
    <col min="16" max="16" width="21" customWidth="1"/>
  </cols>
  <sheetData>
    <row r="1" spans="1:17" s="10" customFormat="1" ht="46.5" customHeight="1" thickBot="1">
      <c r="A1" s="10" t="s">
        <v>10</v>
      </c>
      <c r="C1" s="22" t="s">
        <v>12</v>
      </c>
      <c r="D1" s="21" t="s">
        <v>13</v>
      </c>
      <c r="E1" s="18" t="s">
        <v>8</v>
      </c>
      <c r="G1" s="10" t="s">
        <v>14</v>
      </c>
      <c r="H1" s="10" t="s">
        <v>11</v>
      </c>
      <c r="I1" s="17" t="s">
        <v>6</v>
      </c>
      <c r="J1" s="20" t="s">
        <v>7</v>
      </c>
      <c r="K1" s="18" t="s">
        <v>4</v>
      </c>
      <c r="L1" s="18" t="s">
        <v>8</v>
      </c>
      <c r="M1" s="18" t="s">
        <v>9</v>
      </c>
      <c r="N1" s="19" t="s">
        <v>5</v>
      </c>
    </row>
    <row r="2" spans="1:17" s="2" customFormat="1" ht="24.75" customHeight="1">
      <c r="A2" s="2">
        <v>90</v>
      </c>
      <c r="B2" s="2">
        <f>A2*PI()/180</f>
        <v>1.5707963267948966</v>
      </c>
      <c r="C2" s="25">
        <f>(1/(TAN(B2)))^2</f>
        <v>3.7524718414124473E-33</v>
      </c>
      <c r="D2" s="25">
        <f>(1/SIN(B2))^2</f>
        <v>1</v>
      </c>
      <c r="E2" s="2">
        <v>4760</v>
      </c>
      <c r="F2" s="2">
        <f>($J$10*2*PI()*E2/(60*$J$11))*((1+$J$12*C2/$J$11+$J$13*D2/$J$11)^-0.5)</f>
        <v>191.85966608344171</v>
      </c>
      <c r="G2" s="2">
        <v>18</v>
      </c>
      <c r="H2" s="24">
        <f>F2/(2*PI())</f>
        <v>30.535414237140209</v>
      </c>
      <c r="I2" s="14">
        <v>1</v>
      </c>
      <c r="J2" s="15">
        <v>90</v>
      </c>
      <c r="K2" s="15">
        <v>36.5</v>
      </c>
      <c r="L2" s="15">
        <v>4840</v>
      </c>
      <c r="M2" s="15">
        <v>0.17199999999999999</v>
      </c>
      <c r="N2" s="16">
        <v>0.19400000000000001</v>
      </c>
      <c r="P2" s="2" t="s">
        <v>17</v>
      </c>
    </row>
    <row r="3" spans="1:17" s="2" customFormat="1" ht="24.75" customHeight="1">
      <c r="A3" s="2">
        <v>60</v>
      </c>
      <c r="B3" s="2">
        <f t="shared" ref="B3:B6" si="0">A3*PI()/180</f>
        <v>1.0471975511965976</v>
      </c>
      <c r="C3" s="25">
        <f t="shared" ref="C3:C6" si="1">(1/(TAN(B3)))^2</f>
        <v>0.33333333333333354</v>
      </c>
      <c r="D3" s="25">
        <f t="shared" ref="D3:D6" si="2">(1/SIN(B3))^2</f>
        <v>1.3333333333333337</v>
      </c>
      <c r="E3" s="2">
        <v>4740</v>
      </c>
      <c r="F3" s="2">
        <f t="shared" ref="F3:F6" si="3">($J$10*2*PI()*E3/(60*$J$11))*((1+$J$12*C3/$J$11+$J$13*D3/$J$11)^-0.5)</f>
        <v>163.20598964525141</v>
      </c>
      <c r="G3" s="2">
        <v>17</v>
      </c>
      <c r="H3" s="24">
        <f>F3/(2*PI())</f>
        <v>25.975039994246448</v>
      </c>
      <c r="I3" s="3">
        <v>1</v>
      </c>
      <c r="J3" s="4">
        <v>30</v>
      </c>
      <c r="K3" s="4">
        <v>25.3</v>
      </c>
      <c r="L3" s="4">
        <v>4760</v>
      </c>
      <c r="M3" s="4">
        <v>0.248</v>
      </c>
      <c r="N3" s="5">
        <v>0.19700000000000001</v>
      </c>
      <c r="P3" s="2" t="s">
        <v>18</v>
      </c>
    </row>
    <row r="4" spans="1:17" s="2" customFormat="1" ht="24.75" customHeight="1">
      <c r="A4" s="2">
        <v>30</v>
      </c>
      <c r="B4" s="2">
        <f t="shared" si="0"/>
        <v>0.52359877559829882</v>
      </c>
      <c r="C4" s="25">
        <f t="shared" si="1"/>
        <v>3.0000000000000004</v>
      </c>
      <c r="D4" s="25">
        <f t="shared" si="2"/>
        <v>4</v>
      </c>
      <c r="E4" s="2">
        <v>4690</v>
      </c>
      <c r="F4" s="2">
        <f t="shared" si="3"/>
        <v>90.811014088823583</v>
      </c>
      <c r="G4" s="2">
        <v>12</v>
      </c>
      <c r="H4" s="24">
        <f>F4/(2*PI())</f>
        <v>14.453021779424024</v>
      </c>
      <c r="I4" s="3">
        <v>1</v>
      </c>
      <c r="J4" s="4">
        <v>60</v>
      </c>
      <c r="K4" s="4">
        <v>37</v>
      </c>
      <c r="L4" s="4">
        <v>4730</v>
      </c>
      <c r="M4" s="6">
        <v>0.17</v>
      </c>
      <c r="N4" s="5">
        <v>0.19800000000000001</v>
      </c>
      <c r="P4" s="2" t="s">
        <v>19</v>
      </c>
    </row>
    <row r="5" spans="1:17" s="2" customFormat="1" ht="24.95" customHeight="1" thickBot="1">
      <c r="A5" s="2">
        <v>120</v>
      </c>
      <c r="B5" s="2">
        <f t="shared" si="0"/>
        <v>2.0943951023931953</v>
      </c>
      <c r="C5" s="25">
        <f t="shared" si="1"/>
        <v>0.33333333333333293</v>
      </c>
      <c r="D5" s="25">
        <f t="shared" si="2"/>
        <v>1.3333333333333333</v>
      </c>
      <c r="E5" s="2">
        <v>4770</v>
      </c>
      <c r="F5" s="2">
        <f t="shared" si="3"/>
        <v>164.23893894680367</v>
      </c>
      <c r="G5" s="2">
        <v>18</v>
      </c>
      <c r="H5" s="24">
        <f>F5/(2*PI())</f>
        <v>26.139438981551812</v>
      </c>
      <c r="I5" s="7">
        <v>1</v>
      </c>
      <c r="J5" s="8">
        <v>120</v>
      </c>
      <c r="K5" s="8">
        <v>35.1</v>
      </c>
      <c r="L5" s="8">
        <v>4770</v>
      </c>
      <c r="M5" s="8">
        <v>0.17899999999999999</v>
      </c>
      <c r="N5" s="9">
        <v>0.19600000000000001</v>
      </c>
    </row>
    <row r="6" spans="1:17" s="2" customFormat="1" ht="24.95" customHeight="1" thickBot="1">
      <c r="A6" s="2">
        <v>150</v>
      </c>
      <c r="B6" s="2">
        <f t="shared" si="0"/>
        <v>2.6179938779914944</v>
      </c>
      <c r="C6" s="25">
        <f t="shared" si="1"/>
        <v>3.0000000000000004</v>
      </c>
      <c r="D6" s="25">
        <f t="shared" si="2"/>
        <v>4</v>
      </c>
      <c r="E6" s="2">
        <v>4780</v>
      </c>
      <c r="F6" s="2">
        <f t="shared" si="3"/>
        <v>92.5536561502296</v>
      </c>
      <c r="G6" s="2">
        <v>12.5</v>
      </c>
      <c r="H6" s="24">
        <f>F6/(2*PI())</f>
        <v>14.730371877536641</v>
      </c>
      <c r="I6" s="11">
        <v>2</v>
      </c>
      <c r="J6" s="12">
        <v>90</v>
      </c>
      <c r="K6" s="12">
        <v>17.100000000000001</v>
      </c>
      <c r="L6" s="12">
        <v>4770</v>
      </c>
      <c r="M6" s="12">
        <v>0.36699999999999999</v>
      </c>
      <c r="N6" s="13">
        <v>0.39200000000000002</v>
      </c>
    </row>
    <row r="9" spans="1:17" s="26" customFormat="1" ht="62.25" customHeight="1">
      <c r="A9" s="32" t="s">
        <v>10</v>
      </c>
      <c r="B9" s="32"/>
      <c r="C9" s="39" t="s">
        <v>15</v>
      </c>
      <c r="D9" s="40" t="s">
        <v>16</v>
      </c>
      <c r="E9" s="32" t="s">
        <v>8</v>
      </c>
      <c r="F9" s="32"/>
      <c r="G9" s="32" t="s">
        <v>14</v>
      </c>
      <c r="H9" s="32" t="s">
        <v>11</v>
      </c>
      <c r="J9" s="33" t="s">
        <v>7</v>
      </c>
      <c r="K9" s="32" t="s">
        <v>4</v>
      </c>
      <c r="L9" s="32" t="s">
        <v>8</v>
      </c>
      <c r="M9" s="32" t="s">
        <v>9</v>
      </c>
      <c r="N9" s="32" t="s">
        <v>5</v>
      </c>
    </row>
    <row r="10" spans="1:17">
      <c r="A10" s="35">
        <v>30</v>
      </c>
      <c r="B10" s="35">
        <v>0.52359877559829882</v>
      </c>
      <c r="C10" s="36">
        <v>3.0000000000000004</v>
      </c>
      <c r="D10" s="36">
        <v>4</v>
      </c>
      <c r="E10" s="35">
        <v>4690</v>
      </c>
      <c r="F10" s="35">
        <v>75.357881504270708</v>
      </c>
      <c r="G10" s="37">
        <v>12</v>
      </c>
      <c r="H10" s="38">
        <v>18.177550256658169</v>
      </c>
      <c r="I10" s="1" t="s">
        <v>0</v>
      </c>
      <c r="J10" s="27">
        <v>30</v>
      </c>
      <c r="K10" s="27">
        <f>11.5/4</f>
        <v>2.875</v>
      </c>
      <c r="L10" s="27">
        <v>4600</v>
      </c>
      <c r="M10" s="28">
        <f>2*PI()/K10</f>
        <v>2.1854557590189865</v>
      </c>
      <c r="N10" s="28">
        <f>10.8*9.81*0.21/0.021/O10</f>
        <v>2.1994105970478421</v>
      </c>
      <c r="O10">
        <f>L10*2*PI()/60</f>
        <v>481.71087355043494</v>
      </c>
    </row>
    <row r="11" spans="1:17">
      <c r="A11" s="35">
        <v>60</v>
      </c>
      <c r="B11" s="35">
        <v>1.0471975511965976</v>
      </c>
      <c r="C11" s="36">
        <v>0.33333333333333354</v>
      </c>
      <c r="D11" s="36">
        <v>1.3333333333333337</v>
      </c>
      <c r="E11" s="35">
        <v>4740</v>
      </c>
      <c r="F11" s="35">
        <v>106.67681709570331</v>
      </c>
      <c r="G11" s="37">
        <v>17</v>
      </c>
      <c r="H11" s="38">
        <v>16.978142754091188</v>
      </c>
      <c r="I11" s="1" t="s">
        <v>1</v>
      </c>
      <c r="J11" s="27">
        <v>45</v>
      </c>
      <c r="K11" s="27">
        <f>10.9/4</f>
        <v>2.7250000000000001</v>
      </c>
      <c r="L11" s="27">
        <v>4560</v>
      </c>
      <c r="M11" s="28">
        <f t="shared" ref="M11:M14" si="4">2*PI()/K11</f>
        <v>2.3057560760292057</v>
      </c>
      <c r="N11" s="28">
        <f t="shared" ref="N11:N14" si="5">10.8*9.81*0.21/0.021/O11</f>
        <v>2.2187036724605425</v>
      </c>
      <c r="O11">
        <f t="shared" ref="O11:O14" si="6">L11*2*PI()/60</f>
        <v>477.52208334564858</v>
      </c>
    </row>
    <row r="12" spans="1:17">
      <c r="A12" s="35">
        <v>90</v>
      </c>
      <c r="B12" s="35">
        <v>1.5707963267948966</v>
      </c>
      <c r="C12" s="36">
        <v>3.7524718414124473E-33</v>
      </c>
      <c r="D12" s="36">
        <v>1</v>
      </c>
      <c r="E12" s="35">
        <v>4760</v>
      </c>
      <c r="F12" s="35">
        <v>114.21291669315312</v>
      </c>
      <c r="G12" s="37">
        <v>18</v>
      </c>
      <c r="H12" s="38">
        <v>11.993579342337997</v>
      </c>
      <c r="I12" s="1" t="s">
        <v>2</v>
      </c>
      <c r="J12" s="27">
        <v>60</v>
      </c>
      <c r="K12" s="27">
        <f>10.2/4</f>
        <v>2.5499999999999998</v>
      </c>
      <c r="L12" s="27">
        <v>4590</v>
      </c>
      <c r="M12" s="28">
        <f t="shared" si="4"/>
        <v>2.4639942381096418</v>
      </c>
      <c r="N12" s="28">
        <f t="shared" si="5"/>
        <v>2.2042023412679903</v>
      </c>
      <c r="O12">
        <f t="shared" si="6"/>
        <v>480.66367599923831</v>
      </c>
    </row>
    <row r="13" spans="1:17">
      <c r="A13" s="35">
        <v>120</v>
      </c>
      <c r="B13" s="35">
        <v>2.0943951023931953</v>
      </c>
      <c r="C13" s="36">
        <v>0.33333333333333293</v>
      </c>
      <c r="D13" s="36">
        <v>1.3333333333333333</v>
      </c>
      <c r="E13" s="35">
        <v>4770</v>
      </c>
      <c r="F13" s="35">
        <v>107.35198682415714</v>
      </c>
      <c r="G13" s="37">
        <v>18</v>
      </c>
      <c r="H13" s="38">
        <v>17.085599353800628</v>
      </c>
      <c r="I13" s="1" t="s">
        <v>3</v>
      </c>
      <c r="J13" s="27">
        <v>90</v>
      </c>
      <c r="K13" s="27">
        <f>10.7/4</f>
        <v>2.6749999999999998</v>
      </c>
      <c r="L13" s="27">
        <v>4600</v>
      </c>
      <c r="M13" s="28">
        <f t="shared" si="4"/>
        <v>2.3488543204409669</v>
      </c>
      <c r="N13" s="28">
        <f t="shared" si="5"/>
        <v>2.1994105970478421</v>
      </c>
      <c r="O13">
        <f t="shared" si="6"/>
        <v>481.71087355043494</v>
      </c>
    </row>
    <row r="14" spans="1:17">
      <c r="A14" s="41">
        <v>150</v>
      </c>
      <c r="B14" s="41">
        <v>2.6179938779914944</v>
      </c>
      <c r="C14" s="42">
        <v>3.0000000000000004</v>
      </c>
      <c r="D14" s="42">
        <v>4</v>
      </c>
      <c r="E14" s="41">
        <v>4780</v>
      </c>
      <c r="F14" s="41">
        <v>76.803981575781222</v>
      </c>
      <c r="G14" s="43">
        <v>12.5</v>
      </c>
      <c r="H14" s="44">
        <v>12.223733316924438</v>
      </c>
      <c r="J14" s="31">
        <v>120</v>
      </c>
      <c r="K14" s="31">
        <f>11.9/4</f>
        <v>2.9750000000000001</v>
      </c>
      <c r="L14" s="31">
        <v>4590</v>
      </c>
      <c r="M14" s="45">
        <f t="shared" si="4"/>
        <v>2.1119950612368354</v>
      </c>
      <c r="N14" s="45">
        <f t="shared" si="5"/>
        <v>2.2042023412679903</v>
      </c>
      <c r="O14">
        <f t="shared" si="6"/>
        <v>480.66367599923831</v>
      </c>
      <c r="P14" s="34" t="s">
        <v>20</v>
      </c>
      <c r="Q14" s="34"/>
    </row>
    <row r="15" spans="1:17">
      <c r="P15" s="34" t="s">
        <v>21</v>
      </c>
      <c r="Q15" s="34"/>
    </row>
    <row r="16" spans="1:17">
      <c r="P16" s="34"/>
      <c r="Q16" s="34"/>
    </row>
    <row r="19" spans="10:15">
      <c r="J19" s="29"/>
      <c r="K19" s="29"/>
      <c r="L19" s="29"/>
      <c r="M19" s="29"/>
      <c r="N19" s="29"/>
      <c r="O19" s="30"/>
    </row>
    <row r="20" spans="10:15" ht="63" customHeight="1">
      <c r="J20" s="32" t="s">
        <v>6</v>
      </c>
      <c r="K20" s="33" t="s">
        <v>7</v>
      </c>
      <c r="L20" s="32" t="s">
        <v>4</v>
      </c>
      <c r="M20" s="32" t="s">
        <v>8</v>
      </c>
      <c r="N20" s="32" t="s">
        <v>9</v>
      </c>
      <c r="O20" s="32" t="s">
        <v>5</v>
      </c>
    </row>
    <row r="21" spans="10:15" ht="24.95" customHeight="1">
      <c r="J21" s="27">
        <v>1</v>
      </c>
      <c r="K21" s="27">
        <v>30</v>
      </c>
      <c r="L21" s="27">
        <v>25.3</v>
      </c>
      <c r="M21" s="27">
        <v>4760</v>
      </c>
      <c r="N21" s="27">
        <v>0.248</v>
      </c>
      <c r="O21" s="27">
        <v>0.19700000000000001</v>
      </c>
    </row>
    <row r="22" spans="10:15" ht="24.95" customHeight="1">
      <c r="J22" s="27">
        <v>1</v>
      </c>
      <c r="K22" s="27">
        <v>60</v>
      </c>
      <c r="L22" s="27">
        <v>37</v>
      </c>
      <c r="M22" s="27">
        <v>4730</v>
      </c>
      <c r="N22" s="28">
        <v>0.17</v>
      </c>
      <c r="O22" s="27">
        <v>0.19800000000000001</v>
      </c>
    </row>
    <row r="23" spans="10:15" ht="24.95" customHeight="1">
      <c r="J23" s="27">
        <v>1</v>
      </c>
      <c r="K23" s="27">
        <v>90</v>
      </c>
      <c r="L23" s="27">
        <v>36.5</v>
      </c>
      <c r="M23" s="27">
        <v>4840</v>
      </c>
      <c r="N23" s="27">
        <v>0.17199999999999999</v>
      </c>
      <c r="O23" s="27">
        <v>0.19400000000000001</v>
      </c>
    </row>
    <row r="24" spans="10:15" ht="24.95" customHeight="1">
      <c r="J24" s="27">
        <v>1</v>
      </c>
      <c r="K24" s="27">
        <v>120</v>
      </c>
      <c r="L24" s="27">
        <v>35.1</v>
      </c>
      <c r="M24" s="27">
        <v>4770</v>
      </c>
      <c r="N24" s="27">
        <v>0.17899999999999999</v>
      </c>
      <c r="O24" s="27">
        <v>0.19600000000000001</v>
      </c>
    </row>
    <row r="25" spans="10:15" ht="24.95" customHeight="1">
      <c r="J25" s="31">
        <v>2</v>
      </c>
      <c r="K25" s="31">
        <v>90</v>
      </c>
      <c r="L25" s="31">
        <v>17.100000000000001</v>
      </c>
      <c r="M25" s="31">
        <v>4770</v>
      </c>
      <c r="N25" s="31">
        <v>0.36699999999999999</v>
      </c>
      <c r="O25" s="31">
        <v>0.39200000000000002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Aalok Patwardhan</dc:creator>
  <cp:lastModifiedBy>Aalok Patwardhan</cp:lastModifiedBy>
  <dcterms:created xsi:type="dcterms:W3CDTF">2016-11-23T07:02:13Z</dcterms:created>
  <dcterms:modified xsi:type="dcterms:W3CDTF">2016-11-24T00:55:55Z</dcterms:modified>
</cp:coreProperties>
</file>