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alandias/Files/ITA/Olimpo/TG/Git Repo/"/>
    </mc:Choice>
  </mc:AlternateContent>
  <xr:revisionPtr revIDLastSave="0" documentId="13_ncr:1_{1CB608B8-CF67-0D41-BBDC-A752BADCC87C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Plan1" sheetId="1" r:id="rId1"/>
    <sheet name="Base Formatada" sheetId="4" r:id="rId2"/>
    <sheet name="Plan2" sheetId="2" r:id="rId3"/>
    <sheet name="Plan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4" i="4" l="1"/>
  <c r="U34" i="4" s="1"/>
  <c r="Q34" i="4"/>
  <c r="R34" i="4" s="1"/>
  <c r="N34" i="4"/>
  <c r="O34" i="4" s="1"/>
  <c r="T33" i="4"/>
  <c r="U33" i="4" s="1"/>
  <c r="Q33" i="4"/>
  <c r="R33" i="4" s="1"/>
  <c r="N33" i="4"/>
  <c r="O33" i="4" s="1"/>
  <c r="T32" i="4"/>
  <c r="U32" i="4" s="1"/>
  <c r="Q32" i="4"/>
  <c r="R32" i="4" s="1"/>
  <c r="N32" i="4"/>
  <c r="O32" i="4" s="1"/>
  <c r="T31" i="4"/>
  <c r="U31" i="4" s="1"/>
  <c r="Q31" i="4"/>
  <c r="R31" i="4" s="1"/>
  <c r="N31" i="4"/>
  <c r="O31" i="4" s="1"/>
  <c r="T30" i="4"/>
  <c r="U30" i="4" s="1"/>
  <c r="Q30" i="4"/>
  <c r="R30" i="4" s="1"/>
  <c r="N30" i="4"/>
  <c r="O30" i="4" s="1"/>
  <c r="T29" i="4"/>
  <c r="U29" i="4" s="1"/>
  <c r="Q29" i="4"/>
  <c r="R29" i="4" s="1"/>
  <c r="N29" i="4"/>
  <c r="O29" i="4" s="1"/>
  <c r="T28" i="4"/>
  <c r="U28" i="4" s="1"/>
  <c r="Q28" i="4"/>
  <c r="R28" i="4" s="1"/>
  <c r="N28" i="4"/>
  <c r="O28" i="4" s="1"/>
  <c r="T27" i="4"/>
  <c r="U27" i="4" s="1"/>
  <c r="Q27" i="4"/>
  <c r="R27" i="4" s="1"/>
  <c r="N27" i="4"/>
  <c r="O27" i="4" s="1"/>
  <c r="T26" i="4"/>
  <c r="U26" i="4" s="1"/>
  <c r="Q26" i="4"/>
  <c r="R26" i="4" s="1"/>
  <c r="N26" i="4"/>
  <c r="O26" i="4" s="1"/>
  <c r="T25" i="4"/>
  <c r="U25" i="4" s="1"/>
  <c r="Q25" i="4"/>
  <c r="R25" i="4" s="1"/>
  <c r="N25" i="4"/>
  <c r="O25" i="4" s="1"/>
  <c r="T24" i="4"/>
  <c r="U24" i="4" s="1"/>
  <c r="Q24" i="4"/>
  <c r="R24" i="4" s="1"/>
  <c r="N24" i="4"/>
  <c r="O24" i="4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T23" i="4"/>
  <c r="U23" i="4" s="1"/>
  <c r="Q23" i="4"/>
  <c r="R23" i="4" s="1"/>
  <c r="N23" i="4"/>
  <c r="O23" i="4" s="1"/>
  <c r="T22" i="4"/>
  <c r="U22" i="4" s="1"/>
  <c r="Q22" i="4"/>
  <c r="R22" i="4" s="1"/>
  <c r="N22" i="4"/>
  <c r="O22" i="4" s="1"/>
  <c r="T21" i="4"/>
  <c r="U21" i="4" s="1"/>
  <c r="Q21" i="4"/>
  <c r="R21" i="4" s="1"/>
  <c r="N21" i="4"/>
  <c r="O21" i="4" s="1"/>
  <c r="T20" i="4"/>
  <c r="U20" i="4" s="1"/>
  <c r="Q20" i="4"/>
  <c r="R20" i="4" s="1"/>
  <c r="N20" i="4"/>
  <c r="O20" i="4" s="1"/>
  <c r="T19" i="4"/>
  <c r="U19" i="4" s="1"/>
  <c r="Q19" i="4"/>
  <c r="R19" i="4" s="1"/>
  <c r="N19" i="4"/>
  <c r="O19" i="4" s="1"/>
  <c r="T18" i="4"/>
  <c r="U18" i="4" s="1"/>
  <c r="Q18" i="4"/>
  <c r="R18" i="4" s="1"/>
  <c r="N18" i="4"/>
  <c r="O18" i="4" s="1"/>
  <c r="T17" i="4"/>
  <c r="U17" i="4" s="1"/>
  <c r="Q17" i="4"/>
  <c r="R17" i="4" s="1"/>
  <c r="N17" i="4"/>
  <c r="O17" i="4" s="1"/>
  <c r="T16" i="4"/>
  <c r="U16" i="4" s="1"/>
  <c r="Q16" i="4"/>
  <c r="R16" i="4" s="1"/>
  <c r="N16" i="4"/>
  <c r="O16" i="4" s="1"/>
  <c r="T15" i="4"/>
  <c r="U15" i="4" s="1"/>
  <c r="Q15" i="4"/>
  <c r="R15" i="4" s="1"/>
  <c r="N15" i="4"/>
  <c r="O15" i="4" s="1"/>
  <c r="T14" i="4"/>
  <c r="U14" i="4" s="1"/>
  <c r="Q14" i="4"/>
  <c r="R14" i="4" s="1"/>
  <c r="N14" i="4"/>
  <c r="O14" i="4" s="1"/>
  <c r="T13" i="4"/>
  <c r="U13" i="4" s="1"/>
  <c r="Q13" i="4"/>
  <c r="R13" i="4" s="1"/>
  <c r="N13" i="4"/>
  <c r="O13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U12" i="4"/>
  <c r="T12" i="4"/>
  <c r="Q12" i="4"/>
  <c r="R12" i="4" s="1"/>
  <c r="N12" i="4"/>
  <c r="O12" i="4" s="1"/>
  <c r="T11" i="4"/>
  <c r="U11" i="4" s="1"/>
  <c r="Q11" i="4"/>
  <c r="R11" i="4" s="1"/>
  <c r="N11" i="4"/>
  <c r="O11" i="4" s="1"/>
  <c r="T10" i="4"/>
  <c r="U10" i="4" s="1"/>
  <c r="Q10" i="4"/>
  <c r="R10" i="4" s="1"/>
  <c r="N10" i="4"/>
  <c r="O10" i="4" s="1"/>
  <c r="T9" i="4"/>
  <c r="U9" i="4" s="1"/>
  <c r="Q9" i="4"/>
  <c r="R9" i="4" s="1"/>
  <c r="N9" i="4"/>
  <c r="O9" i="4" s="1"/>
  <c r="T8" i="4"/>
  <c r="U8" i="4" s="1"/>
  <c r="Q8" i="4"/>
  <c r="R8" i="4" s="1"/>
  <c r="N8" i="4"/>
  <c r="O8" i="4" s="1"/>
  <c r="T7" i="4"/>
  <c r="U7" i="4" s="1"/>
  <c r="Q7" i="4"/>
  <c r="R7" i="4" s="1"/>
  <c r="N7" i="4"/>
  <c r="O7" i="4" s="1"/>
  <c r="T6" i="4"/>
  <c r="U6" i="4" s="1"/>
  <c r="Q6" i="4"/>
  <c r="R6" i="4" s="1"/>
  <c r="N6" i="4"/>
  <c r="O6" i="4" s="1"/>
  <c r="T5" i="4"/>
  <c r="U5" i="4" s="1"/>
  <c r="Q5" i="4"/>
  <c r="R5" i="4" s="1"/>
  <c r="N5" i="4"/>
  <c r="O5" i="4" s="1"/>
  <c r="T4" i="4"/>
  <c r="U4" i="4" s="1"/>
  <c r="Q4" i="4"/>
  <c r="R4" i="4" s="1"/>
  <c r="N4" i="4"/>
  <c r="O4" i="4" s="1"/>
  <c r="T3" i="4"/>
  <c r="U3" i="4" s="1"/>
  <c r="Q3" i="4"/>
  <c r="R3" i="4" s="1"/>
  <c r="N3" i="4"/>
  <c r="O3" i="4" s="1"/>
  <c r="T2" i="4"/>
  <c r="U2" i="4" s="1"/>
  <c r="Q2" i="4"/>
  <c r="R2" i="4" s="1"/>
  <c r="N2" i="4"/>
  <c r="O2" i="4" s="1"/>
  <c r="A4" i="4"/>
  <c r="A5" i="4" s="1"/>
  <c r="A6" i="4" s="1"/>
  <c r="A7" i="4" s="1"/>
  <c r="A8" i="4" s="1"/>
  <c r="A9" i="4" s="1"/>
  <c r="A10" i="4" s="1"/>
  <c r="A11" i="4" s="1"/>
  <c r="A12" i="4" s="1"/>
  <c r="A3" i="4"/>
  <c r="O11" i="1" l="1"/>
  <c r="R34" i="1"/>
  <c r="S34" i="1" s="1"/>
  <c r="O34" i="1"/>
  <c r="P34" i="1" s="1"/>
  <c r="L34" i="1"/>
  <c r="M34" i="1" s="1"/>
  <c r="R33" i="1"/>
  <c r="S33" i="1" s="1"/>
  <c r="O33" i="1"/>
  <c r="P33" i="1" s="1"/>
  <c r="L33" i="1"/>
  <c r="M33" i="1" s="1"/>
  <c r="R32" i="1"/>
  <c r="S32" i="1" s="1"/>
  <c r="O32" i="1"/>
  <c r="P32" i="1" s="1"/>
  <c r="L32" i="1"/>
  <c r="M32" i="1" s="1"/>
  <c r="R31" i="1"/>
  <c r="S31" i="1" s="1"/>
  <c r="O31" i="1"/>
  <c r="P31" i="1" s="1"/>
  <c r="L31" i="1"/>
  <c r="M31" i="1" s="1"/>
  <c r="R30" i="1"/>
  <c r="S30" i="1" s="1"/>
  <c r="O30" i="1"/>
  <c r="P30" i="1" s="1"/>
  <c r="L30" i="1"/>
  <c r="M30" i="1" s="1"/>
  <c r="R29" i="1"/>
  <c r="S29" i="1" s="1"/>
  <c r="O29" i="1"/>
  <c r="P29" i="1" s="1"/>
  <c r="L29" i="1"/>
  <c r="M29" i="1" s="1"/>
  <c r="R28" i="1"/>
  <c r="S28" i="1" s="1"/>
  <c r="O28" i="1"/>
  <c r="P28" i="1" s="1"/>
  <c r="L28" i="1"/>
  <c r="M28" i="1" s="1"/>
  <c r="R27" i="1"/>
  <c r="S27" i="1" s="1"/>
  <c r="O27" i="1"/>
  <c r="P27" i="1" s="1"/>
  <c r="L27" i="1"/>
  <c r="M27" i="1" s="1"/>
  <c r="R26" i="1"/>
  <c r="S26" i="1" s="1"/>
  <c r="O26" i="1"/>
  <c r="P26" i="1" s="1"/>
  <c r="L26" i="1"/>
  <c r="M26" i="1" s="1"/>
  <c r="R25" i="1"/>
  <c r="S25" i="1" s="1"/>
  <c r="O25" i="1"/>
  <c r="P25" i="1" s="1"/>
  <c r="L25" i="1"/>
  <c r="M25" i="1" s="1"/>
  <c r="R24" i="1"/>
  <c r="S24" i="1" s="1"/>
  <c r="O24" i="1"/>
  <c r="P24" i="1" s="1"/>
  <c r="L24" i="1"/>
  <c r="M24" i="1" s="1"/>
  <c r="R23" i="1"/>
  <c r="S23" i="1" s="1"/>
  <c r="O23" i="1"/>
  <c r="P23" i="1" s="1"/>
  <c r="L23" i="1"/>
  <c r="M23" i="1" s="1"/>
  <c r="R22" i="1"/>
  <c r="S22" i="1" s="1"/>
  <c r="O22" i="1"/>
  <c r="P22" i="1" s="1"/>
  <c r="L22" i="1"/>
  <c r="M22" i="1" s="1"/>
  <c r="R21" i="1"/>
  <c r="S21" i="1" s="1"/>
  <c r="O21" i="1"/>
  <c r="P21" i="1" s="1"/>
  <c r="L21" i="1"/>
  <c r="M21" i="1" s="1"/>
  <c r="R20" i="1"/>
  <c r="S20" i="1" s="1"/>
  <c r="O20" i="1"/>
  <c r="P20" i="1" s="1"/>
  <c r="L20" i="1"/>
  <c r="M20" i="1" s="1"/>
  <c r="R19" i="1"/>
  <c r="S19" i="1" s="1"/>
  <c r="O19" i="1"/>
  <c r="P19" i="1" s="1"/>
  <c r="L19" i="1"/>
  <c r="M19" i="1" s="1"/>
  <c r="R18" i="1"/>
  <c r="S18" i="1" s="1"/>
  <c r="O18" i="1"/>
  <c r="P18" i="1" s="1"/>
  <c r="L18" i="1"/>
  <c r="M18" i="1" s="1"/>
  <c r="R17" i="1"/>
  <c r="S17" i="1" s="1"/>
  <c r="O17" i="1"/>
  <c r="P17" i="1" s="1"/>
  <c r="L17" i="1"/>
  <c r="M17" i="1" s="1"/>
  <c r="R16" i="1"/>
  <c r="S16" i="1" s="1"/>
  <c r="O16" i="1"/>
  <c r="P16" i="1" s="1"/>
  <c r="L16" i="1"/>
  <c r="M16" i="1" s="1"/>
  <c r="R15" i="1"/>
  <c r="S15" i="1" s="1"/>
  <c r="O15" i="1"/>
  <c r="P15" i="1" s="1"/>
  <c r="L15" i="1"/>
  <c r="M15" i="1" s="1"/>
  <c r="R14" i="1"/>
  <c r="S14" i="1" s="1"/>
  <c r="O14" i="1"/>
  <c r="P14" i="1" s="1"/>
  <c r="L14" i="1"/>
  <c r="M14" i="1" s="1"/>
  <c r="R13" i="1"/>
  <c r="S13" i="1" s="1"/>
  <c r="O13" i="1"/>
  <c r="P13" i="1" s="1"/>
  <c r="L13" i="1"/>
  <c r="M13" i="1" s="1"/>
  <c r="R12" i="1"/>
  <c r="S12" i="1" s="1"/>
  <c r="O12" i="1"/>
  <c r="P12" i="1" s="1"/>
  <c r="L12" i="1"/>
  <c r="M12" i="1" s="1"/>
  <c r="R11" i="1"/>
  <c r="S11" i="1" s="1"/>
  <c r="P11" i="1"/>
  <c r="L11" i="1"/>
  <c r="M11" i="1" s="1"/>
  <c r="R10" i="1"/>
  <c r="S10" i="1" s="1"/>
  <c r="O10" i="1"/>
  <c r="P10" i="1" s="1"/>
  <c r="L10" i="1"/>
  <c r="M10" i="1" s="1"/>
  <c r="R9" i="1"/>
  <c r="S9" i="1" s="1"/>
  <c r="O9" i="1"/>
  <c r="P9" i="1" s="1"/>
  <c r="L9" i="1"/>
  <c r="M9" i="1" s="1"/>
  <c r="R8" i="1"/>
  <c r="S8" i="1" s="1"/>
  <c r="O8" i="1"/>
  <c r="P8" i="1" s="1"/>
  <c r="L8" i="1"/>
  <c r="M8" i="1" s="1"/>
  <c r="R7" i="1"/>
  <c r="S7" i="1" s="1"/>
  <c r="O7" i="1"/>
  <c r="P7" i="1" s="1"/>
  <c r="L7" i="1"/>
  <c r="M7" i="1" s="1"/>
  <c r="R6" i="1"/>
  <c r="S6" i="1" s="1"/>
  <c r="O6" i="1"/>
  <c r="P6" i="1" s="1"/>
  <c r="L6" i="1"/>
  <c r="M6" i="1" s="1"/>
  <c r="R5" i="1"/>
  <c r="S5" i="1" s="1"/>
  <c r="O5" i="1"/>
  <c r="P5" i="1" s="1"/>
  <c r="L5" i="1"/>
  <c r="M5" i="1" s="1"/>
  <c r="R4" i="1"/>
  <c r="S4" i="1" s="1"/>
  <c r="O4" i="1"/>
  <c r="P4" i="1" s="1"/>
  <c r="L4" i="1"/>
  <c r="M4" i="1" s="1"/>
  <c r="R3" i="1"/>
  <c r="S3" i="1" s="1"/>
  <c r="O3" i="1"/>
  <c r="P3" i="1" s="1"/>
  <c r="L3" i="1"/>
  <c r="M3" i="1" s="1"/>
  <c r="R2" i="1"/>
  <c r="S2" i="1" s="1"/>
  <c r="O2" i="1"/>
  <c r="P2" i="1" s="1"/>
  <c r="L2" i="1"/>
  <c r="M2" i="1" s="1"/>
</calcChain>
</file>

<file path=xl/sharedStrings.xml><?xml version="1.0" encoding="utf-8"?>
<sst xmlns="http://schemas.openxmlformats.org/spreadsheetml/2006/main" count="124" uniqueCount="57">
  <si>
    <t>Condição</t>
  </si>
  <si>
    <t>Tevap [°C]</t>
  </si>
  <si>
    <t>Tcond [°C]</t>
  </si>
  <si>
    <t>Tbox[°C]</t>
  </si>
  <si>
    <t>Tsuc [°C]</t>
  </si>
  <si>
    <t>Tcorpo [°C]</t>
  </si>
  <si>
    <t>m [kg/h]</t>
  </si>
  <si>
    <t>W [W]</t>
  </si>
  <si>
    <r>
      <rPr>
        <sz val="11"/>
        <color theme="1"/>
        <rFont val="Calibri"/>
        <charset val="134"/>
      </rPr>
      <t>∆</t>
    </r>
    <r>
      <rPr>
        <sz val="11"/>
        <color theme="1"/>
        <rFont val="Calibri"/>
        <charset val="134"/>
        <scheme val="minor"/>
      </rPr>
      <t>h_evap [J/kg]</t>
    </r>
  </si>
  <si>
    <t>CAP [W]</t>
  </si>
  <si>
    <t>COP [-]</t>
  </si>
  <si>
    <r>
      <rPr>
        <sz val="11"/>
        <color theme="1"/>
        <rFont val="Calibri"/>
        <charset val="134"/>
      </rPr>
      <t>ρ</t>
    </r>
    <r>
      <rPr>
        <sz val="11"/>
        <color theme="1"/>
        <rFont val="Calibri"/>
        <charset val="134"/>
        <scheme val="minor"/>
      </rPr>
      <t xml:space="preserve"> [kg/m3]</t>
    </r>
  </si>
  <si>
    <t>m_ideal [kg/h]</t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</si>
  <si>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  <scheme val="minor"/>
      </rPr>
      <t>_v</t>
    </r>
  </si>
  <si>
    <r>
      <rPr>
        <sz val="11"/>
        <color theme="1"/>
        <rFont val="Calibri"/>
        <charset val="134"/>
      </rPr>
      <t>∆</t>
    </r>
    <r>
      <rPr>
        <sz val="11"/>
        <color theme="1"/>
        <rFont val="Calibri"/>
        <charset val="134"/>
        <scheme val="minor"/>
      </rPr>
      <t>h_comp [kJ/kg]</t>
    </r>
  </si>
  <si>
    <t>W_ise [W]</t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</si>
  <si>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  <scheme val="minor"/>
      </rPr>
      <t>_g</t>
    </r>
  </si>
  <si>
    <t>3000 RPM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</si>
  <si>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</si>
  <si>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</si>
  <si>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</si>
  <si>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</si>
  <si>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</si>
  <si>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</si>
  <si>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</si>
  <si>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</si>
  <si>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</si>
  <si>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Check-Point</t>
  </si>
  <si>
    <t>Rating Point</t>
  </si>
  <si>
    <t>4000 RPM</t>
  </si>
  <si>
    <t>4800 RPM</t>
  </si>
  <si>
    <t>Dados representam a média de 2 testes de calorímetro</t>
  </si>
  <si>
    <t>Tsup[°C]</t>
  </si>
  <si>
    <t>Tsub [°C]</t>
  </si>
  <si>
    <t>R410a</t>
  </si>
  <si>
    <t>RP</t>
  </si>
  <si>
    <t>ID</t>
  </si>
  <si>
    <t>Rot</t>
  </si>
  <si>
    <t>Condicao</t>
  </si>
  <si>
    <t>T_evap</t>
  </si>
  <si>
    <t>T_cond</t>
  </si>
  <si>
    <t>T_sup</t>
  </si>
  <si>
    <t>T_sub</t>
  </si>
  <si>
    <t>T_box</t>
  </si>
  <si>
    <t>T_suc</t>
  </si>
  <si>
    <t>T_corpo</t>
  </si>
  <si>
    <t>m</t>
  </si>
  <si>
    <t>W</t>
  </si>
  <si>
    <t>CAP</t>
  </si>
  <si>
    <t>COP</t>
  </si>
  <si>
    <t>rho</t>
  </si>
  <si>
    <t>m_ideal</t>
  </si>
  <si>
    <t>eta_v</t>
  </si>
  <si>
    <t>delta_h_evap</t>
  </si>
  <si>
    <t>delta_h_comp</t>
  </si>
  <si>
    <t>W_ise</t>
  </si>
  <si>
    <t>eta_g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</si>
</sst>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4" borderId="12" xfId="0" applyNumberFormat="1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10" xfId="0" applyFill="1" applyBorder="1" applyAlignment="1">
      <alignment horizontal="center" vertical="center" textRotation="90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9"/>
  <sheetViews>
    <sheetView workbookViewId="0">
      <pane ySplit="1" topLeftCell="A12" activePane="bottomLeft" state="frozen"/>
      <selection pane="bottomLeft" activeCell="F24" sqref="F24:S34"/>
    </sheetView>
  </sheetViews>
  <sheetFormatPr baseColWidth="10" defaultColWidth="9" defaultRowHeight="15" x14ac:dyDescent="0.2"/>
  <cols>
    <col min="2" max="2" width="5.5" customWidth="1"/>
    <col min="3" max="3" width="14.5" customWidth="1"/>
    <col min="4" max="10" width="11.6640625" customWidth="1"/>
    <col min="11" max="11" width="14.1640625" customWidth="1"/>
    <col min="14" max="14" width="12.5" customWidth="1"/>
    <col min="15" max="15" width="13.6640625" customWidth="1"/>
    <col min="17" max="17" width="15.33203125" customWidth="1"/>
    <col min="18" max="18" width="10.5" customWidth="1"/>
  </cols>
  <sheetData>
    <row r="1" spans="2:21" x14ac:dyDescent="0.2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0" t="s">
        <v>16</v>
      </c>
      <c r="U1" s="33" t="s">
        <v>35</v>
      </c>
    </row>
    <row r="2" spans="2:21" x14ac:dyDescent="0.2">
      <c r="B2" s="34" t="s">
        <v>17</v>
      </c>
      <c r="C2" s="3" t="s">
        <v>18</v>
      </c>
      <c r="D2" s="4">
        <v>5</v>
      </c>
      <c r="E2" s="4">
        <v>45</v>
      </c>
      <c r="F2" s="5">
        <v>35</v>
      </c>
      <c r="G2" s="4">
        <v>10</v>
      </c>
      <c r="H2" s="6">
        <v>68.423478347034603</v>
      </c>
      <c r="I2" s="6">
        <v>84.296761868350004</v>
      </c>
      <c r="J2" s="6">
        <v>963.82469465648899</v>
      </c>
      <c r="K2" s="5">
        <v>171700</v>
      </c>
      <c r="L2" s="28">
        <f>K2*(I2/3600)</f>
        <v>4020.4872257765819</v>
      </c>
      <c r="M2" s="28">
        <f>L2/J2</f>
        <v>4.1713884776624237</v>
      </c>
      <c r="N2" s="28">
        <v>34.713999999999999</v>
      </c>
      <c r="O2" s="28">
        <f>((15/1000000)*N2*(3000/60))*3600</f>
        <v>93.727800000000002</v>
      </c>
      <c r="P2" s="28">
        <f>I2/O2</f>
        <v>0.89937843274193996</v>
      </c>
      <c r="Q2" s="5">
        <v>30.06</v>
      </c>
      <c r="R2" s="28">
        <f>(I2/3600)*(Q2*1000)</f>
        <v>703.87796160072253</v>
      </c>
      <c r="S2" s="30">
        <f>R2/J2</f>
        <v>0.73029666650280989</v>
      </c>
    </row>
    <row r="3" spans="2:21" x14ac:dyDescent="0.2">
      <c r="B3" s="35"/>
      <c r="C3" s="7" t="s">
        <v>19</v>
      </c>
      <c r="D3" s="8">
        <v>5</v>
      </c>
      <c r="E3" s="8">
        <v>60</v>
      </c>
      <c r="F3" s="9">
        <v>35</v>
      </c>
      <c r="G3" s="8">
        <v>10</v>
      </c>
      <c r="H3" s="10">
        <v>85.228878846153805</v>
      </c>
      <c r="I3" s="10">
        <v>79.398198565384604</v>
      </c>
      <c r="J3" s="10">
        <v>1312.87115384617</v>
      </c>
      <c r="K3" s="9">
        <v>172540</v>
      </c>
      <c r="L3" s="12">
        <f t="shared" ref="L3:L34" si="0">K3*(I3/3600)</f>
        <v>3805.3792167976276</v>
      </c>
      <c r="M3" s="12">
        <f t="shared" ref="M3:M34" si="1">L3/J3</f>
        <v>2.8985168922703792</v>
      </c>
      <c r="N3" s="12">
        <v>34.713999999999999</v>
      </c>
      <c r="O3" s="12">
        <f t="shared" ref="O3:O12" si="2">((15/1000000)*N3*(3000/60))*3600</f>
        <v>93.727800000000002</v>
      </c>
      <c r="P3" s="12">
        <f>I3/O3</f>
        <v>0.84711471479523259</v>
      </c>
      <c r="Q3" s="9">
        <v>39.97</v>
      </c>
      <c r="R3" s="12">
        <f t="shared" ref="R3:R34" si="3">(I3/3600)*(Q3*1000)</f>
        <v>881.54055462733959</v>
      </c>
      <c r="S3" s="31">
        <f t="shared" ref="S3:S34" si="4">R3/J3</f>
        <v>0.67146006829747917</v>
      </c>
    </row>
    <row r="4" spans="2:21" x14ac:dyDescent="0.2">
      <c r="B4" s="35"/>
      <c r="C4" s="7" t="s">
        <v>20</v>
      </c>
      <c r="D4" s="8">
        <v>15</v>
      </c>
      <c r="E4" s="8">
        <v>45</v>
      </c>
      <c r="F4" s="9">
        <v>35</v>
      </c>
      <c r="G4" s="8">
        <v>20</v>
      </c>
      <c r="H4" s="10">
        <v>62.959226923076997</v>
      </c>
      <c r="I4" s="10">
        <v>117.758143961538</v>
      </c>
      <c r="J4" s="10">
        <v>944.62384615385804</v>
      </c>
      <c r="K4" s="9">
        <v>174420</v>
      </c>
      <c r="L4" s="12">
        <f t="shared" si="0"/>
        <v>5705.3820749365159</v>
      </c>
      <c r="M4" s="12">
        <f t="shared" si="1"/>
        <v>6.0398454878803021</v>
      </c>
      <c r="N4" s="12">
        <v>47.087000000000003</v>
      </c>
      <c r="O4" s="12">
        <f t="shared" si="2"/>
        <v>127.13490000000002</v>
      </c>
      <c r="P4" s="12">
        <f t="shared" ref="P4:P34" si="5">I4/O4</f>
        <v>0.92624561754119428</v>
      </c>
      <c r="Q4" s="9">
        <v>21.2</v>
      </c>
      <c r="R4" s="12">
        <f t="shared" si="3"/>
        <v>693.46462555127925</v>
      </c>
      <c r="S4" s="31">
        <f t="shared" si="4"/>
        <v>0.73411721329585133</v>
      </c>
    </row>
    <row r="5" spans="2:21" x14ac:dyDescent="0.2">
      <c r="B5" s="35"/>
      <c r="C5" s="7" t="s">
        <v>21</v>
      </c>
      <c r="D5" s="8">
        <v>15</v>
      </c>
      <c r="E5" s="8">
        <v>60</v>
      </c>
      <c r="F5" s="9">
        <v>35</v>
      </c>
      <c r="G5" s="8">
        <v>20</v>
      </c>
      <c r="H5" s="10">
        <v>86.347943846153797</v>
      </c>
      <c r="I5" s="10">
        <v>111.463019003846</v>
      </c>
      <c r="J5" s="10">
        <v>1357.5415384615201</v>
      </c>
      <c r="K5" s="9">
        <v>175260</v>
      </c>
      <c r="L5" s="12">
        <f t="shared" si="0"/>
        <v>5426.391308503903</v>
      </c>
      <c r="M5" s="12">
        <f t="shared" si="1"/>
        <v>3.9972193518686323</v>
      </c>
      <c r="N5" s="12">
        <v>47.087000000000003</v>
      </c>
      <c r="O5" s="12">
        <f t="shared" si="2"/>
        <v>127.13490000000002</v>
      </c>
      <c r="P5" s="12">
        <f t="shared" si="5"/>
        <v>0.87673029989283813</v>
      </c>
      <c r="Q5" s="9">
        <v>30.73</v>
      </c>
      <c r="R5" s="12">
        <f t="shared" si="3"/>
        <v>951.46071499671871</v>
      </c>
      <c r="S5" s="31">
        <f t="shared" si="4"/>
        <v>0.70087042498529639</v>
      </c>
    </row>
    <row r="6" spans="2:21" x14ac:dyDescent="0.2">
      <c r="B6" s="35"/>
      <c r="C6" s="7" t="s">
        <v>22</v>
      </c>
      <c r="D6" s="8">
        <v>10</v>
      </c>
      <c r="E6" s="8">
        <v>45</v>
      </c>
      <c r="F6" s="9">
        <v>35</v>
      </c>
      <c r="G6" s="8">
        <v>15</v>
      </c>
      <c r="H6" s="11">
        <v>68.222696833796505</v>
      </c>
      <c r="I6" s="10">
        <v>100.14061842559801</v>
      </c>
      <c r="J6" s="10">
        <v>948.78810559924295</v>
      </c>
      <c r="K6" s="9">
        <v>173250</v>
      </c>
      <c r="L6" s="12">
        <f t="shared" si="0"/>
        <v>4819.267261731904</v>
      </c>
      <c r="M6" s="12">
        <f t="shared" si="1"/>
        <v>5.0793925780594753</v>
      </c>
      <c r="N6" s="12">
        <v>40.326999999999998</v>
      </c>
      <c r="O6" s="12">
        <f t="shared" si="2"/>
        <v>108.88289999999999</v>
      </c>
      <c r="P6" s="12">
        <f t="shared" si="5"/>
        <v>0.91970932465610311</v>
      </c>
      <c r="Q6" s="9">
        <v>25.56</v>
      </c>
      <c r="R6" s="12">
        <f t="shared" si="3"/>
        <v>710.99839082174583</v>
      </c>
      <c r="S6" s="31">
        <f t="shared" si="4"/>
        <v>0.74937532060721601</v>
      </c>
    </row>
    <row r="7" spans="2:21" x14ac:dyDescent="0.2">
      <c r="B7" s="35"/>
      <c r="C7" s="7" t="s">
        <v>23</v>
      </c>
      <c r="D7" s="8">
        <v>10</v>
      </c>
      <c r="E7" s="8">
        <v>60</v>
      </c>
      <c r="F7" s="9">
        <v>35</v>
      </c>
      <c r="G7" s="8">
        <v>15</v>
      </c>
      <c r="H7" s="10">
        <v>89.681456689528702</v>
      </c>
      <c r="I7" s="10">
        <v>94.434410104635404</v>
      </c>
      <c r="J7" s="10">
        <v>1330.9338718737099</v>
      </c>
      <c r="K7" s="9">
        <v>174090</v>
      </c>
      <c r="L7" s="12">
        <f t="shared" si="0"/>
        <v>4566.69068197666</v>
      </c>
      <c r="M7" s="12">
        <f t="shared" si="1"/>
        <v>3.4311927725962823</v>
      </c>
      <c r="N7" s="12">
        <v>40.326999999999998</v>
      </c>
      <c r="O7" s="12">
        <f t="shared" si="2"/>
        <v>108.88289999999999</v>
      </c>
      <c r="P7" s="12">
        <f t="shared" si="5"/>
        <v>0.86730248831208034</v>
      </c>
      <c r="Q7" s="9">
        <v>35.31</v>
      </c>
      <c r="R7" s="12">
        <f t="shared" si="3"/>
        <v>926.24417244296558</v>
      </c>
      <c r="S7" s="31">
        <f t="shared" si="4"/>
        <v>0.69593553219814319</v>
      </c>
    </row>
    <row r="8" spans="2:21" x14ac:dyDescent="0.2">
      <c r="B8" s="35"/>
      <c r="C8" s="7" t="s">
        <v>24</v>
      </c>
      <c r="D8" s="8">
        <v>5</v>
      </c>
      <c r="E8" s="8">
        <v>50</v>
      </c>
      <c r="F8" s="9">
        <v>35</v>
      </c>
      <c r="G8" s="8">
        <v>10</v>
      </c>
      <c r="H8" s="10">
        <v>78.724668294211497</v>
      </c>
      <c r="I8" s="10">
        <v>82.887410987140001</v>
      </c>
      <c r="J8" s="10">
        <v>1067.3055152841</v>
      </c>
      <c r="K8" s="9">
        <v>172050</v>
      </c>
      <c r="L8" s="12">
        <f t="shared" si="0"/>
        <v>3961.3275167603992</v>
      </c>
      <c r="M8" s="12">
        <f t="shared" si="1"/>
        <v>3.7115216402736904</v>
      </c>
      <c r="N8" s="12">
        <v>34.573999999999998</v>
      </c>
      <c r="O8" s="12">
        <f t="shared" si="2"/>
        <v>93.349800000000002</v>
      </c>
      <c r="P8" s="12">
        <f t="shared" si="5"/>
        <v>0.88792274849158759</v>
      </c>
      <c r="Q8" s="9">
        <v>33.49</v>
      </c>
      <c r="R8" s="12">
        <f t="shared" si="3"/>
        <v>771.08316498869965</v>
      </c>
      <c r="S8" s="31">
        <f t="shared" si="4"/>
        <v>0.7224577723497001</v>
      </c>
    </row>
    <row r="9" spans="2:21" x14ac:dyDescent="0.2">
      <c r="B9" s="35"/>
      <c r="C9" s="7" t="s">
        <v>25</v>
      </c>
      <c r="D9" s="8">
        <v>10</v>
      </c>
      <c r="E9" s="8">
        <v>50</v>
      </c>
      <c r="F9" s="9">
        <v>35</v>
      </c>
      <c r="G9" s="8">
        <v>15</v>
      </c>
      <c r="H9" s="10">
        <v>75.389475115591694</v>
      </c>
      <c r="I9" s="10">
        <v>98.451740938118704</v>
      </c>
      <c r="J9" s="10">
        <v>1071.9686253177999</v>
      </c>
      <c r="K9" s="9">
        <v>173520</v>
      </c>
      <c r="L9" s="12">
        <f t="shared" si="0"/>
        <v>4745.3739132173214</v>
      </c>
      <c r="M9" s="12">
        <f t="shared" si="1"/>
        <v>4.4267843303813947</v>
      </c>
      <c r="N9" s="12">
        <v>40.326999999999998</v>
      </c>
      <c r="O9" s="12">
        <f t="shared" si="2"/>
        <v>108.88289999999999</v>
      </c>
      <c r="P9" s="12">
        <f t="shared" si="5"/>
        <v>0.90419837217890697</v>
      </c>
      <c r="Q9" s="9">
        <v>28.88</v>
      </c>
      <c r="R9" s="12">
        <f t="shared" si="3"/>
        <v>789.80174397024109</v>
      </c>
      <c r="S9" s="31">
        <f t="shared" si="4"/>
        <v>0.73677692174628096</v>
      </c>
    </row>
    <row r="10" spans="2:21" x14ac:dyDescent="0.2">
      <c r="B10" s="35"/>
      <c r="C10" s="7" t="s">
        <v>26</v>
      </c>
      <c r="D10" s="8">
        <v>15</v>
      </c>
      <c r="E10" s="8">
        <v>50</v>
      </c>
      <c r="F10" s="9">
        <v>35</v>
      </c>
      <c r="G10" s="8">
        <v>20</v>
      </c>
      <c r="H10" s="10">
        <v>72.558984613315204</v>
      </c>
      <c r="I10" s="10">
        <v>116.612347512162</v>
      </c>
      <c r="J10" s="10">
        <v>1062.1686962691399</v>
      </c>
      <c r="K10" s="9">
        <v>174800</v>
      </c>
      <c r="L10" s="12">
        <f t="shared" si="0"/>
        <v>5662.1773180905329</v>
      </c>
      <c r="M10" s="12">
        <f t="shared" si="1"/>
        <v>5.3307702796918148</v>
      </c>
      <c r="N10" s="12">
        <v>46.884999999999998</v>
      </c>
      <c r="O10" s="12">
        <f t="shared" si="2"/>
        <v>126.5895</v>
      </c>
      <c r="P10" s="12">
        <f t="shared" si="5"/>
        <v>0.92118499174230095</v>
      </c>
      <c r="Q10" s="9">
        <v>24.5</v>
      </c>
      <c r="R10" s="12">
        <f t="shared" si="3"/>
        <v>793.61180945776925</v>
      </c>
      <c r="S10" s="31">
        <f t="shared" si="4"/>
        <v>0.74716173828632415</v>
      </c>
    </row>
    <row r="11" spans="2:21" x14ac:dyDescent="0.2">
      <c r="B11" s="35"/>
      <c r="C11" s="7" t="s">
        <v>27</v>
      </c>
      <c r="D11" s="8">
        <v>7.2</v>
      </c>
      <c r="E11" s="8">
        <v>54.4</v>
      </c>
      <c r="F11" s="9">
        <v>35</v>
      </c>
      <c r="G11" s="8">
        <v>18.3</v>
      </c>
      <c r="H11" s="12">
        <v>88.647304615384698</v>
      </c>
      <c r="I11" s="17">
        <v>85.143244134615301</v>
      </c>
      <c r="J11" s="17">
        <v>1184.24653846154</v>
      </c>
      <c r="K11" s="9">
        <v>158880</v>
      </c>
      <c r="L11" s="12">
        <f t="shared" si="0"/>
        <v>3757.6551744743551</v>
      </c>
      <c r="M11" s="12">
        <f t="shared" si="1"/>
        <v>3.1730345434287202</v>
      </c>
      <c r="N11" s="12">
        <v>35.661999999999999</v>
      </c>
      <c r="O11" s="12">
        <f>((15/1000000)*N11*(3000/60))*3600</f>
        <v>96.287399999999991</v>
      </c>
      <c r="P11" s="12">
        <f t="shared" si="5"/>
        <v>0.88426153509820926</v>
      </c>
      <c r="Q11" s="9">
        <v>35.83</v>
      </c>
      <c r="R11" s="12">
        <f t="shared" si="3"/>
        <v>847.41178815090723</v>
      </c>
      <c r="S11" s="31">
        <f t="shared" si="4"/>
        <v>0.71557041598093563</v>
      </c>
    </row>
    <row r="12" spans="2:21" x14ac:dyDescent="0.2">
      <c r="B12" s="36"/>
      <c r="C12" s="13" t="s">
        <v>28</v>
      </c>
      <c r="D12" s="14">
        <v>-1.1000000000000001</v>
      </c>
      <c r="E12" s="14">
        <v>43.3</v>
      </c>
      <c r="F12" s="15">
        <v>35</v>
      </c>
      <c r="G12" s="14">
        <v>10</v>
      </c>
      <c r="H12" s="16">
        <v>78.767073461538502</v>
      </c>
      <c r="I12" s="16">
        <v>66.160743038461504</v>
      </c>
      <c r="J12" s="16">
        <v>914.63153846153796</v>
      </c>
      <c r="K12" s="15">
        <v>175970</v>
      </c>
      <c r="L12" s="29">
        <f t="shared" si="0"/>
        <v>3233.973875688353</v>
      </c>
      <c r="M12" s="29">
        <f t="shared" si="1"/>
        <v>3.5358215190437017</v>
      </c>
      <c r="N12" s="29">
        <v>27.542000000000002</v>
      </c>
      <c r="O12" s="29">
        <f t="shared" si="2"/>
        <v>74.363399999999999</v>
      </c>
      <c r="P12" s="29">
        <f t="shared" si="5"/>
        <v>0.88969497143032061</v>
      </c>
      <c r="Q12" s="15">
        <v>36.18</v>
      </c>
      <c r="R12" s="29">
        <f t="shared" si="3"/>
        <v>664.91546753653813</v>
      </c>
      <c r="S12" s="32">
        <f t="shared" si="4"/>
        <v>0.72697631732114076</v>
      </c>
    </row>
    <row r="13" spans="2:21" x14ac:dyDescent="0.2">
      <c r="B13" s="34" t="s">
        <v>29</v>
      </c>
      <c r="C13" s="3" t="s">
        <v>18</v>
      </c>
      <c r="D13" s="4">
        <v>5</v>
      </c>
      <c r="E13" s="4">
        <v>45</v>
      </c>
      <c r="F13" s="5">
        <v>35</v>
      </c>
      <c r="G13" s="4">
        <v>10</v>
      </c>
      <c r="H13" s="6">
        <v>69.234984242695305</v>
      </c>
      <c r="I13" s="6">
        <v>116.651432070095</v>
      </c>
      <c r="J13" s="6">
        <v>1356.84089147285</v>
      </c>
      <c r="K13" s="5">
        <v>171700</v>
      </c>
      <c r="L13" s="28">
        <f t="shared" si="0"/>
        <v>5563.6252462320308</v>
      </c>
      <c r="M13" s="28">
        <f t="shared" si="1"/>
        <v>4.1004256882269514</v>
      </c>
      <c r="N13" s="28">
        <v>34.713999999999999</v>
      </c>
      <c r="O13" s="28">
        <f>((15/1000000)*N13*(4000/60))*3600</f>
        <v>124.97040000000001</v>
      </c>
      <c r="P13" s="28">
        <f t="shared" si="5"/>
        <v>0.93343249337519119</v>
      </c>
      <c r="Q13" s="5">
        <v>30.06</v>
      </c>
      <c r="R13" s="28">
        <f t="shared" si="3"/>
        <v>974.03945778529317</v>
      </c>
      <c r="S13" s="30">
        <f t="shared" si="4"/>
        <v>0.71787301216134036</v>
      </c>
    </row>
    <row r="14" spans="2:21" x14ac:dyDescent="0.2">
      <c r="B14" s="35"/>
      <c r="C14" s="7" t="s">
        <v>19</v>
      </c>
      <c r="D14" s="8">
        <v>5</v>
      </c>
      <c r="E14" s="8">
        <v>60</v>
      </c>
      <c r="F14" s="9">
        <v>35</v>
      </c>
      <c r="G14" s="8">
        <v>10</v>
      </c>
      <c r="H14" s="10">
        <v>88.062218794931098</v>
      </c>
      <c r="I14" s="10">
        <v>109.772798766119</v>
      </c>
      <c r="J14" s="10">
        <v>1790.1565242494401</v>
      </c>
      <c r="K14" s="9">
        <v>172540</v>
      </c>
      <c r="L14" s="12">
        <f t="shared" si="0"/>
        <v>5261.1663053072698</v>
      </c>
      <c r="M14" s="12">
        <f t="shared" si="1"/>
        <v>2.9389420612329538</v>
      </c>
      <c r="N14" s="12">
        <v>34.713999999999999</v>
      </c>
      <c r="O14" s="12">
        <f t="shared" ref="O14:O23" si="6">((15/1000000)*N14*(4000/60))*3600</f>
        <v>124.97040000000001</v>
      </c>
      <c r="P14" s="12">
        <f t="shared" si="5"/>
        <v>0.87839039297400812</v>
      </c>
      <c r="Q14" s="9">
        <v>39.97</v>
      </c>
      <c r="R14" s="12">
        <f t="shared" si="3"/>
        <v>1218.7829907449379</v>
      </c>
      <c r="S14" s="31">
        <f t="shared" si="4"/>
        <v>0.68082481852023402</v>
      </c>
    </row>
    <row r="15" spans="2:21" x14ac:dyDescent="0.2">
      <c r="B15" s="35"/>
      <c r="C15" s="7" t="s">
        <v>20</v>
      </c>
      <c r="D15" s="8">
        <v>15</v>
      </c>
      <c r="E15" s="8">
        <v>45</v>
      </c>
      <c r="F15" s="9">
        <v>35</v>
      </c>
      <c r="G15" s="8">
        <v>20</v>
      </c>
      <c r="H15" s="10">
        <v>63.859642421874803</v>
      </c>
      <c r="I15" s="10">
        <v>162.55978981562501</v>
      </c>
      <c r="J15" s="10">
        <v>1326.4159375000099</v>
      </c>
      <c r="K15" s="9">
        <v>174420</v>
      </c>
      <c r="L15" s="12">
        <f t="shared" si="0"/>
        <v>7876.0218165670321</v>
      </c>
      <c r="M15" s="12">
        <f t="shared" si="1"/>
        <v>5.9378220616163047</v>
      </c>
      <c r="N15" s="12">
        <v>47.087000000000003</v>
      </c>
      <c r="O15" s="12">
        <f t="shared" si="6"/>
        <v>169.51320000000004</v>
      </c>
      <c r="P15" s="12">
        <f t="shared" si="5"/>
        <v>0.95898012553373413</v>
      </c>
      <c r="Q15" s="9">
        <v>21.2</v>
      </c>
      <c r="R15" s="12">
        <f t="shared" si="3"/>
        <v>957.29654002534733</v>
      </c>
      <c r="S15" s="31">
        <f t="shared" si="4"/>
        <v>0.72171670511561548</v>
      </c>
    </row>
    <row r="16" spans="2:21" x14ac:dyDescent="0.2">
      <c r="B16" s="35"/>
      <c r="C16" s="7" t="s">
        <v>21</v>
      </c>
      <c r="D16" s="8">
        <v>15</v>
      </c>
      <c r="E16" s="8">
        <v>60</v>
      </c>
      <c r="F16" s="9">
        <v>35</v>
      </c>
      <c r="G16" s="8">
        <v>20</v>
      </c>
      <c r="H16" s="10">
        <v>87.398902307692197</v>
      </c>
      <c r="I16" s="10">
        <v>156.13992966538399</v>
      </c>
      <c r="J16" s="10">
        <v>1904.06923076923</v>
      </c>
      <c r="K16" s="9">
        <v>175260</v>
      </c>
      <c r="L16" s="12">
        <f t="shared" si="0"/>
        <v>7601.4122425431106</v>
      </c>
      <c r="M16" s="12">
        <f t="shared" si="1"/>
        <v>3.992193203748267</v>
      </c>
      <c r="N16" s="12">
        <v>47.087000000000003</v>
      </c>
      <c r="O16" s="12">
        <f t="shared" si="6"/>
        <v>169.51320000000004</v>
      </c>
      <c r="P16" s="12">
        <f t="shared" si="5"/>
        <v>0.92110779376109919</v>
      </c>
      <c r="Q16" s="9">
        <v>30.73</v>
      </c>
      <c r="R16" s="12">
        <f t="shared" si="3"/>
        <v>1332.8277885047917</v>
      </c>
      <c r="S16" s="31">
        <f t="shared" si="4"/>
        <v>0.69998914270902801</v>
      </c>
    </row>
    <row r="17" spans="2:19" x14ac:dyDescent="0.2">
      <c r="B17" s="35"/>
      <c r="C17" s="7" t="s">
        <v>22</v>
      </c>
      <c r="D17" s="8">
        <v>10</v>
      </c>
      <c r="E17" s="8">
        <v>45</v>
      </c>
      <c r="F17" s="9">
        <v>35</v>
      </c>
      <c r="G17" s="8">
        <v>15</v>
      </c>
      <c r="H17" s="10">
        <v>69.940333169751099</v>
      </c>
      <c r="I17" s="10">
        <v>138.45008887508101</v>
      </c>
      <c r="J17" s="10">
        <v>1347.2031325016301</v>
      </c>
      <c r="K17" s="9">
        <v>173250</v>
      </c>
      <c r="L17" s="12">
        <f t="shared" si="0"/>
        <v>6662.9105271132739</v>
      </c>
      <c r="M17" s="12">
        <f t="shared" si="1"/>
        <v>4.9457356254367317</v>
      </c>
      <c r="N17" s="12">
        <v>40.326999999999998</v>
      </c>
      <c r="O17" s="12">
        <f t="shared" si="6"/>
        <v>145.1772</v>
      </c>
      <c r="P17" s="12">
        <f t="shared" si="5"/>
        <v>0.95366275747900497</v>
      </c>
      <c r="Q17" s="9">
        <v>25.56</v>
      </c>
      <c r="R17" s="12">
        <f t="shared" si="3"/>
        <v>982.99563101307513</v>
      </c>
      <c r="S17" s="31">
        <f t="shared" si="4"/>
        <v>0.72965658058391258</v>
      </c>
    </row>
    <row r="18" spans="2:19" x14ac:dyDescent="0.2">
      <c r="B18" s="35"/>
      <c r="C18" s="7" t="s">
        <v>23</v>
      </c>
      <c r="D18" s="8">
        <v>10</v>
      </c>
      <c r="E18" s="8">
        <v>60</v>
      </c>
      <c r="F18" s="9">
        <v>35</v>
      </c>
      <c r="G18" s="8">
        <v>15</v>
      </c>
      <c r="H18" s="10">
        <v>90.614102863181998</v>
      </c>
      <c r="I18" s="10">
        <v>132.553974245566</v>
      </c>
      <c r="J18" s="10">
        <v>1857.2819612132701</v>
      </c>
      <c r="K18" s="9">
        <v>174090</v>
      </c>
      <c r="L18" s="12">
        <f t="shared" si="0"/>
        <v>6410.0892712251625</v>
      </c>
      <c r="M18" s="12">
        <f t="shared" si="1"/>
        <v>3.4513280186266222</v>
      </c>
      <c r="N18" s="12">
        <v>40.326999999999998</v>
      </c>
      <c r="O18" s="12">
        <f t="shared" si="6"/>
        <v>145.1772</v>
      </c>
      <c r="P18" s="12">
        <f t="shared" si="5"/>
        <v>0.91304953012984136</v>
      </c>
      <c r="Q18" s="9">
        <v>35.31</v>
      </c>
      <c r="R18" s="12">
        <f t="shared" si="3"/>
        <v>1300.1335640585933</v>
      </c>
      <c r="S18" s="31">
        <f t="shared" si="4"/>
        <v>0.70001948611468801</v>
      </c>
    </row>
    <row r="19" spans="2:19" x14ac:dyDescent="0.2">
      <c r="B19" s="35"/>
      <c r="C19" s="7" t="s">
        <v>24</v>
      </c>
      <c r="D19" s="8">
        <v>5</v>
      </c>
      <c r="E19" s="8">
        <v>50</v>
      </c>
      <c r="F19" s="9">
        <v>35</v>
      </c>
      <c r="G19" s="8">
        <v>10</v>
      </c>
      <c r="H19" s="10">
        <v>79.612983441435702</v>
      </c>
      <c r="I19" s="10">
        <v>116.424675237941</v>
      </c>
      <c r="J19" s="10">
        <v>1497.6235789038001</v>
      </c>
      <c r="K19" s="9">
        <v>172050</v>
      </c>
      <c r="L19" s="12">
        <f t="shared" si="0"/>
        <v>5564.1292707465973</v>
      </c>
      <c r="M19" s="12">
        <f t="shared" si="1"/>
        <v>3.7153056009036094</v>
      </c>
      <c r="N19" s="12">
        <v>34.573999999999998</v>
      </c>
      <c r="O19" s="12">
        <f t="shared" si="6"/>
        <v>124.46640000000001</v>
      </c>
      <c r="P19" s="12">
        <f t="shared" si="5"/>
        <v>0.93539039642779898</v>
      </c>
      <c r="Q19" s="9">
        <v>33.49</v>
      </c>
      <c r="R19" s="12">
        <f t="shared" si="3"/>
        <v>1083.0728815885125</v>
      </c>
      <c r="S19" s="31">
        <f t="shared" si="4"/>
        <v>0.72319433056821802</v>
      </c>
    </row>
    <row r="20" spans="2:19" x14ac:dyDescent="0.2">
      <c r="B20" s="35"/>
      <c r="C20" s="7" t="s">
        <v>25</v>
      </c>
      <c r="D20" s="8">
        <v>10</v>
      </c>
      <c r="E20" s="8">
        <v>50</v>
      </c>
      <c r="F20" s="9">
        <v>35</v>
      </c>
      <c r="G20" s="8">
        <v>15</v>
      </c>
      <c r="H20" s="10">
        <v>76.551480503754505</v>
      </c>
      <c r="I20" s="10">
        <v>137.16716832895699</v>
      </c>
      <c r="J20" s="10">
        <v>1508.21578519482</v>
      </c>
      <c r="K20" s="9">
        <v>173520</v>
      </c>
      <c r="L20" s="12">
        <f t="shared" si="0"/>
        <v>6611.4575134557272</v>
      </c>
      <c r="M20" s="12">
        <f t="shared" si="1"/>
        <v>4.3836283762284776</v>
      </c>
      <c r="N20" s="12">
        <v>40.326999999999998</v>
      </c>
      <c r="O20" s="12">
        <f t="shared" si="6"/>
        <v>145.1772</v>
      </c>
      <c r="P20" s="12">
        <f t="shared" si="5"/>
        <v>0.94482582891085509</v>
      </c>
      <c r="Q20" s="9">
        <v>28.88</v>
      </c>
      <c r="R20" s="12">
        <f t="shared" si="3"/>
        <v>1100.3855059278551</v>
      </c>
      <c r="S20" s="31">
        <f t="shared" si="4"/>
        <v>0.72959421107352718</v>
      </c>
    </row>
    <row r="21" spans="2:19" x14ac:dyDescent="0.2">
      <c r="B21" s="35"/>
      <c r="C21" s="7" t="s">
        <v>26</v>
      </c>
      <c r="D21" s="8">
        <v>15</v>
      </c>
      <c r="E21" s="8">
        <v>50</v>
      </c>
      <c r="F21" s="9">
        <v>35</v>
      </c>
      <c r="G21" s="8">
        <v>20</v>
      </c>
      <c r="H21" s="10">
        <v>73.8290447203334</v>
      </c>
      <c r="I21" s="10">
        <v>161.91003677115501</v>
      </c>
      <c r="J21" s="10">
        <v>1507.1054271861899</v>
      </c>
      <c r="K21" s="9">
        <v>174800</v>
      </c>
      <c r="L21" s="12">
        <f t="shared" si="0"/>
        <v>7861.6317854438594</v>
      </c>
      <c r="M21" s="12">
        <f t="shared" si="1"/>
        <v>5.2163781269912599</v>
      </c>
      <c r="N21" s="12">
        <v>46.884999999999998</v>
      </c>
      <c r="O21" s="12">
        <f t="shared" si="6"/>
        <v>168.786</v>
      </c>
      <c r="P21" s="12">
        <f t="shared" si="5"/>
        <v>0.95926224195818965</v>
      </c>
      <c r="Q21" s="9">
        <v>24.5</v>
      </c>
      <c r="R21" s="12">
        <f t="shared" si="3"/>
        <v>1101.8877502481382</v>
      </c>
      <c r="S21" s="31">
        <f t="shared" si="4"/>
        <v>0.7311285132224592</v>
      </c>
    </row>
    <row r="22" spans="2:19" x14ac:dyDescent="0.2">
      <c r="B22" s="35"/>
      <c r="C22" s="7" t="s">
        <v>27</v>
      </c>
      <c r="D22" s="8">
        <v>7.2</v>
      </c>
      <c r="E22" s="8">
        <v>54.4</v>
      </c>
      <c r="F22" s="9">
        <v>35</v>
      </c>
      <c r="G22" s="8">
        <v>18.3</v>
      </c>
      <c r="H22" s="17">
        <v>90.022143109664498</v>
      </c>
      <c r="I22" s="17">
        <v>118.374046700487</v>
      </c>
      <c r="J22" s="17">
        <v>1646.5984216291899</v>
      </c>
      <c r="K22" s="9">
        <v>158880</v>
      </c>
      <c r="L22" s="12">
        <f t="shared" si="0"/>
        <v>5224.2412610481588</v>
      </c>
      <c r="M22" s="12">
        <f t="shared" si="1"/>
        <v>3.1727476429129271</v>
      </c>
      <c r="N22" s="12">
        <v>35.661999999999999</v>
      </c>
      <c r="O22" s="12">
        <f t="shared" si="6"/>
        <v>128.38319999999999</v>
      </c>
      <c r="P22" s="12">
        <f t="shared" si="5"/>
        <v>0.92203689190242188</v>
      </c>
      <c r="Q22" s="9">
        <v>35.83</v>
      </c>
      <c r="R22" s="12">
        <f t="shared" si="3"/>
        <v>1178.1505814662357</v>
      </c>
      <c r="S22" s="31">
        <f t="shared" si="4"/>
        <v>0.71550571529185669</v>
      </c>
    </row>
    <row r="23" spans="2:19" x14ac:dyDescent="0.2">
      <c r="B23" s="36"/>
      <c r="C23" s="13" t="s">
        <v>28</v>
      </c>
      <c r="D23" s="14">
        <v>-1.1000000000000001</v>
      </c>
      <c r="E23" s="14">
        <v>43.3</v>
      </c>
      <c r="F23" s="15">
        <v>35</v>
      </c>
      <c r="G23" s="14">
        <v>10</v>
      </c>
      <c r="H23" s="16">
        <v>79.770553817342204</v>
      </c>
      <c r="I23" s="16">
        <v>92.223912530137298</v>
      </c>
      <c r="J23" s="16">
        <v>1276.36055116424</v>
      </c>
      <c r="K23" s="15">
        <v>175970</v>
      </c>
      <c r="L23" s="29">
        <f t="shared" si="0"/>
        <v>4507.956079980072</v>
      </c>
      <c r="M23" s="29">
        <f t="shared" si="1"/>
        <v>3.5318829588301774</v>
      </c>
      <c r="N23" s="29">
        <v>27.542000000000002</v>
      </c>
      <c r="O23" s="29">
        <f t="shared" si="6"/>
        <v>99.151200000000017</v>
      </c>
      <c r="P23" s="29">
        <f t="shared" si="5"/>
        <v>0.93013410357249615</v>
      </c>
      <c r="Q23" s="15">
        <v>36.18</v>
      </c>
      <c r="R23" s="29">
        <f t="shared" si="3"/>
        <v>926.85032092787981</v>
      </c>
      <c r="S23" s="32">
        <f t="shared" si="4"/>
        <v>0.72616653662826525</v>
      </c>
    </row>
    <row r="24" spans="2:19" x14ac:dyDescent="0.2">
      <c r="B24" s="34" t="s">
        <v>30</v>
      </c>
      <c r="C24" s="3" t="s">
        <v>18</v>
      </c>
      <c r="D24" s="4">
        <v>5</v>
      </c>
      <c r="E24" s="4">
        <v>45</v>
      </c>
      <c r="F24" s="5">
        <v>35</v>
      </c>
      <c r="G24" s="4">
        <v>10</v>
      </c>
      <c r="H24" s="6">
        <v>70.578730384615298</v>
      </c>
      <c r="I24" s="6">
        <v>142.296560342308</v>
      </c>
      <c r="J24" s="6">
        <v>1739.9630769230801</v>
      </c>
      <c r="K24" s="5">
        <v>171700</v>
      </c>
      <c r="L24" s="28">
        <f t="shared" si="0"/>
        <v>6786.7553918817457</v>
      </c>
      <c r="M24" s="28">
        <f t="shared" si="1"/>
        <v>3.9005169028548146</v>
      </c>
      <c r="N24" s="28">
        <v>34.713999999999999</v>
      </c>
      <c r="O24" s="28">
        <f>((15/1000000)*N24*(4800/60))*3600</f>
        <v>149.96447999999998</v>
      </c>
      <c r="P24" s="28">
        <f t="shared" si="5"/>
        <v>0.94886842765905643</v>
      </c>
      <c r="Q24" s="5">
        <v>30.06</v>
      </c>
      <c r="R24" s="28">
        <f t="shared" si="3"/>
        <v>1188.1762788582719</v>
      </c>
      <c r="S24" s="30">
        <f t="shared" si="4"/>
        <v>0.68287442108221164</v>
      </c>
    </row>
    <row r="25" spans="2:19" x14ac:dyDescent="0.2">
      <c r="B25" s="35"/>
      <c r="C25" s="7" t="s">
        <v>19</v>
      </c>
      <c r="D25" s="8">
        <v>5</v>
      </c>
      <c r="E25" s="8">
        <v>60</v>
      </c>
      <c r="F25" s="9">
        <v>35</v>
      </c>
      <c r="G25" s="8">
        <v>10</v>
      </c>
      <c r="H25" s="10">
        <v>94.918983846153907</v>
      </c>
      <c r="I25" s="10">
        <v>136.55162259230801</v>
      </c>
      <c r="J25" s="10">
        <v>2252.8200000000202</v>
      </c>
      <c r="K25" s="9">
        <v>172540</v>
      </c>
      <c r="L25" s="12">
        <f t="shared" si="0"/>
        <v>6544.6158227991173</v>
      </c>
      <c r="M25" s="12">
        <f t="shared" si="1"/>
        <v>2.905077113484015</v>
      </c>
      <c r="N25" s="12">
        <v>34.713999999999999</v>
      </c>
      <c r="O25" s="12">
        <f t="shared" ref="O25:O34" si="7">((15/1000000)*N25*(4800/60))*3600</f>
        <v>149.96447999999998</v>
      </c>
      <c r="P25" s="12">
        <f t="shared" si="5"/>
        <v>0.91055977116919973</v>
      </c>
      <c r="Q25" s="9">
        <v>39.97</v>
      </c>
      <c r="R25" s="12">
        <f t="shared" si="3"/>
        <v>1516.1023208373751</v>
      </c>
      <c r="S25" s="31">
        <f t="shared" si="4"/>
        <v>0.67297978570740746</v>
      </c>
    </row>
    <row r="26" spans="2:19" x14ac:dyDescent="0.2">
      <c r="B26" s="35"/>
      <c r="C26" s="7" t="s">
        <v>20</v>
      </c>
      <c r="D26" s="8">
        <v>15</v>
      </c>
      <c r="E26" s="8">
        <v>45</v>
      </c>
      <c r="F26" s="9">
        <v>35</v>
      </c>
      <c r="G26" s="8">
        <v>20</v>
      </c>
      <c r="H26" s="10">
        <v>64.859689971028203</v>
      </c>
      <c r="I26" s="10">
        <v>197.56808379355201</v>
      </c>
      <c r="J26" s="10">
        <v>1691.9103846153801</v>
      </c>
      <c r="K26" s="9">
        <v>174420</v>
      </c>
      <c r="L26" s="12">
        <f t="shared" si="0"/>
        <v>9572.173659797596</v>
      </c>
      <c r="M26" s="12">
        <f t="shared" si="1"/>
        <v>5.6576126884956892</v>
      </c>
      <c r="N26" s="12">
        <v>47.087000000000003</v>
      </c>
      <c r="O26" s="12">
        <f t="shared" si="7"/>
        <v>203.41584</v>
      </c>
      <c r="P26" s="12">
        <f t="shared" si="5"/>
        <v>0.97125220825257264</v>
      </c>
      <c r="Q26" s="9">
        <v>21.2</v>
      </c>
      <c r="R26" s="12">
        <f t="shared" si="3"/>
        <v>1163.4564934509174</v>
      </c>
      <c r="S26" s="31">
        <f t="shared" si="4"/>
        <v>0.68765846230999084</v>
      </c>
    </row>
    <row r="27" spans="2:19" x14ac:dyDescent="0.2">
      <c r="B27" s="35"/>
      <c r="C27" s="7" t="s">
        <v>21</v>
      </c>
      <c r="D27" s="8">
        <v>15</v>
      </c>
      <c r="E27" s="8">
        <v>60</v>
      </c>
      <c r="F27" s="9">
        <v>35</v>
      </c>
      <c r="G27" s="8">
        <v>20</v>
      </c>
      <c r="H27" s="10">
        <v>88.304347692307701</v>
      </c>
      <c r="I27" s="10">
        <v>190.558001492307</v>
      </c>
      <c r="J27" s="10">
        <v>2356.26307692305</v>
      </c>
      <c r="K27" s="9">
        <v>175260</v>
      </c>
      <c r="L27" s="12">
        <f t="shared" si="0"/>
        <v>9276.9987059838131</v>
      </c>
      <c r="M27" s="12">
        <f t="shared" si="1"/>
        <v>3.9371659288988545</v>
      </c>
      <c r="N27" s="12">
        <v>47.087000000000003</v>
      </c>
      <c r="O27" s="12">
        <f t="shared" si="7"/>
        <v>203.41584</v>
      </c>
      <c r="P27" s="12">
        <f t="shared" si="5"/>
        <v>0.93679037725039993</v>
      </c>
      <c r="Q27" s="9">
        <v>30.73</v>
      </c>
      <c r="R27" s="12">
        <f t="shared" si="3"/>
        <v>1626.6242738496096</v>
      </c>
      <c r="S27" s="31">
        <f t="shared" si="4"/>
        <v>0.69034068809233029</v>
      </c>
    </row>
    <row r="28" spans="2:19" x14ac:dyDescent="0.2">
      <c r="B28" s="35"/>
      <c r="C28" s="7" t="s">
        <v>22</v>
      </c>
      <c r="D28" s="8">
        <v>10</v>
      </c>
      <c r="E28" s="8">
        <v>45</v>
      </c>
      <c r="F28" s="9">
        <v>35</v>
      </c>
      <c r="G28" s="8">
        <v>15</v>
      </c>
      <c r="H28" s="10">
        <v>71.587517216046905</v>
      </c>
      <c r="I28" s="10">
        <v>168.451713904559</v>
      </c>
      <c r="J28" s="10">
        <v>1699.2629725654799</v>
      </c>
      <c r="K28" s="9">
        <v>173250</v>
      </c>
      <c r="L28" s="12">
        <f t="shared" si="0"/>
        <v>8106.738731656902</v>
      </c>
      <c r="M28" s="12">
        <f t="shared" si="1"/>
        <v>4.7707381744555226</v>
      </c>
      <c r="N28" s="12">
        <v>40.326999999999998</v>
      </c>
      <c r="O28" s="12">
        <f t="shared" si="7"/>
        <v>174.21264000000002</v>
      </c>
      <c r="P28" s="12">
        <f t="shared" si="5"/>
        <v>0.96693164115163499</v>
      </c>
      <c r="Q28" s="9">
        <v>25.56</v>
      </c>
      <c r="R28" s="12">
        <f t="shared" si="3"/>
        <v>1196.007168722369</v>
      </c>
      <c r="S28" s="31">
        <f t="shared" si="4"/>
        <v>0.70383877482876278</v>
      </c>
    </row>
    <row r="29" spans="2:19" x14ac:dyDescent="0.2">
      <c r="B29" s="35"/>
      <c r="C29" s="7" t="s">
        <v>23</v>
      </c>
      <c r="D29" s="8">
        <v>10</v>
      </c>
      <c r="E29" s="8">
        <v>60</v>
      </c>
      <c r="F29" s="9">
        <v>35</v>
      </c>
      <c r="G29" s="8">
        <v>15</v>
      </c>
      <c r="H29" s="10">
        <v>91.748432326612701</v>
      </c>
      <c r="I29" s="10">
        <v>162.97576625420999</v>
      </c>
      <c r="J29" s="10">
        <v>2309.6961257612502</v>
      </c>
      <c r="K29" s="9">
        <v>174090</v>
      </c>
      <c r="L29" s="12">
        <f t="shared" si="0"/>
        <v>7881.2364297765052</v>
      </c>
      <c r="M29" s="12">
        <f t="shared" si="1"/>
        <v>3.412239533102623</v>
      </c>
      <c r="N29" s="12">
        <v>40.326999999999998</v>
      </c>
      <c r="O29" s="12">
        <f t="shared" si="7"/>
        <v>174.21264000000002</v>
      </c>
      <c r="P29" s="12">
        <f t="shared" si="5"/>
        <v>0.93549909038867651</v>
      </c>
      <c r="Q29" s="9">
        <v>35.31</v>
      </c>
      <c r="R29" s="12">
        <f t="shared" si="3"/>
        <v>1598.5206406767097</v>
      </c>
      <c r="S29" s="31">
        <f t="shared" si="4"/>
        <v>0.69209132008647023</v>
      </c>
    </row>
    <row r="30" spans="2:19" x14ac:dyDescent="0.2">
      <c r="B30" s="35"/>
      <c r="C30" s="7" t="s">
        <v>24</v>
      </c>
      <c r="D30" s="8">
        <v>5</v>
      </c>
      <c r="E30" s="8">
        <v>50</v>
      </c>
      <c r="F30" s="9">
        <v>35</v>
      </c>
      <c r="G30" s="8">
        <v>10</v>
      </c>
      <c r="H30" s="10">
        <v>80.936265974121895</v>
      </c>
      <c r="I30" s="10">
        <v>142.31528277297201</v>
      </c>
      <c r="J30" s="10">
        <v>1869.40800941302</v>
      </c>
      <c r="K30" s="9">
        <v>172050</v>
      </c>
      <c r="L30" s="12">
        <f t="shared" si="0"/>
        <v>6801.4845558582874</v>
      </c>
      <c r="M30" s="12">
        <f t="shared" si="1"/>
        <v>3.6383093051975863</v>
      </c>
      <c r="N30" s="12">
        <v>34.573999999999998</v>
      </c>
      <c r="O30" s="12">
        <f t="shared" si="7"/>
        <v>149.35968</v>
      </c>
      <c r="P30" s="12">
        <f t="shared" si="5"/>
        <v>0.95283601821436692</v>
      </c>
      <c r="Q30" s="9">
        <v>33.49</v>
      </c>
      <c r="R30" s="12">
        <f t="shared" si="3"/>
        <v>1323.9274500185647</v>
      </c>
      <c r="S30" s="31">
        <f t="shared" si="4"/>
        <v>0.70820679239213702</v>
      </c>
    </row>
    <row r="31" spans="2:19" x14ac:dyDescent="0.2">
      <c r="B31" s="35"/>
      <c r="C31" s="7" t="s">
        <v>25</v>
      </c>
      <c r="D31" s="8">
        <v>10</v>
      </c>
      <c r="E31" s="8">
        <v>50</v>
      </c>
      <c r="F31" s="9">
        <v>35</v>
      </c>
      <c r="G31" s="8">
        <v>15</v>
      </c>
      <c r="H31" s="10">
        <v>77.912283538993705</v>
      </c>
      <c r="I31" s="10">
        <v>167.50854061176301</v>
      </c>
      <c r="J31" s="10">
        <v>1896.2549399869899</v>
      </c>
      <c r="K31" s="9">
        <v>173520</v>
      </c>
      <c r="L31" s="12">
        <f t="shared" si="0"/>
        <v>8073.9116574869768</v>
      </c>
      <c r="M31" s="12">
        <f t="shared" si="1"/>
        <v>4.2578197093806232</v>
      </c>
      <c r="N31" s="12">
        <v>40.326999999999998</v>
      </c>
      <c r="O31" s="12">
        <f t="shared" si="7"/>
        <v>174.21264000000002</v>
      </c>
      <c r="P31" s="12">
        <f t="shared" si="5"/>
        <v>0.96151772116973255</v>
      </c>
      <c r="Q31" s="9">
        <v>28.88</v>
      </c>
      <c r="R31" s="12">
        <f t="shared" si="3"/>
        <v>1343.7907369076988</v>
      </c>
      <c r="S31" s="31">
        <f t="shared" si="4"/>
        <v>0.70865510146906641</v>
      </c>
    </row>
    <row r="32" spans="2:19" x14ac:dyDescent="0.2">
      <c r="B32" s="35"/>
      <c r="C32" s="7" t="s">
        <v>26</v>
      </c>
      <c r="D32" s="8">
        <v>15</v>
      </c>
      <c r="E32" s="8">
        <v>50</v>
      </c>
      <c r="F32" s="9">
        <v>35</v>
      </c>
      <c r="G32" s="8">
        <v>20</v>
      </c>
      <c r="H32" s="10">
        <v>75.220818295393997</v>
      </c>
      <c r="I32" s="10">
        <v>196.991976250325</v>
      </c>
      <c r="J32" s="10">
        <v>1902.8337471176001</v>
      </c>
      <c r="K32" s="9">
        <v>174800</v>
      </c>
      <c r="L32" s="12">
        <f t="shared" si="0"/>
        <v>9565.0548468213365</v>
      </c>
      <c r="M32" s="12">
        <f t="shared" si="1"/>
        <v>5.026742279145731</v>
      </c>
      <c r="N32" s="12">
        <v>46.884999999999998</v>
      </c>
      <c r="O32" s="12">
        <f t="shared" si="7"/>
        <v>202.54319999999998</v>
      </c>
      <c r="P32" s="12">
        <f t="shared" si="5"/>
        <v>0.97259239633976857</v>
      </c>
      <c r="Q32" s="9">
        <v>24.5</v>
      </c>
      <c r="R32" s="12">
        <f t="shared" si="3"/>
        <v>1340.6398383702674</v>
      </c>
      <c r="S32" s="31">
        <f t="shared" si="4"/>
        <v>0.70454911807248521</v>
      </c>
    </row>
    <row r="33" spans="2:19" x14ac:dyDescent="0.2">
      <c r="B33" s="35"/>
      <c r="C33" s="7" t="s">
        <v>27</v>
      </c>
      <c r="D33" s="8">
        <v>7.2</v>
      </c>
      <c r="E33" s="8">
        <v>54.4</v>
      </c>
      <c r="F33" s="9">
        <v>35</v>
      </c>
      <c r="G33" s="8">
        <v>18.3</v>
      </c>
      <c r="H33" s="17">
        <v>91.506645000000006</v>
      </c>
      <c r="I33" s="17">
        <v>146.00722258846201</v>
      </c>
      <c r="J33" s="17">
        <v>2059.9465384615401</v>
      </c>
      <c r="K33" s="9">
        <v>158880</v>
      </c>
      <c r="L33" s="12">
        <f t="shared" si="0"/>
        <v>6443.785423570791</v>
      </c>
      <c r="M33" s="12">
        <f t="shared" si="1"/>
        <v>3.1281323584170768</v>
      </c>
      <c r="N33" s="12">
        <v>35.661999999999999</v>
      </c>
      <c r="O33" s="12">
        <f t="shared" si="7"/>
        <v>154.05983999999998</v>
      </c>
      <c r="P33" s="12">
        <f t="shared" si="5"/>
        <v>0.94773058694895462</v>
      </c>
      <c r="Q33" s="9">
        <v>35.83</v>
      </c>
      <c r="R33" s="12">
        <f t="shared" si="3"/>
        <v>1453.1774403734985</v>
      </c>
      <c r="S33" s="31">
        <f t="shared" si="4"/>
        <v>0.70544424976135356</v>
      </c>
    </row>
    <row r="34" spans="2:19" x14ac:dyDescent="0.2">
      <c r="B34" s="36"/>
      <c r="C34" s="13" t="s">
        <v>28</v>
      </c>
      <c r="D34" s="14">
        <v>-1.1000000000000001</v>
      </c>
      <c r="E34" s="14">
        <v>43.3</v>
      </c>
      <c r="F34" s="15">
        <v>35</v>
      </c>
      <c r="G34" s="14">
        <v>10</v>
      </c>
      <c r="H34" s="16">
        <v>81.631960384615397</v>
      </c>
      <c r="I34" s="16">
        <v>113.580481253846</v>
      </c>
      <c r="J34" s="16">
        <v>1603.6423076923099</v>
      </c>
      <c r="K34" s="15">
        <v>175970</v>
      </c>
      <c r="L34" s="29">
        <f t="shared" si="0"/>
        <v>5551.877023955356</v>
      </c>
      <c r="M34" s="29">
        <f t="shared" si="1"/>
        <v>3.4620420010898041</v>
      </c>
      <c r="N34" s="29">
        <v>27.542000000000002</v>
      </c>
      <c r="O34" s="29">
        <f t="shared" si="7"/>
        <v>118.98144000000002</v>
      </c>
      <c r="P34" s="29">
        <f t="shared" si="5"/>
        <v>0.9546067122220574</v>
      </c>
      <c r="Q34" s="15">
        <v>36.18</v>
      </c>
      <c r="R34" s="29">
        <f t="shared" si="3"/>
        <v>1141.4838366011525</v>
      </c>
      <c r="S34" s="32">
        <f t="shared" si="4"/>
        <v>0.71180701028259996</v>
      </c>
    </row>
    <row r="36" spans="2:19" x14ac:dyDescent="0.2">
      <c r="C36" s="18" t="s">
        <v>31</v>
      </c>
    </row>
    <row r="38" spans="2:19" x14ac:dyDescent="0.2">
      <c r="C38" s="19" t="s">
        <v>0</v>
      </c>
      <c r="D38" s="1" t="s">
        <v>32</v>
      </c>
      <c r="E38" s="20" t="s">
        <v>33</v>
      </c>
      <c r="F38" s="21" t="s">
        <v>34</v>
      </c>
    </row>
    <row r="39" spans="2:19" x14ac:dyDescent="0.2">
      <c r="C39" s="22" t="s">
        <v>18</v>
      </c>
      <c r="D39" s="4">
        <v>10</v>
      </c>
      <c r="E39" s="23">
        <v>35</v>
      </c>
    </row>
    <row r="40" spans="2:19" x14ac:dyDescent="0.2">
      <c r="C40" s="24" t="s">
        <v>19</v>
      </c>
      <c r="D40" s="8">
        <v>10</v>
      </c>
      <c r="E40" s="25">
        <v>35</v>
      </c>
    </row>
    <row r="41" spans="2:19" x14ac:dyDescent="0.2">
      <c r="C41" s="24" t="s">
        <v>20</v>
      </c>
      <c r="D41" s="8">
        <v>20</v>
      </c>
      <c r="E41" s="25">
        <v>35</v>
      </c>
    </row>
    <row r="42" spans="2:19" x14ac:dyDescent="0.2">
      <c r="C42" s="24" t="s">
        <v>21</v>
      </c>
      <c r="D42" s="8">
        <v>20</v>
      </c>
      <c r="E42" s="25">
        <v>35</v>
      </c>
    </row>
    <row r="43" spans="2:19" x14ac:dyDescent="0.2">
      <c r="C43" s="24" t="s">
        <v>22</v>
      </c>
      <c r="D43" s="8">
        <v>15</v>
      </c>
      <c r="E43" s="25">
        <v>35</v>
      </c>
    </row>
    <row r="44" spans="2:19" x14ac:dyDescent="0.2">
      <c r="C44" s="24" t="s">
        <v>23</v>
      </c>
      <c r="D44" s="8">
        <v>15</v>
      </c>
      <c r="E44" s="25">
        <v>35</v>
      </c>
    </row>
    <row r="45" spans="2:19" x14ac:dyDescent="0.2">
      <c r="C45" s="24" t="s">
        <v>24</v>
      </c>
      <c r="D45" s="8">
        <v>10</v>
      </c>
      <c r="E45" s="25">
        <v>35</v>
      </c>
    </row>
    <row r="46" spans="2:19" x14ac:dyDescent="0.2">
      <c r="C46" s="24" t="s">
        <v>25</v>
      </c>
      <c r="D46" s="8">
        <v>15</v>
      </c>
      <c r="E46" s="25">
        <v>35</v>
      </c>
    </row>
    <row r="47" spans="2:19" x14ac:dyDescent="0.2">
      <c r="C47" s="24" t="s">
        <v>26</v>
      </c>
      <c r="D47" s="8">
        <v>20</v>
      </c>
      <c r="E47" s="25">
        <v>35</v>
      </c>
    </row>
    <row r="48" spans="2:19" x14ac:dyDescent="0.2">
      <c r="C48" s="24" t="s">
        <v>27</v>
      </c>
      <c r="D48" s="7">
        <v>18.3</v>
      </c>
      <c r="E48" s="25">
        <v>46.1</v>
      </c>
    </row>
    <row r="49" spans="3:5" x14ac:dyDescent="0.2">
      <c r="C49" s="26" t="s">
        <v>28</v>
      </c>
      <c r="D49" s="13">
        <v>10</v>
      </c>
      <c r="E49" s="27">
        <v>35</v>
      </c>
    </row>
  </sheetData>
  <mergeCells count="3">
    <mergeCell ref="B2:B12"/>
    <mergeCell ref="B13:B23"/>
    <mergeCell ref="B24:B3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8651-A4DA-4946-A83A-C4039A154B1F}">
  <dimension ref="A1:U34"/>
  <sheetViews>
    <sheetView showGridLines="0" tabSelected="1" zoomScale="150" zoomScaleNormal="150" workbookViewId="0"/>
  </sheetViews>
  <sheetFormatPr baseColWidth="10" defaultRowHeight="15" x14ac:dyDescent="0.2"/>
  <cols>
    <col min="1" max="16384" width="10.83203125" style="38"/>
  </cols>
  <sheetData>
    <row r="1" spans="1:21" x14ac:dyDescent="0.2">
      <c r="A1" s="43" t="s">
        <v>36</v>
      </c>
      <c r="B1" s="43" t="s">
        <v>37</v>
      </c>
      <c r="C1" s="43" t="s">
        <v>38</v>
      </c>
      <c r="D1" s="43" t="s">
        <v>39</v>
      </c>
      <c r="E1" s="43" t="s">
        <v>40</v>
      </c>
      <c r="F1" s="43" t="s">
        <v>41</v>
      </c>
      <c r="G1" s="43" t="s">
        <v>42</v>
      </c>
      <c r="H1" s="43" t="s">
        <v>43</v>
      </c>
      <c r="I1" s="43" t="s">
        <v>44</v>
      </c>
      <c r="J1" s="43" t="s">
        <v>45</v>
      </c>
      <c r="K1" s="43" t="s">
        <v>46</v>
      </c>
      <c r="L1" s="43" t="s">
        <v>47</v>
      </c>
      <c r="M1" s="43" t="s">
        <v>53</v>
      </c>
      <c r="N1" s="43" t="s">
        <v>48</v>
      </c>
      <c r="O1" s="43" t="s">
        <v>49</v>
      </c>
      <c r="P1" s="43" t="s">
        <v>50</v>
      </c>
      <c r="Q1" s="43" t="s">
        <v>51</v>
      </c>
      <c r="R1" s="43" t="s">
        <v>52</v>
      </c>
      <c r="S1" s="43" t="s">
        <v>54</v>
      </c>
      <c r="T1" s="43" t="s">
        <v>55</v>
      </c>
      <c r="U1" s="43" t="s">
        <v>56</v>
      </c>
    </row>
    <row r="2" spans="1:21" x14ac:dyDescent="0.2">
      <c r="A2" s="38">
        <v>1</v>
      </c>
      <c r="B2" s="38">
        <v>3000</v>
      </c>
      <c r="C2" s="37" t="s">
        <v>18</v>
      </c>
      <c r="D2" s="37">
        <v>5</v>
      </c>
      <c r="E2" s="37">
        <v>45</v>
      </c>
      <c r="F2" s="37">
        <v>10</v>
      </c>
      <c r="G2" s="38">
        <v>35</v>
      </c>
      <c r="H2" s="38">
        <v>35</v>
      </c>
      <c r="I2" s="37">
        <v>10</v>
      </c>
      <c r="J2" s="39">
        <v>68.423478347034603</v>
      </c>
      <c r="K2" s="39">
        <v>84.296761868350004</v>
      </c>
      <c r="L2" s="39">
        <v>963.82469465648899</v>
      </c>
      <c r="M2" s="38">
        <v>171700</v>
      </c>
      <c r="N2" s="40">
        <f>M2*(K2/3600)</f>
        <v>4020.4872257765819</v>
      </c>
      <c r="O2" s="40">
        <f>N2/L2</f>
        <v>4.1713884776624237</v>
      </c>
      <c r="P2" s="40">
        <v>34.713999999999999</v>
      </c>
      <c r="Q2" s="40">
        <f>((15/1000000)*P2*(3000/60))*3600</f>
        <v>93.727800000000002</v>
      </c>
      <c r="R2" s="40">
        <f>K2/Q2</f>
        <v>0.89937843274193996</v>
      </c>
      <c r="S2" s="38">
        <v>30.06</v>
      </c>
      <c r="T2" s="40">
        <f>(K2/3600)*(S2*1000)</f>
        <v>703.87796160072253</v>
      </c>
      <c r="U2" s="40">
        <f>T2/L2</f>
        <v>0.73029666650280989</v>
      </c>
    </row>
    <row r="3" spans="1:21" x14ac:dyDescent="0.2">
      <c r="A3" s="38">
        <f>A2+1</f>
        <v>2</v>
      </c>
      <c r="B3" s="38">
        <v>3000</v>
      </c>
      <c r="C3" s="37" t="s">
        <v>19</v>
      </c>
      <c r="D3" s="37">
        <v>5</v>
      </c>
      <c r="E3" s="37">
        <v>60</v>
      </c>
      <c r="F3" s="37">
        <v>10</v>
      </c>
      <c r="G3" s="38">
        <v>35</v>
      </c>
      <c r="H3" s="38">
        <v>35</v>
      </c>
      <c r="I3" s="37">
        <v>10</v>
      </c>
      <c r="J3" s="39">
        <v>85.228878846153805</v>
      </c>
      <c r="K3" s="39">
        <v>79.398198565384604</v>
      </c>
      <c r="L3" s="39">
        <v>1312.87115384617</v>
      </c>
      <c r="M3" s="38">
        <v>172540</v>
      </c>
      <c r="N3" s="40">
        <f t="shared" ref="N3:N34" si="0">M3*(K3/3600)</f>
        <v>3805.3792167976276</v>
      </c>
      <c r="O3" s="40">
        <f t="shared" ref="O3:O34" si="1">N3/L3</f>
        <v>2.8985168922703792</v>
      </c>
      <c r="P3" s="40">
        <v>34.713999999999999</v>
      </c>
      <c r="Q3" s="40">
        <f t="shared" ref="Q3:Q12" si="2">((15/1000000)*P3*(3000/60))*3600</f>
        <v>93.727800000000002</v>
      </c>
      <c r="R3" s="40">
        <f>K3/Q3</f>
        <v>0.84711471479523259</v>
      </c>
      <c r="S3" s="38">
        <v>39.97</v>
      </c>
      <c r="T3" s="40">
        <f t="shared" ref="T3:T34" si="3">(K3/3600)*(S3*1000)</f>
        <v>881.54055462733959</v>
      </c>
      <c r="U3" s="40">
        <f t="shared" ref="U3:U34" si="4">T3/L3</f>
        <v>0.67146006829747917</v>
      </c>
    </row>
    <row r="4" spans="1:21" x14ac:dyDescent="0.2">
      <c r="A4" s="38">
        <f t="shared" ref="A4:A34" si="5">A3+1</f>
        <v>3</v>
      </c>
      <c r="B4" s="38">
        <v>3000</v>
      </c>
      <c r="C4" s="37" t="s">
        <v>20</v>
      </c>
      <c r="D4" s="37">
        <v>15</v>
      </c>
      <c r="E4" s="37">
        <v>45</v>
      </c>
      <c r="F4" s="37">
        <v>20</v>
      </c>
      <c r="G4" s="38">
        <v>35</v>
      </c>
      <c r="H4" s="38">
        <v>35</v>
      </c>
      <c r="I4" s="37">
        <v>20</v>
      </c>
      <c r="J4" s="39">
        <v>62.959226923076997</v>
      </c>
      <c r="K4" s="39">
        <v>117.758143961538</v>
      </c>
      <c r="L4" s="39">
        <v>944.62384615385804</v>
      </c>
      <c r="M4" s="38">
        <v>174420</v>
      </c>
      <c r="N4" s="40">
        <f t="shared" si="0"/>
        <v>5705.3820749365159</v>
      </c>
      <c r="O4" s="40">
        <f t="shared" si="1"/>
        <v>6.0398454878803021</v>
      </c>
      <c r="P4" s="40">
        <v>47.087000000000003</v>
      </c>
      <c r="Q4" s="40">
        <f t="shared" si="2"/>
        <v>127.13490000000002</v>
      </c>
      <c r="R4" s="40">
        <f t="shared" ref="R4:R34" si="6">K4/Q4</f>
        <v>0.92624561754119428</v>
      </c>
      <c r="S4" s="38">
        <v>21.2</v>
      </c>
      <c r="T4" s="40">
        <f t="shared" si="3"/>
        <v>693.46462555127925</v>
      </c>
      <c r="U4" s="40">
        <f t="shared" si="4"/>
        <v>0.73411721329585133</v>
      </c>
    </row>
    <row r="5" spans="1:21" x14ac:dyDescent="0.2">
      <c r="A5" s="38">
        <f t="shared" si="5"/>
        <v>4</v>
      </c>
      <c r="B5" s="38">
        <v>3000</v>
      </c>
      <c r="C5" s="37" t="s">
        <v>21</v>
      </c>
      <c r="D5" s="37">
        <v>15</v>
      </c>
      <c r="E5" s="37">
        <v>60</v>
      </c>
      <c r="F5" s="37">
        <v>20</v>
      </c>
      <c r="G5" s="38">
        <v>35</v>
      </c>
      <c r="H5" s="38">
        <v>35</v>
      </c>
      <c r="I5" s="37">
        <v>20</v>
      </c>
      <c r="J5" s="39">
        <v>86.347943846153797</v>
      </c>
      <c r="K5" s="39">
        <v>111.463019003846</v>
      </c>
      <c r="L5" s="39">
        <v>1357.5415384615201</v>
      </c>
      <c r="M5" s="38">
        <v>175260</v>
      </c>
      <c r="N5" s="40">
        <f t="shared" si="0"/>
        <v>5426.391308503903</v>
      </c>
      <c r="O5" s="40">
        <f t="shared" si="1"/>
        <v>3.9972193518686323</v>
      </c>
      <c r="P5" s="40">
        <v>47.087000000000003</v>
      </c>
      <c r="Q5" s="40">
        <f t="shared" si="2"/>
        <v>127.13490000000002</v>
      </c>
      <c r="R5" s="40">
        <f t="shared" si="6"/>
        <v>0.87673029989283813</v>
      </c>
      <c r="S5" s="38">
        <v>30.73</v>
      </c>
      <c r="T5" s="40">
        <f t="shared" si="3"/>
        <v>951.46071499671871</v>
      </c>
      <c r="U5" s="40">
        <f t="shared" si="4"/>
        <v>0.70087042498529639</v>
      </c>
    </row>
    <row r="6" spans="1:21" x14ac:dyDescent="0.2">
      <c r="A6" s="38">
        <f t="shared" si="5"/>
        <v>5</v>
      </c>
      <c r="B6" s="38">
        <v>3000</v>
      </c>
      <c r="C6" s="37" t="s">
        <v>22</v>
      </c>
      <c r="D6" s="37">
        <v>10</v>
      </c>
      <c r="E6" s="37">
        <v>45</v>
      </c>
      <c r="F6" s="37">
        <v>15</v>
      </c>
      <c r="G6" s="38">
        <v>35</v>
      </c>
      <c r="H6" s="38">
        <v>35</v>
      </c>
      <c r="I6" s="37">
        <v>15</v>
      </c>
      <c r="J6" s="41">
        <v>68.222696833796505</v>
      </c>
      <c r="K6" s="39">
        <v>100.14061842559801</v>
      </c>
      <c r="L6" s="39">
        <v>948.78810559924295</v>
      </c>
      <c r="M6" s="38">
        <v>173250</v>
      </c>
      <c r="N6" s="40">
        <f t="shared" si="0"/>
        <v>4819.267261731904</v>
      </c>
      <c r="O6" s="40">
        <f t="shared" si="1"/>
        <v>5.0793925780594753</v>
      </c>
      <c r="P6" s="40">
        <v>40.326999999999998</v>
      </c>
      <c r="Q6" s="40">
        <f t="shared" si="2"/>
        <v>108.88289999999999</v>
      </c>
      <c r="R6" s="40">
        <f t="shared" si="6"/>
        <v>0.91970932465610311</v>
      </c>
      <c r="S6" s="38">
        <v>25.56</v>
      </c>
      <c r="T6" s="40">
        <f t="shared" si="3"/>
        <v>710.99839082174583</v>
      </c>
      <c r="U6" s="40">
        <f t="shared" si="4"/>
        <v>0.74937532060721601</v>
      </c>
    </row>
    <row r="7" spans="1:21" x14ac:dyDescent="0.2">
      <c r="A7" s="38">
        <f t="shared" si="5"/>
        <v>6</v>
      </c>
      <c r="B7" s="38">
        <v>3000</v>
      </c>
      <c r="C7" s="37" t="s">
        <v>23</v>
      </c>
      <c r="D7" s="37">
        <v>10</v>
      </c>
      <c r="E7" s="37">
        <v>60</v>
      </c>
      <c r="F7" s="37">
        <v>15</v>
      </c>
      <c r="G7" s="38">
        <v>35</v>
      </c>
      <c r="H7" s="38">
        <v>35</v>
      </c>
      <c r="I7" s="37">
        <v>15</v>
      </c>
      <c r="J7" s="39">
        <v>89.681456689528702</v>
      </c>
      <c r="K7" s="39">
        <v>94.434410104635404</v>
      </c>
      <c r="L7" s="39">
        <v>1330.9338718737099</v>
      </c>
      <c r="M7" s="38">
        <v>174090</v>
      </c>
      <c r="N7" s="40">
        <f t="shared" si="0"/>
        <v>4566.69068197666</v>
      </c>
      <c r="O7" s="40">
        <f t="shared" si="1"/>
        <v>3.4311927725962823</v>
      </c>
      <c r="P7" s="40">
        <v>40.326999999999998</v>
      </c>
      <c r="Q7" s="40">
        <f t="shared" si="2"/>
        <v>108.88289999999999</v>
      </c>
      <c r="R7" s="40">
        <f t="shared" si="6"/>
        <v>0.86730248831208034</v>
      </c>
      <c r="S7" s="38">
        <v>35.31</v>
      </c>
      <c r="T7" s="40">
        <f t="shared" si="3"/>
        <v>926.24417244296558</v>
      </c>
      <c r="U7" s="40">
        <f t="shared" si="4"/>
        <v>0.69593553219814319</v>
      </c>
    </row>
    <row r="8" spans="1:21" x14ac:dyDescent="0.2">
      <c r="A8" s="38">
        <f t="shared" si="5"/>
        <v>7</v>
      </c>
      <c r="B8" s="38">
        <v>3000</v>
      </c>
      <c r="C8" s="37" t="s">
        <v>24</v>
      </c>
      <c r="D8" s="37">
        <v>5</v>
      </c>
      <c r="E8" s="37">
        <v>50</v>
      </c>
      <c r="F8" s="37">
        <v>10</v>
      </c>
      <c r="G8" s="38">
        <v>35</v>
      </c>
      <c r="H8" s="38">
        <v>35</v>
      </c>
      <c r="I8" s="37">
        <v>10</v>
      </c>
      <c r="J8" s="39">
        <v>78.724668294211497</v>
      </c>
      <c r="K8" s="39">
        <v>82.887410987140001</v>
      </c>
      <c r="L8" s="39">
        <v>1067.3055152841</v>
      </c>
      <c r="M8" s="38">
        <v>172050</v>
      </c>
      <c r="N8" s="40">
        <f t="shared" si="0"/>
        <v>3961.3275167603992</v>
      </c>
      <c r="O8" s="40">
        <f t="shared" si="1"/>
        <v>3.7115216402736904</v>
      </c>
      <c r="P8" s="40">
        <v>34.573999999999998</v>
      </c>
      <c r="Q8" s="40">
        <f t="shared" si="2"/>
        <v>93.349800000000002</v>
      </c>
      <c r="R8" s="40">
        <f t="shared" si="6"/>
        <v>0.88792274849158759</v>
      </c>
      <c r="S8" s="38">
        <v>33.49</v>
      </c>
      <c r="T8" s="40">
        <f t="shared" si="3"/>
        <v>771.08316498869965</v>
      </c>
      <c r="U8" s="40">
        <f t="shared" si="4"/>
        <v>0.7224577723497001</v>
      </c>
    </row>
    <row r="9" spans="1:21" x14ac:dyDescent="0.2">
      <c r="A9" s="38">
        <f t="shared" si="5"/>
        <v>8</v>
      </c>
      <c r="B9" s="38">
        <v>3000</v>
      </c>
      <c r="C9" s="37" t="s">
        <v>25</v>
      </c>
      <c r="D9" s="37">
        <v>10</v>
      </c>
      <c r="E9" s="37">
        <v>50</v>
      </c>
      <c r="F9" s="37">
        <v>15</v>
      </c>
      <c r="G9" s="38">
        <v>35</v>
      </c>
      <c r="H9" s="38">
        <v>35</v>
      </c>
      <c r="I9" s="37">
        <v>15</v>
      </c>
      <c r="J9" s="39">
        <v>75.389475115591694</v>
      </c>
      <c r="K9" s="39">
        <v>98.451740938118704</v>
      </c>
      <c r="L9" s="39">
        <v>1071.9686253177999</v>
      </c>
      <c r="M9" s="38">
        <v>173520</v>
      </c>
      <c r="N9" s="40">
        <f t="shared" si="0"/>
        <v>4745.3739132173214</v>
      </c>
      <c r="O9" s="40">
        <f t="shared" si="1"/>
        <v>4.4267843303813947</v>
      </c>
      <c r="P9" s="40">
        <v>40.326999999999998</v>
      </c>
      <c r="Q9" s="40">
        <f t="shared" si="2"/>
        <v>108.88289999999999</v>
      </c>
      <c r="R9" s="40">
        <f t="shared" si="6"/>
        <v>0.90419837217890697</v>
      </c>
      <c r="S9" s="38">
        <v>28.88</v>
      </c>
      <c r="T9" s="40">
        <f t="shared" si="3"/>
        <v>789.80174397024109</v>
      </c>
      <c r="U9" s="40">
        <f t="shared" si="4"/>
        <v>0.73677692174628096</v>
      </c>
    </row>
    <row r="10" spans="1:21" x14ac:dyDescent="0.2">
      <c r="A10" s="38">
        <f t="shared" si="5"/>
        <v>9</v>
      </c>
      <c r="B10" s="38">
        <v>3000</v>
      </c>
      <c r="C10" s="37" t="s">
        <v>26</v>
      </c>
      <c r="D10" s="37">
        <v>15</v>
      </c>
      <c r="E10" s="37">
        <v>50</v>
      </c>
      <c r="F10" s="37">
        <v>20</v>
      </c>
      <c r="G10" s="38">
        <v>35</v>
      </c>
      <c r="H10" s="38">
        <v>35</v>
      </c>
      <c r="I10" s="37">
        <v>20</v>
      </c>
      <c r="J10" s="39">
        <v>72.558984613315204</v>
      </c>
      <c r="K10" s="39">
        <v>116.612347512162</v>
      </c>
      <c r="L10" s="39">
        <v>1062.1686962691399</v>
      </c>
      <c r="M10" s="38">
        <v>174800</v>
      </c>
      <c r="N10" s="40">
        <f t="shared" si="0"/>
        <v>5662.1773180905329</v>
      </c>
      <c r="O10" s="40">
        <f t="shared" si="1"/>
        <v>5.3307702796918148</v>
      </c>
      <c r="P10" s="40">
        <v>46.884999999999998</v>
      </c>
      <c r="Q10" s="40">
        <f t="shared" si="2"/>
        <v>126.5895</v>
      </c>
      <c r="R10" s="40">
        <f t="shared" si="6"/>
        <v>0.92118499174230095</v>
      </c>
      <c r="S10" s="38">
        <v>24.5</v>
      </c>
      <c r="T10" s="40">
        <f t="shared" si="3"/>
        <v>793.61180945776925</v>
      </c>
      <c r="U10" s="40">
        <f t="shared" si="4"/>
        <v>0.74716173828632415</v>
      </c>
    </row>
    <row r="11" spans="1:21" x14ac:dyDescent="0.2">
      <c r="A11" s="38">
        <f t="shared" si="5"/>
        <v>10</v>
      </c>
      <c r="B11" s="38">
        <v>3000</v>
      </c>
      <c r="C11" s="37" t="s">
        <v>27</v>
      </c>
      <c r="D11" s="37">
        <v>7.2</v>
      </c>
      <c r="E11" s="37">
        <v>54.4</v>
      </c>
      <c r="F11" s="37">
        <v>18.3</v>
      </c>
      <c r="G11" s="38">
        <v>46.1</v>
      </c>
      <c r="H11" s="38">
        <v>35</v>
      </c>
      <c r="I11" s="37">
        <v>18.3</v>
      </c>
      <c r="J11" s="40">
        <v>88.647304615384698</v>
      </c>
      <c r="K11" s="42">
        <v>85.143244134615301</v>
      </c>
      <c r="L11" s="42">
        <v>1184.24653846154</v>
      </c>
      <c r="M11" s="38">
        <v>158880</v>
      </c>
      <c r="N11" s="40">
        <f t="shared" si="0"/>
        <v>3757.6551744743551</v>
      </c>
      <c r="O11" s="40">
        <f t="shared" si="1"/>
        <v>3.1730345434287202</v>
      </c>
      <c r="P11" s="40">
        <v>35.661999999999999</v>
      </c>
      <c r="Q11" s="40">
        <f>((15/1000000)*P11*(3000/60))*3600</f>
        <v>96.287399999999991</v>
      </c>
      <c r="R11" s="40">
        <f t="shared" si="6"/>
        <v>0.88426153509820926</v>
      </c>
      <c r="S11" s="38">
        <v>35.83</v>
      </c>
      <c r="T11" s="40">
        <f t="shared" si="3"/>
        <v>847.41178815090723</v>
      </c>
      <c r="U11" s="40">
        <f t="shared" si="4"/>
        <v>0.71557041598093563</v>
      </c>
    </row>
    <row r="12" spans="1:21" x14ac:dyDescent="0.2">
      <c r="A12" s="38">
        <f t="shared" si="5"/>
        <v>11</v>
      </c>
      <c r="B12" s="38">
        <v>3000</v>
      </c>
      <c r="C12" s="37" t="s">
        <v>28</v>
      </c>
      <c r="D12" s="37">
        <v>-1.1000000000000001</v>
      </c>
      <c r="E12" s="37">
        <v>43.3</v>
      </c>
      <c r="F12" s="37">
        <v>10</v>
      </c>
      <c r="G12" s="38">
        <v>35</v>
      </c>
      <c r="H12" s="38">
        <v>35</v>
      </c>
      <c r="I12" s="37">
        <v>10</v>
      </c>
      <c r="J12" s="42">
        <v>78.767073461538502</v>
      </c>
      <c r="K12" s="42">
        <v>66.160743038461504</v>
      </c>
      <c r="L12" s="42">
        <v>914.63153846153796</v>
      </c>
      <c r="M12" s="38">
        <v>175970</v>
      </c>
      <c r="N12" s="40">
        <f t="shared" si="0"/>
        <v>3233.973875688353</v>
      </c>
      <c r="O12" s="40">
        <f t="shared" si="1"/>
        <v>3.5358215190437017</v>
      </c>
      <c r="P12" s="40">
        <v>27.542000000000002</v>
      </c>
      <c r="Q12" s="40">
        <f t="shared" si="2"/>
        <v>74.363399999999999</v>
      </c>
      <c r="R12" s="40">
        <f t="shared" si="6"/>
        <v>0.88969497143032061</v>
      </c>
      <c r="S12" s="38">
        <v>36.18</v>
      </c>
      <c r="T12" s="40">
        <f t="shared" si="3"/>
        <v>664.91546753653813</v>
      </c>
      <c r="U12" s="40">
        <f t="shared" si="4"/>
        <v>0.72697631732114076</v>
      </c>
    </row>
    <row r="13" spans="1:21" x14ac:dyDescent="0.2">
      <c r="A13" s="38">
        <f t="shared" si="5"/>
        <v>12</v>
      </c>
      <c r="B13" s="38">
        <v>4000</v>
      </c>
      <c r="C13" s="37" t="s">
        <v>18</v>
      </c>
      <c r="D13" s="37">
        <v>5</v>
      </c>
      <c r="E13" s="37">
        <v>45</v>
      </c>
      <c r="F13" s="37">
        <v>10</v>
      </c>
      <c r="G13" s="38">
        <v>35</v>
      </c>
      <c r="H13" s="38">
        <v>35</v>
      </c>
      <c r="I13" s="37">
        <v>10</v>
      </c>
      <c r="J13" s="39">
        <v>69.234984242695305</v>
      </c>
      <c r="K13" s="39">
        <v>116.651432070095</v>
      </c>
      <c r="L13" s="39">
        <v>1356.84089147285</v>
      </c>
      <c r="M13" s="38">
        <v>171700</v>
      </c>
      <c r="N13" s="40">
        <f t="shared" si="0"/>
        <v>5563.6252462320308</v>
      </c>
      <c r="O13" s="40">
        <f t="shared" si="1"/>
        <v>4.1004256882269514</v>
      </c>
      <c r="P13" s="40">
        <v>34.713999999999999</v>
      </c>
      <c r="Q13" s="40">
        <f>((15/1000000)*P13*(4000/60))*3600</f>
        <v>124.97040000000001</v>
      </c>
      <c r="R13" s="40">
        <f t="shared" si="6"/>
        <v>0.93343249337519119</v>
      </c>
      <c r="S13" s="38">
        <v>30.06</v>
      </c>
      <c r="T13" s="40">
        <f t="shared" si="3"/>
        <v>974.03945778529317</v>
      </c>
      <c r="U13" s="40">
        <f t="shared" si="4"/>
        <v>0.71787301216134036</v>
      </c>
    </row>
    <row r="14" spans="1:21" x14ac:dyDescent="0.2">
      <c r="A14" s="38">
        <f t="shared" si="5"/>
        <v>13</v>
      </c>
      <c r="B14" s="38">
        <v>4000</v>
      </c>
      <c r="C14" s="37" t="s">
        <v>19</v>
      </c>
      <c r="D14" s="37">
        <v>5</v>
      </c>
      <c r="E14" s="37">
        <v>60</v>
      </c>
      <c r="F14" s="37">
        <v>10</v>
      </c>
      <c r="G14" s="38">
        <v>35</v>
      </c>
      <c r="H14" s="38">
        <v>35</v>
      </c>
      <c r="I14" s="37">
        <v>10</v>
      </c>
      <c r="J14" s="39">
        <v>88.062218794931098</v>
      </c>
      <c r="K14" s="39">
        <v>109.772798766119</v>
      </c>
      <c r="L14" s="39">
        <v>1790.1565242494401</v>
      </c>
      <c r="M14" s="38">
        <v>172540</v>
      </c>
      <c r="N14" s="40">
        <f t="shared" si="0"/>
        <v>5261.1663053072698</v>
      </c>
      <c r="O14" s="40">
        <f t="shared" si="1"/>
        <v>2.9389420612329538</v>
      </c>
      <c r="P14" s="40">
        <v>34.713999999999999</v>
      </c>
      <c r="Q14" s="40">
        <f t="shared" ref="Q14:Q23" si="7">((15/1000000)*P14*(4000/60))*3600</f>
        <v>124.97040000000001</v>
      </c>
      <c r="R14" s="40">
        <f t="shared" si="6"/>
        <v>0.87839039297400812</v>
      </c>
      <c r="S14" s="38">
        <v>39.97</v>
      </c>
      <c r="T14" s="40">
        <f t="shared" si="3"/>
        <v>1218.7829907449379</v>
      </c>
      <c r="U14" s="40">
        <f t="shared" si="4"/>
        <v>0.68082481852023402</v>
      </c>
    </row>
    <row r="15" spans="1:21" x14ac:dyDescent="0.2">
      <c r="A15" s="38">
        <f t="shared" si="5"/>
        <v>14</v>
      </c>
      <c r="B15" s="38">
        <v>4000</v>
      </c>
      <c r="C15" s="37" t="s">
        <v>20</v>
      </c>
      <c r="D15" s="37">
        <v>15</v>
      </c>
      <c r="E15" s="37">
        <v>45</v>
      </c>
      <c r="F15" s="37">
        <v>20</v>
      </c>
      <c r="G15" s="38">
        <v>35</v>
      </c>
      <c r="H15" s="38">
        <v>35</v>
      </c>
      <c r="I15" s="37">
        <v>20</v>
      </c>
      <c r="J15" s="39">
        <v>63.859642421874803</v>
      </c>
      <c r="K15" s="39">
        <v>162.55978981562501</v>
      </c>
      <c r="L15" s="39">
        <v>1326.4159375000099</v>
      </c>
      <c r="M15" s="38">
        <v>174420</v>
      </c>
      <c r="N15" s="40">
        <f t="shared" si="0"/>
        <v>7876.0218165670321</v>
      </c>
      <c r="O15" s="40">
        <f t="shared" si="1"/>
        <v>5.9378220616163047</v>
      </c>
      <c r="P15" s="40">
        <v>47.087000000000003</v>
      </c>
      <c r="Q15" s="40">
        <f t="shared" si="7"/>
        <v>169.51320000000004</v>
      </c>
      <c r="R15" s="40">
        <f t="shared" si="6"/>
        <v>0.95898012553373413</v>
      </c>
      <c r="S15" s="38">
        <v>21.2</v>
      </c>
      <c r="T15" s="40">
        <f t="shared" si="3"/>
        <v>957.29654002534733</v>
      </c>
      <c r="U15" s="40">
        <f t="shared" si="4"/>
        <v>0.72171670511561548</v>
      </c>
    </row>
    <row r="16" spans="1:21" x14ac:dyDescent="0.2">
      <c r="A16" s="38">
        <f t="shared" si="5"/>
        <v>15</v>
      </c>
      <c r="B16" s="38">
        <v>4000</v>
      </c>
      <c r="C16" s="37" t="s">
        <v>21</v>
      </c>
      <c r="D16" s="37">
        <v>15</v>
      </c>
      <c r="E16" s="37">
        <v>60</v>
      </c>
      <c r="F16" s="37">
        <v>20</v>
      </c>
      <c r="G16" s="38">
        <v>35</v>
      </c>
      <c r="H16" s="38">
        <v>35</v>
      </c>
      <c r="I16" s="37">
        <v>20</v>
      </c>
      <c r="J16" s="39">
        <v>87.398902307692197</v>
      </c>
      <c r="K16" s="39">
        <v>156.13992966538399</v>
      </c>
      <c r="L16" s="39">
        <v>1904.06923076923</v>
      </c>
      <c r="M16" s="38">
        <v>175260</v>
      </c>
      <c r="N16" s="40">
        <f t="shared" si="0"/>
        <v>7601.4122425431106</v>
      </c>
      <c r="O16" s="40">
        <f t="shared" si="1"/>
        <v>3.992193203748267</v>
      </c>
      <c r="P16" s="40">
        <v>47.087000000000003</v>
      </c>
      <c r="Q16" s="40">
        <f t="shared" si="7"/>
        <v>169.51320000000004</v>
      </c>
      <c r="R16" s="40">
        <f t="shared" si="6"/>
        <v>0.92110779376109919</v>
      </c>
      <c r="S16" s="38">
        <v>30.73</v>
      </c>
      <c r="T16" s="40">
        <f t="shared" si="3"/>
        <v>1332.8277885047917</v>
      </c>
      <c r="U16" s="40">
        <f t="shared" si="4"/>
        <v>0.69998914270902801</v>
      </c>
    </row>
    <row r="17" spans="1:21" x14ac:dyDescent="0.2">
      <c r="A17" s="38">
        <f t="shared" si="5"/>
        <v>16</v>
      </c>
      <c r="B17" s="38">
        <v>4000</v>
      </c>
      <c r="C17" s="37" t="s">
        <v>22</v>
      </c>
      <c r="D17" s="37">
        <v>10</v>
      </c>
      <c r="E17" s="37">
        <v>45</v>
      </c>
      <c r="F17" s="37">
        <v>15</v>
      </c>
      <c r="G17" s="38">
        <v>35</v>
      </c>
      <c r="H17" s="38">
        <v>35</v>
      </c>
      <c r="I17" s="37">
        <v>15</v>
      </c>
      <c r="J17" s="39">
        <v>69.940333169751099</v>
      </c>
      <c r="K17" s="39">
        <v>138.45008887508101</v>
      </c>
      <c r="L17" s="39">
        <v>1347.2031325016301</v>
      </c>
      <c r="M17" s="38">
        <v>173250</v>
      </c>
      <c r="N17" s="40">
        <f t="shared" si="0"/>
        <v>6662.9105271132739</v>
      </c>
      <c r="O17" s="40">
        <f t="shared" si="1"/>
        <v>4.9457356254367317</v>
      </c>
      <c r="P17" s="40">
        <v>40.326999999999998</v>
      </c>
      <c r="Q17" s="40">
        <f t="shared" si="7"/>
        <v>145.1772</v>
      </c>
      <c r="R17" s="40">
        <f t="shared" si="6"/>
        <v>0.95366275747900497</v>
      </c>
      <c r="S17" s="38">
        <v>25.56</v>
      </c>
      <c r="T17" s="40">
        <f t="shared" si="3"/>
        <v>982.99563101307513</v>
      </c>
      <c r="U17" s="40">
        <f t="shared" si="4"/>
        <v>0.72965658058391258</v>
      </c>
    </row>
    <row r="18" spans="1:21" x14ac:dyDescent="0.2">
      <c r="A18" s="38">
        <f t="shared" si="5"/>
        <v>17</v>
      </c>
      <c r="B18" s="38">
        <v>4000</v>
      </c>
      <c r="C18" s="37" t="s">
        <v>23</v>
      </c>
      <c r="D18" s="37">
        <v>10</v>
      </c>
      <c r="E18" s="37">
        <v>60</v>
      </c>
      <c r="F18" s="37">
        <v>15</v>
      </c>
      <c r="G18" s="38">
        <v>35</v>
      </c>
      <c r="H18" s="38">
        <v>35</v>
      </c>
      <c r="I18" s="37">
        <v>15</v>
      </c>
      <c r="J18" s="39">
        <v>90.614102863181998</v>
      </c>
      <c r="K18" s="39">
        <v>132.553974245566</v>
      </c>
      <c r="L18" s="39">
        <v>1857.2819612132701</v>
      </c>
      <c r="M18" s="38">
        <v>174090</v>
      </c>
      <c r="N18" s="40">
        <f t="shared" si="0"/>
        <v>6410.0892712251625</v>
      </c>
      <c r="O18" s="40">
        <f t="shared" si="1"/>
        <v>3.4513280186266222</v>
      </c>
      <c r="P18" s="40">
        <v>40.326999999999998</v>
      </c>
      <c r="Q18" s="40">
        <f t="shared" si="7"/>
        <v>145.1772</v>
      </c>
      <c r="R18" s="40">
        <f t="shared" si="6"/>
        <v>0.91304953012984136</v>
      </c>
      <c r="S18" s="38">
        <v>35.31</v>
      </c>
      <c r="T18" s="40">
        <f t="shared" si="3"/>
        <v>1300.1335640585933</v>
      </c>
      <c r="U18" s="40">
        <f t="shared" si="4"/>
        <v>0.70001948611468801</v>
      </c>
    </row>
    <row r="19" spans="1:21" x14ac:dyDescent="0.2">
      <c r="A19" s="38">
        <f t="shared" si="5"/>
        <v>18</v>
      </c>
      <c r="B19" s="38">
        <v>4000</v>
      </c>
      <c r="C19" s="37" t="s">
        <v>24</v>
      </c>
      <c r="D19" s="37">
        <v>5</v>
      </c>
      <c r="E19" s="37">
        <v>50</v>
      </c>
      <c r="F19" s="37">
        <v>10</v>
      </c>
      <c r="G19" s="38">
        <v>35</v>
      </c>
      <c r="H19" s="38">
        <v>35</v>
      </c>
      <c r="I19" s="37">
        <v>10</v>
      </c>
      <c r="J19" s="39">
        <v>79.612983441435702</v>
      </c>
      <c r="K19" s="39">
        <v>116.424675237941</v>
      </c>
      <c r="L19" s="39">
        <v>1497.6235789038001</v>
      </c>
      <c r="M19" s="38">
        <v>172050</v>
      </c>
      <c r="N19" s="40">
        <f t="shared" si="0"/>
        <v>5564.1292707465973</v>
      </c>
      <c r="O19" s="40">
        <f t="shared" si="1"/>
        <v>3.7153056009036094</v>
      </c>
      <c r="P19" s="40">
        <v>34.573999999999998</v>
      </c>
      <c r="Q19" s="40">
        <f t="shared" si="7"/>
        <v>124.46640000000001</v>
      </c>
      <c r="R19" s="40">
        <f t="shared" si="6"/>
        <v>0.93539039642779898</v>
      </c>
      <c r="S19" s="38">
        <v>33.49</v>
      </c>
      <c r="T19" s="40">
        <f t="shared" si="3"/>
        <v>1083.0728815885125</v>
      </c>
      <c r="U19" s="40">
        <f t="shared" si="4"/>
        <v>0.72319433056821802</v>
      </c>
    </row>
    <row r="20" spans="1:21" x14ac:dyDescent="0.2">
      <c r="A20" s="38">
        <f t="shared" si="5"/>
        <v>19</v>
      </c>
      <c r="B20" s="38">
        <v>4000</v>
      </c>
      <c r="C20" s="37" t="s">
        <v>25</v>
      </c>
      <c r="D20" s="37">
        <v>10</v>
      </c>
      <c r="E20" s="37">
        <v>50</v>
      </c>
      <c r="F20" s="37">
        <v>15</v>
      </c>
      <c r="G20" s="38">
        <v>35</v>
      </c>
      <c r="H20" s="38">
        <v>35</v>
      </c>
      <c r="I20" s="37">
        <v>15</v>
      </c>
      <c r="J20" s="39">
        <v>76.551480503754505</v>
      </c>
      <c r="K20" s="39">
        <v>137.16716832895699</v>
      </c>
      <c r="L20" s="39">
        <v>1508.21578519482</v>
      </c>
      <c r="M20" s="38">
        <v>173520</v>
      </c>
      <c r="N20" s="40">
        <f t="shared" si="0"/>
        <v>6611.4575134557272</v>
      </c>
      <c r="O20" s="40">
        <f t="shared" si="1"/>
        <v>4.3836283762284776</v>
      </c>
      <c r="P20" s="40">
        <v>40.326999999999998</v>
      </c>
      <c r="Q20" s="40">
        <f t="shared" si="7"/>
        <v>145.1772</v>
      </c>
      <c r="R20" s="40">
        <f t="shared" si="6"/>
        <v>0.94482582891085509</v>
      </c>
      <c r="S20" s="38">
        <v>28.88</v>
      </c>
      <c r="T20" s="40">
        <f t="shared" si="3"/>
        <v>1100.3855059278551</v>
      </c>
      <c r="U20" s="40">
        <f t="shared" si="4"/>
        <v>0.72959421107352718</v>
      </c>
    </row>
    <row r="21" spans="1:21" x14ac:dyDescent="0.2">
      <c r="A21" s="38">
        <f t="shared" si="5"/>
        <v>20</v>
      </c>
      <c r="B21" s="38">
        <v>4000</v>
      </c>
      <c r="C21" s="37" t="s">
        <v>26</v>
      </c>
      <c r="D21" s="37">
        <v>15</v>
      </c>
      <c r="E21" s="37">
        <v>50</v>
      </c>
      <c r="F21" s="37">
        <v>20</v>
      </c>
      <c r="G21" s="38">
        <v>35</v>
      </c>
      <c r="H21" s="38">
        <v>35</v>
      </c>
      <c r="I21" s="37">
        <v>20</v>
      </c>
      <c r="J21" s="39">
        <v>73.8290447203334</v>
      </c>
      <c r="K21" s="39">
        <v>161.91003677115501</v>
      </c>
      <c r="L21" s="39">
        <v>1507.1054271861899</v>
      </c>
      <c r="M21" s="38">
        <v>174800</v>
      </c>
      <c r="N21" s="40">
        <f t="shared" si="0"/>
        <v>7861.6317854438594</v>
      </c>
      <c r="O21" s="40">
        <f t="shared" si="1"/>
        <v>5.2163781269912599</v>
      </c>
      <c r="P21" s="40">
        <v>46.884999999999998</v>
      </c>
      <c r="Q21" s="40">
        <f t="shared" si="7"/>
        <v>168.786</v>
      </c>
      <c r="R21" s="40">
        <f t="shared" si="6"/>
        <v>0.95926224195818965</v>
      </c>
      <c r="S21" s="38">
        <v>24.5</v>
      </c>
      <c r="T21" s="40">
        <f t="shared" si="3"/>
        <v>1101.8877502481382</v>
      </c>
      <c r="U21" s="40">
        <f t="shared" si="4"/>
        <v>0.7311285132224592</v>
      </c>
    </row>
    <row r="22" spans="1:21" x14ac:dyDescent="0.2">
      <c r="A22" s="38">
        <f t="shared" si="5"/>
        <v>21</v>
      </c>
      <c r="B22" s="38">
        <v>4000</v>
      </c>
      <c r="C22" s="37" t="s">
        <v>27</v>
      </c>
      <c r="D22" s="37">
        <v>7.2</v>
      </c>
      <c r="E22" s="37">
        <v>54.4</v>
      </c>
      <c r="F22" s="37">
        <v>18.3</v>
      </c>
      <c r="G22" s="38">
        <v>46.1</v>
      </c>
      <c r="H22" s="38">
        <v>35</v>
      </c>
      <c r="I22" s="37">
        <v>18.3</v>
      </c>
      <c r="J22" s="42">
        <v>90.022143109664498</v>
      </c>
      <c r="K22" s="42">
        <v>118.374046700487</v>
      </c>
      <c r="L22" s="42">
        <v>1646.5984216291899</v>
      </c>
      <c r="M22" s="38">
        <v>158880</v>
      </c>
      <c r="N22" s="40">
        <f t="shared" si="0"/>
        <v>5224.2412610481588</v>
      </c>
      <c r="O22" s="40">
        <f t="shared" si="1"/>
        <v>3.1727476429129271</v>
      </c>
      <c r="P22" s="40">
        <v>35.661999999999999</v>
      </c>
      <c r="Q22" s="40">
        <f t="shared" si="7"/>
        <v>128.38319999999999</v>
      </c>
      <c r="R22" s="40">
        <f t="shared" si="6"/>
        <v>0.92203689190242188</v>
      </c>
      <c r="S22" s="38">
        <v>35.83</v>
      </c>
      <c r="T22" s="40">
        <f t="shared" si="3"/>
        <v>1178.1505814662357</v>
      </c>
      <c r="U22" s="40">
        <f t="shared" si="4"/>
        <v>0.71550571529185669</v>
      </c>
    </row>
    <row r="23" spans="1:21" x14ac:dyDescent="0.2">
      <c r="A23" s="38">
        <f t="shared" si="5"/>
        <v>22</v>
      </c>
      <c r="B23" s="38">
        <v>4000</v>
      </c>
      <c r="C23" s="37" t="s">
        <v>28</v>
      </c>
      <c r="D23" s="37">
        <v>-1.1000000000000001</v>
      </c>
      <c r="E23" s="37">
        <v>43.3</v>
      </c>
      <c r="F23" s="37">
        <v>10</v>
      </c>
      <c r="G23" s="38">
        <v>35</v>
      </c>
      <c r="H23" s="38">
        <v>35</v>
      </c>
      <c r="I23" s="37">
        <v>10</v>
      </c>
      <c r="J23" s="42">
        <v>79.770553817342204</v>
      </c>
      <c r="K23" s="42">
        <v>92.223912530137298</v>
      </c>
      <c r="L23" s="42">
        <v>1276.36055116424</v>
      </c>
      <c r="M23" s="38">
        <v>175970</v>
      </c>
      <c r="N23" s="40">
        <f t="shared" si="0"/>
        <v>4507.956079980072</v>
      </c>
      <c r="O23" s="40">
        <f t="shared" si="1"/>
        <v>3.5318829588301774</v>
      </c>
      <c r="P23" s="40">
        <v>27.542000000000002</v>
      </c>
      <c r="Q23" s="40">
        <f t="shared" si="7"/>
        <v>99.151200000000017</v>
      </c>
      <c r="R23" s="40">
        <f t="shared" si="6"/>
        <v>0.93013410357249615</v>
      </c>
      <c r="S23" s="38">
        <v>36.18</v>
      </c>
      <c r="T23" s="40">
        <f t="shared" si="3"/>
        <v>926.85032092787981</v>
      </c>
      <c r="U23" s="40">
        <f t="shared" si="4"/>
        <v>0.72616653662826525</v>
      </c>
    </row>
    <row r="24" spans="1:21" x14ac:dyDescent="0.2">
      <c r="A24" s="38">
        <f t="shared" si="5"/>
        <v>23</v>
      </c>
      <c r="B24" s="38">
        <v>4800</v>
      </c>
      <c r="C24" s="37" t="s">
        <v>18</v>
      </c>
      <c r="D24" s="37">
        <v>5</v>
      </c>
      <c r="E24" s="37">
        <v>45</v>
      </c>
      <c r="F24" s="37">
        <v>10</v>
      </c>
      <c r="G24" s="38">
        <v>35</v>
      </c>
      <c r="H24" s="38">
        <v>35</v>
      </c>
      <c r="I24" s="37">
        <v>10</v>
      </c>
      <c r="J24" s="39">
        <v>70.578730384615298</v>
      </c>
      <c r="K24" s="39">
        <v>142.296560342308</v>
      </c>
      <c r="L24" s="39">
        <v>1739.9630769230801</v>
      </c>
      <c r="M24" s="38">
        <v>171700</v>
      </c>
      <c r="N24" s="40">
        <f t="shared" si="0"/>
        <v>6786.7553918817457</v>
      </c>
      <c r="O24" s="40">
        <f t="shared" si="1"/>
        <v>3.9005169028548146</v>
      </c>
      <c r="P24" s="40">
        <v>34.713999999999999</v>
      </c>
      <c r="Q24" s="40">
        <f>((15/1000000)*P24*(4800/60))*3600</f>
        <v>149.96447999999998</v>
      </c>
      <c r="R24" s="40">
        <f t="shared" si="6"/>
        <v>0.94886842765905643</v>
      </c>
      <c r="S24" s="38">
        <v>30.06</v>
      </c>
      <c r="T24" s="40">
        <f t="shared" si="3"/>
        <v>1188.1762788582719</v>
      </c>
      <c r="U24" s="40">
        <f t="shared" si="4"/>
        <v>0.68287442108221164</v>
      </c>
    </row>
    <row r="25" spans="1:21" x14ac:dyDescent="0.2">
      <c r="A25" s="38">
        <f t="shared" si="5"/>
        <v>24</v>
      </c>
      <c r="B25" s="38">
        <v>4800</v>
      </c>
      <c r="C25" s="37" t="s">
        <v>19</v>
      </c>
      <c r="D25" s="37">
        <v>5</v>
      </c>
      <c r="E25" s="37">
        <v>60</v>
      </c>
      <c r="F25" s="37">
        <v>10</v>
      </c>
      <c r="G25" s="38">
        <v>35</v>
      </c>
      <c r="H25" s="38">
        <v>35</v>
      </c>
      <c r="I25" s="37">
        <v>10</v>
      </c>
      <c r="J25" s="39">
        <v>94.918983846153907</v>
      </c>
      <c r="K25" s="39">
        <v>136.55162259230801</v>
      </c>
      <c r="L25" s="39">
        <v>2252.8200000000202</v>
      </c>
      <c r="M25" s="38">
        <v>172540</v>
      </c>
      <c r="N25" s="40">
        <f t="shared" si="0"/>
        <v>6544.6158227991173</v>
      </c>
      <c r="O25" s="40">
        <f t="shared" si="1"/>
        <v>2.905077113484015</v>
      </c>
      <c r="P25" s="40">
        <v>34.713999999999999</v>
      </c>
      <c r="Q25" s="40">
        <f t="shared" ref="Q25:Q34" si="8">((15/1000000)*P25*(4800/60))*3600</f>
        <v>149.96447999999998</v>
      </c>
      <c r="R25" s="40">
        <f t="shared" si="6"/>
        <v>0.91055977116919973</v>
      </c>
      <c r="S25" s="38">
        <v>39.97</v>
      </c>
      <c r="T25" s="40">
        <f t="shared" si="3"/>
        <v>1516.1023208373751</v>
      </c>
      <c r="U25" s="40">
        <f t="shared" si="4"/>
        <v>0.67297978570740746</v>
      </c>
    </row>
    <row r="26" spans="1:21" x14ac:dyDescent="0.2">
      <c r="A26" s="38">
        <f t="shared" si="5"/>
        <v>25</v>
      </c>
      <c r="B26" s="38">
        <v>4800</v>
      </c>
      <c r="C26" s="37" t="s">
        <v>20</v>
      </c>
      <c r="D26" s="37">
        <v>15</v>
      </c>
      <c r="E26" s="37">
        <v>45</v>
      </c>
      <c r="F26" s="37">
        <v>20</v>
      </c>
      <c r="G26" s="38">
        <v>35</v>
      </c>
      <c r="H26" s="38">
        <v>35</v>
      </c>
      <c r="I26" s="37">
        <v>20</v>
      </c>
      <c r="J26" s="39">
        <v>64.859689971028203</v>
      </c>
      <c r="K26" s="39">
        <v>197.56808379355201</v>
      </c>
      <c r="L26" s="39">
        <v>1691.9103846153801</v>
      </c>
      <c r="M26" s="38">
        <v>174420</v>
      </c>
      <c r="N26" s="40">
        <f t="shared" si="0"/>
        <v>9572.173659797596</v>
      </c>
      <c r="O26" s="40">
        <f t="shared" si="1"/>
        <v>5.6576126884956892</v>
      </c>
      <c r="P26" s="40">
        <v>47.087000000000003</v>
      </c>
      <c r="Q26" s="40">
        <f t="shared" si="8"/>
        <v>203.41584</v>
      </c>
      <c r="R26" s="40">
        <f t="shared" si="6"/>
        <v>0.97125220825257264</v>
      </c>
      <c r="S26" s="38">
        <v>21.2</v>
      </c>
      <c r="T26" s="40">
        <f t="shared" si="3"/>
        <v>1163.4564934509174</v>
      </c>
      <c r="U26" s="40">
        <f t="shared" si="4"/>
        <v>0.68765846230999084</v>
      </c>
    </row>
    <row r="27" spans="1:21" x14ac:dyDescent="0.2">
      <c r="A27" s="38">
        <f t="shared" si="5"/>
        <v>26</v>
      </c>
      <c r="B27" s="38">
        <v>4800</v>
      </c>
      <c r="C27" s="37" t="s">
        <v>21</v>
      </c>
      <c r="D27" s="37">
        <v>15</v>
      </c>
      <c r="E27" s="37">
        <v>60</v>
      </c>
      <c r="F27" s="37">
        <v>20</v>
      </c>
      <c r="G27" s="38">
        <v>35</v>
      </c>
      <c r="H27" s="38">
        <v>35</v>
      </c>
      <c r="I27" s="37">
        <v>20</v>
      </c>
      <c r="J27" s="39">
        <v>88.304347692307701</v>
      </c>
      <c r="K27" s="39">
        <v>190.558001492307</v>
      </c>
      <c r="L27" s="39">
        <v>2356.26307692305</v>
      </c>
      <c r="M27" s="38">
        <v>175260</v>
      </c>
      <c r="N27" s="40">
        <f t="shared" si="0"/>
        <v>9276.9987059838131</v>
      </c>
      <c r="O27" s="40">
        <f t="shared" si="1"/>
        <v>3.9371659288988545</v>
      </c>
      <c r="P27" s="40">
        <v>47.087000000000003</v>
      </c>
      <c r="Q27" s="40">
        <f t="shared" si="8"/>
        <v>203.41584</v>
      </c>
      <c r="R27" s="40">
        <f t="shared" si="6"/>
        <v>0.93679037725039993</v>
      </c>
      <c r="S27" s="38">
        <v>30.73</v>
      </c>
      <c r="T27" s="40">
        <f t="shared" si="3"/>
        <v>1626.6242738496096</v>
      </c>
      <c r="U27" s="40">
        <f t="shared" si="4"/>
        <v>0.69034068809233029</v>
      </c>
    </row>
    <row r="28" spans="1:21" x14ac:dyDescent="0.2">
      <c r="A28" s="38">
        <f t="shared" si="5"/>
        <v>27</v>
      </c>
      <c r="B28" s="38">
        <v>4800</v>
      </c>
      <c r="C28" s="37" t="s">
        <v>22</v>
      </c>
      <c r="D28" s="37">
        <v>10</v>
      </c>
      <c r="E28" s="37">
        <v>45</v>
      </c>
      <c r="F28" s="37">
        <v>15</v>
      </c>
      <c r="G28" s="38">
        <v>35</v>
      </c>
      <c r="H28" s="38">
        <v>35</v>
      </c>
      <c r="I28" s="37">
        <v>15</v>
      </c>
      <c r="J28" s="39">
        <v>71.587517216046905</v>
      </c>
      <c r="K28" s="39">
        <v>168.451713904559</v>
      </c>
      <c r="L28" s="39">
        <v>1699.2629725654799</v>
      </c>
      <c r="M28" s="38">
        <v>173250</v>
      </c>
      <c r="N28" s="40">
        <f t="shared" si="0"/>
        <v>8106.738731656902</v>
      </c>
      <c r="O28" s="40">
        <f t="shared" si="1"/>
        <v>4.7707381744555226</v>
      </c>
      <c r="P28" s="40">
        <v>40.326999999999998</v>
      </c>
      <c r="Q28" s="40">
        <f t="shared" si="8"/>
        <v>174.21264000000002</v>
      </c>
      <c r="R28" s="40">
        <f t="shared" si="6"/>
        <v>0.96693164115163499</v>
      </c>
      <c r="S28" s="38">
        <v>25.56</v>
      </c>
      <c r="T28" s="40">
        <f t="shared" si="3"/>
        <v>1196.007168722369</v>
      </c>
      <c r="U28" s="40">
        <f t="shared" si="4"/>
        <v>0.70383877482876278</v>
      </c>
    </row>
    <row r="29" spans="1:21" x14ac:dyDescent="0.2">
      <c r="A29" s="38">
        <f t="shared" si="5"/>
        <v>28</v>
      </c>
      <c r="B29" s="38">
        <v>4800</v>
      </c>
      <c r="C29" s="37" t="s">
        <v>23</v>
      </c>
      <c r="D29" s="37">
        <v>10</v>
      </c>
      <c r="E29" s="37">
        <v>60</v>
      </c>
      <c r="F29" s="37">
        <v>15</v>
      </c>
      <c r="G29" s="38">
        <v>35</v>
      </c>
      <c r="H29" s="38">
        <v>35</v>
      </c>
      <c r="I29" s="37">
        <v>15</v>
      </c>
      <c r="J29" s="39">
        <v>91.748432326612701</v>
      </c>
      <c r="K29" s="39">
        <v>162.97576625420999</v>
      </c>
      <c r="L29" s="39">
        <v>2309.6961257612502</v>
      </c>
      <c r="M29" s="38">
        <v>174090</v>
      </c>
      <c r="N29" s="40">
        <f t="shared" si="0"/>
        <v>7881.2364297765052</v>
      </c>
      <c r="O29" s="40">
        <f t="shared" si="1"/>
        <v>3.412239533102623</v>
      </c>
      <c r="P29" s="40">
        <v>40.326999999999998</v>
      </c>
      <c r="Q29" s="40">
        <f t="shared" si="8"/>
        <v>174.21264000000002</v>
      </c>
      <c r="R29" s="40">
        <f t="shared" si="6"/>
        <v>0.93549909038867651</v>
      </c>
      <c r="S29" s="38">
        <v>35.31</v>
      </c>
      <c r="T29" s="40">
        <f t="shared" si="3"/>
        <v>1598.5206406767097</v>
      </c>
      <c r="U29" s="40">
        <f t="shared" si="4"/>
        <v>0.69209132008647023</v>
      </c>
    </row>
    <row r="30" spans="1:21" x14ac:dyDescent="0.2">
      <c r="A30" s="38">
        <f t="shared" si="5"/>
        <v>29</v>
      </c>
      <c r="B30" s="38">
        <v>4800</v>
      </c>
      <c r="C30" s="37" t="s">
        <v>24</v>
      </c>
      <c r="D30" s="37">
        <v>5</v>
      </c>
      <c r="E30" s="37">
        <v>50</v>
      </c>
      <c r="F30" s="37">
        <v>10</v>
      </c>
      <c r="G30" s="38">
        <v>35</v>
      </c>
      <c r="H30" s="38">
        <v>35</v>
      </c>
      <c r="I30" s="37">
        <v>10</v>
      </c>
      <c r="J30" s="39">
        <v>80.936265974121895</v>
      </c>
      <c r="K30" s="39">
        <v>142.31528277297201</v>
      </c>
      <c r="L30" s="39">
        <v>1869.40800941302</v>
      </c>
      <c r="M30" s="38">
        <v>172050</v>
      </c>
      <c r="N30" s="40">
        <f t="shared" si="0"/>
        <v>6801.4845558582874</v>
      </c>
      <c r="O30" s="40">
        <f t="shared" si="1"/>
        <v>3.6383093051975863</v>
      </c>
      <c r="P30" s="40">
        <v>34.573999999999998</v>
      </c>
      <c r="Q30" s="40">
        <f t="shared" si="8"/>
        <v>149.35968</v>
      </c>
      <c r="R30" s="40">
        <f t="shared" si="6"/>
        <v>0.95283601821436692</v>
      </c>
      <c r="S30" s="38">
        <v>33.49</v>
      </c>
      <c r="T30" s="40">
        <f t="shared" si="3"/>
        <v>1323.9274500185647</v>
      </c>
      <c r="U30" s="40">
        <f t="shared" si="4"/>
        <v>0.70820679239213702</v>
      </c>
    </row>
    <row r="31" spans="1:21" x14ac:dyDescent="0.2">
      <c r="A31" s="38">
        <f t="shared" si="5"/>
        <v>30</v>
      </c>
      <c r="B31" s="38">
        <v>4800</v>
      </c>
      <c r="C31" s="37" t="s">
        <v>25</v>
      </c>
      <c r="D31" s="37">
        <v>10</v>
      </c>
      <c r="E31" s="37">
        <v>50</v>
      </c>
      <c r="F31" s="37">
        <v>15</v>
      </c>
      <c r="G31" s="38">
        <v>35</v>
      </c>
      <c r="H31" s="38">
        <v>35</v>
      </c>
      <c r="I31" s="37">
        <v>15</v>
      </c>
      <c r="J31" s="39">
        <v>77.912283538993705</v>
      </c>
      <c r="K31" s="39">
        <v>167.50854061176301</v>
      </c>
      <c r="L31" s="39">
        <v>1896.2549399869899</v>
      </c>
      <c r="M31" s="38">
        <v>173520</v>
      </c>
      <c r="N31" s="40">
        <f t="shared" si="0"/>
        <v>8073.9116574869768</v>
      </c>
      <c r="O31" s="40">
        <f t="shared" si="1"/>
        <v>4.2578197093806232</v>
      </c>
      <c r="P31" s="40">
        <v>40.326999999999998</v>
      </c>
      <c r="Q31" s="40">
        <f t="shared" si="8"/>
        <v>174.21264000000002</v>
      </c>
      <c r="R31" s="40">
        <f t="shared" si="6"/>
        <v>0.96151772116973255</v>
      </c>
      <c r="S31" s="38">
        <v>28.88</v>
      </c>
      <c r="T31" s="40">
        <f t="shared" si="3"/>
        <v>1343.7907369076988</v>
      </c>
      <c r="U31" s="40">
        <f t="shared" si="4"/>
        <v>0.70865510146906641</v>
      </c>
    </row>
    <row r="32" spans="1:21" x14ac:dyDescent="0.2">
      <c r="A32" s="38">
        <f t="shared" si="5"/>
        <v>31</v>
      </c>
      <c r="B32" s="38">
        <v>4800</v>
      </c>
      <c r="C32" s="37" t="s">
        <v>26</v>
      </c>
      <c r="D32" s="37">
        <v>15</v>
      </c>
      <c r="E32" s="37">
        <v>50</v>
      </c>
      <c r="F32" s="37">
        <v>20</v>
      </c>
      <c r="G32" s="38">
        <v>35</v>
      </c>
      <c r="H32" s="38">
        <v>35</v>
      </c>
      <c r="I32" s="37">
        <v>20</v>
      </c>
      <c r="J32" s="39">
        <v>75.220818295393997</v>
      </c>
      <c r="K32" s="39">
        <v>196.991976250325</v>
      </c>
      <c r="L32" s="39">
        <v>1902.8337471176001</v>
      </c>
      <c r="M32" s="38">
        <v>174800</v>
      </c>
      <c r="N32" s="40">
        <f t="shared" si="0"/>
        <v>9565.0548468213365</v>
      </c>
      <c r="O32" s="40">
        <f t="shared" si="1"/>
        <v>5.026742279145731</v>
      </c>
      <c r="P32" s="40">
        <v>46.884999999999998</v>
      </c>
      <c r="Q32" s="40">
        <f t="shared" si="8"/>
        <v>202.54319999999998</v>
      </c>
      <c r="R32" s="40">
        <f t="shared" si="6"/>
        <v>0.97259239633976857</v>
      </c>
      <c r="S32" s="38">
        <v>24.5</v>
      </c>
      <c r="T32" s="40">
        <f t="shared" si="3"/>
        <v>1340.6398383702674</v>
      </c>
      <c r="U32" s="40">
        <f t="shared" si="4"/>
        <v>0.70454911807248521</v>
      </c>
    </row>
    <row r="33" spans="1:21" x14ac:dyDescent="0.2">
      <c r="A33" s="38">
        <f t="shared" si="5"/>
        <v>32</v>
      </c>
      <c r="B33" s="38">
        <v>4800</v>
      </c>
      <c r="C33" s="37" t="s">
        <v>27</v>
      </c>
      <c r="D33" s="37">
        <v>7.2</v>
      </c>
      <c r="E33" s="37">
        <v>54.4</v>
      </c>
      <c r="F33" s="37">
        <v>18.3</v>
      </c>
      <c r="G33" s="38">
        <v>46.1</v>
      </c>
      <c r="H33" s="38">
        <v>35</v>
      </c>
      <c r="I33" s="37">
        <v>18.3</v>
      </c>
      <c r="J33" s="42">
        <v>91.506645000000006</v>
      </c>
      <c r="K33" s="42">
        <v>146.00722258846201</v>
      </c>
      <c r="L33" s="42">
        <v>2059.9465384615401</v>
      </c>
      <c r="M33" s="38">
        <v>158880</v>
      </c>
      <c r="N33" s="40">
        <f t="shared" si="0"/>
        <v>6443.785423570791</v>
      </c>
      <c r="O33" s="40">
        <f t="shared" si="1"/>
        <v>3.1281323584170768</v>
      </c>
      <c r="P33" s="40">
        <v>35.661999999999999</v>
      </c>
      <c r="Q33" s="40">
        <f t="shared" si="8"/>
        <v>154.05983999999998</v>
      </c>
      <c r="R33" s="40">
        <f t="shared" si="6"/>
        <v>0.94773058694895462</v>
      </c>
      <c r="S33" s="38">
        <v>35.83</v>
      </c>
      <c r="T33" s="40">
        <f t="shared" si="3"/>
        <v>1453.1774403734985</v>
      </c>
      <c r="U33" s="40">
        <f t="shared" si="4"/>
        <v>0.70544424976135356</v>
      </c>
    </row>
    <row r="34" spans="1:21" x14ac:dyDescent="0.2">
      <c r="A34" s="38">
        <f t="shared" si="5"/>
        <v>33</v>
      </c>
      <c r="B34" s="38">
        <v>4800</v>
      </c>
      <c r="C34" s="37" t="s">
        <v>28</v>
      </c>
      <c r="D34" s="37">
        <v>-1.1000000000000001</v>
      </c>
      <c r="E34" s="37">
        <v>43.3</v>
      </c>
      <c r="F34" s="37">
        <v>10</v>
      </c>
      <c r="G34" s="38">
        <v>35</v>
      </c>
      <c r="H34" s="38">
        <v>35</v>
      </c>
      <c r="I34" s="37">
        <v>10</v>
      </c>
      <c r="J34" s="42">
        <v>81.631960384615397</v>
      </c>
      <c r="K34" s="42">
        <v>113.580481253846</v>
      </c>
      <c r="L34" s="42">
        <v>1603.6423076923099</v>
      </c>
      <c r="M34" s="38">
        <v>175970</v>
      </c>
      <c r="N34" s="40">
        <f t="shared" si="0"/>
        <v>5551.877023955356</v>
      </c>
      <c r="O34" s="40">
        <f t="shared" si="1"/>
        <v>3.4620420010898041</v>
      </c>
      <c r="P34" s="40">
        <v>27.542000000000002</v>
      </c>
      <c r="Q34" s="40">
        <f t="shared" si="8"/>
        <v>118.98144000000002</v>
      </c>
      <c r="R34" s="40">
        <f t="shared" si="6"/>
        <v>0.9546067122220574</v>
      </c>
      <c r="S34" s="38">
        <v>36.18</v>
      </c>
      <c r="T34" s="40">
        <f t="shared" si="3"/>
        <v>1141.4838366011525</v>
      </c>
      <c r="U34" s="40">
        <f t="shared" si="4"/>
        <v>0.71180701028259996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Base Formatada</vt:lpstr>
      <vt:lpstr>Plan2</vt:lpstr>
      <vt:lpstr>Plan3</vt:lpstr>
    </vt:vector>
  </TitlesOfParts>
  <Company>EMBRACO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guilhr</dc:creator>
  <cp:lastModifiedBy>Microsoft Office User</cp:lastModifiedBy>
  <dcterms:created xsi:type="dcterms:W3CDTF">2011-06-07T21:34:00Z</dcterms:created>
  <dcterms:modified xsi:type="dcterms:W3CDTF">2020-04-16T18:34:05Z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1046-11.2.0.9169</vt:lpwstr>
  </property>
</Properties>
</file>