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<sst xmlns="http://schemas.openxmlformats.org/spreadsheetml/2006/main" count="69" uniqueCount="35">
  <si>
    <t>Condição</t>
  </si>
  <si>
    <t>Tevap [°C]</t>
  </si>
  <si>
    <t>Tcond [°C]</t>
  </si>
  <si>
    <t>Tbox[°C]</t>
  </si>
  <si>
    <t>Tsuc [°C]</t>
  </si>
  <si>
    <t>Tcorpo [°C]</t>
  </si>
  <si>
    <t>m [kg/h]</t>
  </si>
  <si>
    <t>W [W]</t>
  </si>
  <si>
    <r>
      <rPr>
        <sz val="11"/>
        <color theme="1"/>
        <rFont val="Calibri"/>
        <charset val="134"/>
      </rPr>
      <t>∆</t>
    </r>
    <r>
      <rPr>
        <sz val="11"/>
        <color theme="1"/>
        <rFont val="Calibri"/>
        <charset val="134"/>
        <scheme val="minor"/>
      </rPr>
      <t>h_evap [J/kg]</t>
    </r>
  </si>
  <si>
    <t>CAP [W]</t>
  </si>
  <si>
    <t>COP [-]</t>
  </si>
  <si>
    <r>
      <rPr>
        <sz val="11"/>
        <color theme="1"/>
        <rFont val="Calibri"/>
        <charset val="134"/>
      </rPr>
      <t>ρ</t>
    </r>
    <r>
      <rPr>
        <sz val="11"/>
        <color theme="1"/>
        <rFont val="Calibri"/>
        <charset val="134"/>
        <scheme val="minor"/>
      </rPr>
      <t xml:space="preserve"> [kg/m3]</t>
    </r>
  </si>
  <si>
    <t>m_ideal [kg/h]</t>
  </si>
  <si>
    <r>
      <rPr>
        <sz val="11"/>
        <color theme="1"/>
        <rFont val="Calibri"/>
        <charset val="134"/>
      </rPr>
      <t>η</t>
    </r>
    <r>
      <rPr>
        <sz val="11"/>
        <color theme="1"/>
        <rFont val="Calibri"/>
        <charset val="134"/>
        <scheme val="minor"/>
      </rPr>
      <t>_v</t>
    </r>
  </si>
  <si>
    <r>
      <rPr>
        <sz val="11"/>
        <color theme="1"/>
        <rFont val="Calibri"/>
        <charset val="134"/>
      </rPr>
      <t>∆</t>
    </r>
    <r>
      <rPr>
        <sz val="11"/>
        <color theme="1"/>
        <rFont val="Calibri"/>
        <charset val="134"/>
        <scheme val="minor"/>
      </rPr>
      <t>h_comp [kJ/kg]</t>
    </r>
  </si>
  <si>
    <t>W_ise [W]</t>
  </si>
  <si>
    <r>
      <rPr>
        <sz val="11"/>
        <color theme="1"/>
        <rFont val="Calibri"/>
        <charset val="134"/>
      </rPr>
      <t>η</t>
    </r>
    <r>
      <rPr>
        <sz val="11"/>
        <color theme="1"/>
        <rFont val="Calibri"/>
        <charset val="134"/>
        <scheme val="minor"/>
      </rPr>
      <t>_g</t>
    </r>
  </si>
  <si>
    <t>3000 RPM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</si>
  <si>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</si>
  <si>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</si>
  <si>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</si>
  <si>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</si>
  <si>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</si>
  <si>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</si>
  <si>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</si>
  <si>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</si>
  <si>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</si>
  <si>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Check-Point</t>
  </si>
  <si>
    <t>Rating Point</t>
  </si>
  <si>
    <t>4000 RPM</t>
  </si>
  <si>
    <t>4800 RPM</t>
  </si>
  <si>
    <t>Dados representam a média de 2 testes de calorímetro</t>
  </si>
  <si>
    <t>Tsup[°C]</t>
  </si>
  <si>
    <t>Tsub [°C]</t>
  </si>
  <si>
    <t>R410a</t>
  </si>
</sst>
</file>

<file path=xl/styles.xml><?xml version="1.0" encoding="utf-8"?>
<styleSheet xmlns="http://schemas.openxmlformats.org/spreadsheetml/2006/main">
  <numFmts count="4">
    <numFmt numFmtId="176" formatCode="_-&quot;R$&quot;* #,###.##000_-;\-&quot;R$&quot;* #,###.##000_-;_-&quot;R$&quot;* &quot;-&quot;??_-;_-@_-"/>
    <numFmt numFmtId="177" formatCode="_-* #.##0_-;\-* #.##0_-;_-* &quot;-&quot;_-;_-@_-"/>
    <numFmt numFmtId="178" formatCode="_-&quot;R$&quot;* #.##0_-;\-&quot;R$&quot;* #.##0_-;_-&quot;R$&quot;* &quot;-&quot;_-;_-@_-"/>
    <numFmt numFmtId="179" formatCode="_-* #,###.##000_-;\-* #,###.##000_-;_-* &quot;-&quot;??_-;_-@_-"/>
  </numFmts>
  <fonts count="24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0" fillId="17" borderId="23" applyNumberFormat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1" borderId="2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8" borderId="27" applyNumberFormat="0" applyAlignment="0" applyProtection="0">
      <alignment vertical="center"/>
    </xf>
    <xf numFmtId="0" fontId="22" fillId="33" borderId="29" applyNumberFormat="0" applyAlignment="0" applyProtection="0">
      <alignment vertical="center"/>
    </xf>
    <xf numFmtId="0" fontId="19" fillId="33" borderId="27" applyNumberFormat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textRotation="90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2" fontId="1" fillId="4" borderId="5" xfId="0" applyNumberFormat="1" applyFont="1" applyFill="1" applyBorder="1" applyAlignment="1">
      <alignment horizontal="center"/>
    </xf>
    <xf numFmtId="0" fontId="0" fillId="3" borderId="6" xfId="0" applyFill="1" applyBorder="1" applyAlignment="1">
      <alignment horizontal="center" vertical="center" textRotation="90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2" fontId="1" fillId="4" borderId="8" xfId="0" applyNumberFormat="1" applyFont="1" applyFill="1" applyBorder="1" applyAlignment="1">
      <alignment horizontal="center"/>
    </xf>
    <xf numFmtId="2" fontId="1" fillId="0" borderId="9" xfId="0" applyNumberFormat="1" applyFont="1" applyFill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3" borderId="10" xfId="0" applyFill="1" applyBorder="1" applyAlignment="1">
      <alignment horizontal="center" vertical="center" textRotation="90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2" fontId="0" fillId="4" borderId="12" xfId="0" applyNumberFormat="1" applyFont="1" applyFill="1" applyBorder="1" applyAlignment="1">
      <alignment horizontal="center"/>
    </xf>
    <xf numFmtId="2" fontId="0" fillId="4" borderId="8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49"/>
  <sheetViews>
    <sheetView tabSelected="1" workbookViewId="0">
      <pane ySplit="1" topLeftCell="A2" activePane="bottomLeft" state="frozen"/>
      <selection/>
      <selection pane="bottomLeft" activeCell="W16" sqref="W16"/>
    </sheetView>
  </sheetViews>
  <sheetFormatPr defaultColWidth="9" defaultRowHeight="15"/>
  <cols>
    <col min="2" max="2" width="5.42857142857143" customWidth="1"/>
    <col min="3" max="3" width="14.4285714285714" customWidth="1"/>
    <col min="4" max="10" width="11.7142857142857" customWidth="1"/>
    <col min="11" max="11" width="14.1428571428571" customWidth="1"/>
    <col min="14" max="14" width="12.4285714285714" customWidth="1"/>
    <col min="15" max="15" width="13.7142857142857" customWidth="1"/>
    <col min="17" max="17" width="15.2857142857143" customWidth="1"/>
    <col min="18" max="18" width="10.5714285714286" customWidth="1"/>
  </cols>
  <sheetData>
    <row r="1" ht="15.75" spans="3:19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3" t="s">
        <v>16</v>
      </c>
    </row>
    <row r="2" spans="2:19">
      <c r="B2" s="3" t="s">
        <v>17</v>
      </c>
      <c r="C2" s="4" t="s">
        <v>18</v>
      </c>
      <c r="D2" s="5">
        <v>5</v>
      </c>
      <c r="E2" s="5">
        <v>45</v>
      </c>
      <c r="F2" s="6">
        <v>35</v>
      </c>
      <c r="G2" s="5">
        <v>10</v>
      </c>
      <c r="H2" s="7">
        <v>68.4234783470346</v>
      </c>
      <c r="I2" s="7">
        <v>84.29676186835</v>
      </c>
      <c r="J2" s="7">
        <v>963.824694656489</v>
      </c>
      <c r="K2" s="6">
        <v>171700</v>
      </c>
      <c r="L2" s="31">
        <f>K2*(I2/3600)</f>
        <v>4020.48722577658</v>
      </c>
      <c r="M2" s="31">
        <f>L2/J2</f>
        <v>4.17138847766242</v>
      </c>
      <c r="N2" s="31">
        <v>34.714</v>
      </c>
      <c r="O2" s="31">
        <f>((15/1000000)*N2*(3000/60))*3600</f>
        <v>93.7278</v>
      </c>
      <c r="P2" s="31">
        <f>I2/O2</f>
        <v>0.89937843274194</v>
      </c>
      <c r="Q2" s="6">
        <v>30.06</v>
      </c>
      <c r="R2" s="31">
        <f>(I2/3600)*(Q2*1000)</f>
        <v>703.877961600723</v>
      </c>
      <c r="S2" s="33">
        <f>R2/J2</f>
        <v>0.73029666650281</v>
      </c>
    </row>
    <row r="3" spans="2:19">
      <c r="B3" s="8"/>
      <c r="C3" s="9" t="s">
        <v>19</v>
      </c>
      <c r="D3" s="10">
        <v>5</v>
      </c>
      <c r="E3" s="10">
        <v>60</v>
      </c>
      <c r="F3" s="11">
        <v>35</v>
      </c>
      <c r="G3" s="10">
        <v>10</v>
      </c>
      <c r="H3" s="12">
        <v>85.2288788461538</v>
      </c>
      <c r="I3" s="12">
        <v>79.3981985653846</v>
      </c>
      <c r="J3" s="12">
        <v>1312.87115384617</v>
      </c>
      <c r="K3" s="11">
        <v>172540</v>
      </c>
      <c r="L3" s="14">
        <f t="shared" ref="L3:L34" si="0">K3*(I3/3600)</f>
        <v>3805.37921679763</v>
      </c>
      <c r="M3" s="14">
        <f t="shared" ref="M3:M34" si="1">L3/J3</f>
        <v>2.89851689227039</v>
      </c>
      <c r="N3" s="14">
        <v>34.714</v>
      </c>
      <c r="O3" s="14">
        <f t="shared" ref="O3:O12" si="2">((15/1000000)*N3*(3000/60))*3600</f>
        <v>93.7278</v>
      </c>
      <c r="P3" s="14">
        <f>I3/O3</f>
        <v>0.847114714795233</v>
      </c>
      <c r="Q3" s="11">
        <v>39.97</v>
      </c>
      <c r="R3" s="14">
        <f t="shared" ref="R3:R34" si="3">(I3/3600)*(Q3*1000)</f>
        <v>881.54055462734</v>
      </c>
      <c r="S3" s="34">
        <f t="shared" ref="S3:S34" si="4">R3/J3</f>
        <v>0.671460068297481</v>
      </c>
    </row>
    <row r="4" spans="2:19">
      <c r="B4" s="8"/>
      <c r="C4" s="9" t="s">
        <v>20</v>
      </c>
      <c r="D4" s="10">
        <v>15</v>
      </c>
      <c r="E4" s="10">
        <v>45</v>
      </c>
      <c r="F4" s="11">
        <v>35</v>
      </c>
      <c r="G4" s="10">
        <v>20</v>
      </c>
      <c r="H4" s="12">
        <v>62.959226923077</v>
      </c>
      <c r="I4" s="12">
        <v>117.758143961538</v>
      </c>
      <c r="J4" s="12">
        <v>944.623846153858</v>
      </c>
      <c r="K4" s="11">
        <v>174420</v>
      </c>
      <c r="L4" s="14">
        <f t="shared" si="0"/>
        <v>5705.38207493653</v>
      </c>
      <c r="M4" s="14">
        <f t="shared" si="1"/>
        <v>6.03984548788032</v>
      </c>
      <c r="N4" s="14">
        <v>47.087</v>
      </c>
      <c r="O4" s="14">
        <f t="shared" si="2"/>
        <v>127.1349</v>
      </c>
      <c r="P4" s="14">
        <f t="shared" ref="P3:P34" si="5">I4/O4</f>
        <v>0.926245617541196</v>
      </c>
      <c r="Q4" s="11">
        <v>21.2</v>
      </c>
      <c r="R4" s="14">
        <f t="shared" si="3"/>
        <v>693.464625551281</v>
      </c>
      <c r="S4" s="34">
        <f t="shared" si="4"/>
        <v>0.734117213295853</v>
      </c>
    </row>
    <row r="5" spans="2:19">
      <c r="B5" s="8"/>
      <c r="C5" s="9" t="s">
        <v>21</v>
      </c>
      <c r="D5" s="10">
        <v>15</v>
      </c>
      <c r="E5" s="10">
        <v>60</v>
      </c>
      <c r="F5" s="11">
        <v>35</v>
      </c>
      <c r="G5" s="10">
        <v>20</v>
      </c>
      <c r="H5" s="12">
        <v>86.3479438461538</v>
      </c>
      <c r="I5" s="12">
        <v>111.463019003846</v>
      </c>
      <c r="J5" s="12">
        <v>1357.54153846152</v>
      </c>
      <c r="K5" s="11">
        <v>175260</v>
      </c>
      <c r="L5" s="14">
        <f t="shared" si="0"/>
        <v>5426.39130850391</v>
      </c>
      <c r="M5" s="14">
        <f t="shared" si="1"/>
        <v>3.99721935186863</v>
      </c>
      <c r="N5" s="14">
        <v>47.087</v>
      </c>
      <c r="O5" s="14">
        <f t="shared" si="2"/>
        <v>127.1349</v>
      </c>
      <c r="P5" s="14">
        <f t="shared" si="5"/>
        <v>0.87673029989284</v>
      </c>
      <c r="Q5" s="11">
        <v>30.73</v>
      </c>
      <c r="R5" s="14">
        <f t="shared" si="3"/>
        <v>951.460714996719</v>
      </c>
      <c r="S5" s="34">
        <f t="shared" si="4"/>
        <v>0.700870424985295</v>
      </c>
    </row>
    <row r="6" customFormat="1" spans="2:19">
      <c r="B6" s="8"/>
      <c r="C6" s="9" t="s">
        <v>22</v>
      </c>
      <c r="D6" s="10">
        <v>10</v>
      </c>
      <c r="E6" s="10">
        <v>45</v>
      </c>
      <c r="F6" s="11">
        <v>35</v>
      </c>
      <c r="G6" s="10">
        <v>15</v>
      </c>
      <c r="H6" s="13">
        <v>68.2226968337965</v>
      </c>
      <c r="I6" s="12">
        <v>100.140618425598</v>
      </c>
      <c r="J6" s="12">
        <v>948.788105599243</v>
      </c>
      <c r="K6" s="11">
        <v>173250</v>
      </c>
      <c r="L6" s="14">
        <f t="shared" si="0"/>
        <v>4819.26726173193</v>
      </c>
      <c r="M6" s="14">
        <f t="shared" si="1"/>
        <v>5.0793925780595</v>
      </c>
      <c r="N6" s="14">
        <v>40.327</v>
      </c>
      <c r="O6" s="14">
        <f t="shared" si="2"/>
        <v>108.8829</v>
      </c>
      <c r="P6" s="14">
        <f t="shared" si="5"/>
        <v>0.919709324656108</v>
      </c>
      <c r="Q6" s="11">
        <v>25.56</v>
      </c>
      <c r="R6" s="14">
        <f t="shared" si="3"/>
        <v>710.998390821749</v>
      </c>
      <c r="S6" s="34">
        <f t="shared" si="4"/>
        <v>0.74937532060722</v>
      </c>
    </row>
    <row r="7" customFormat="1" spans="2:19">
      <c r="B7" s="8"/>
      <c r="C7" s="9" t="s">
        <v>23</v>
      </c>
      <c r="D7" s="10">
        <v>10</v>
      </c>
      <c r="E7" s="10">
        <v>60</v>
      </c>
      <c r="F7" s="11">
        <v>35</v>
      </c>
      <c r="G7" s="10">
        <v>15</v>
      </c>
      <c r="H7" s="12">
        <v>89.6814566895287</v>
      </c>
      <c r="I7" s="12">
        <v>94.4344101046354</v>
      </c>
      <c r="J7" s="12">
        <v>1330.93387187371</v>
      </c>
      <c r="K7" s="11">
        <v>174090</v>
      </c>
      <c r="L7" s="14">
        <f t="shared" si="0"/>
        <v>4566.69068197666</v>
      </c>
      <c r="M7" s="14">
        <f t="shared" si="1"/>
        <v>3.43119277259629</v>
      </c>
      <c r="N7" s="14">
        <v>40.327</v>
      </c>
      <c r="O7" s="14">
        <f t="shared" si="2"/>
        <v>108.8829</v>
      </c>
      <c r="P7" s="14">
        <f t="shared" si="5"/>
        <v>0.867302488312081</v>
      </c>
      <c r="Q7" s="11">
        <v>35.31</v>
      </c>
      <c r="R7" s="14">
        <f t="shared" si="3"/>
        <v>926.244172442966</v>
      </c>
      <c r="S7" s="34">
        <f t="shared" si="4"/>
        <v>0.695935532198145</v>
      </c>
    </row>
    <row r="8" customFormat="1" spans="2:19">
      <c r="B8" s="8"/>
      <c r="C8" s="9" t="s">
        <v>24</v>
      </c>
      <c r="D8" s="10">
        <v>5</v>
      </c>
      <c r="E8" s="10">
        <v>50</v>
      </c>
      <c r="F8" s="11">
        <v>35</v>
      </c>
      <c r="G8" s="10">
        <v>10</v>
      </c>
      <c r="H8" s="12">
        <v>78.7246682942115</v>
      </c>
      <c r="I8" s="12">
        <v>82.88741098714</v>
      </c>
      <c r="J8" s="12">
        <v>1067.3055152841</v>
      </c>
      <c r="K8" s="11">
        <v>172050</v>
      </c>
      <c r="L8" s="14">
        <f t="shared" si="0"/>
        <v>3961.3275167604</v>
      </c>
      <c r="M8" s="14">
        <f t="shared" si="1"/>
        <v>3.71152164027369</v>
      </c>
      <c r="N8" s="14">
        <v>34.574</v>
      </c>
      <c r="O8" s="14">
        <f t="shared" si="2"/>
        <v>93.3498</v>
      </c>
      <c r="P8" s="14">
        <f t="shared" si="5"/>
        <v>0.887922748491588</v>
      </c>
      <c r="Q8" s="11">
        <v>33.49</v>
      </c>
      <c r="R8" s="14">
        <f t="shared" si="3"/>
        <v>771.0831649887</v>
      </c>
      <c r="S8" s="34">
        <f t="shared" si="4"/>
        <v>0.7224577723497</v>
      </c>
    </row>
    <row r="9" customFormat="1" spans="2:19">
      <c r="B9" s="8"/>
      <c r="C9" s="9" t="s">
        <v>25</v>
      </c>
      <c r="D9" s="10">
        <v>10</v>
      </c>
      <c r="E9" s="10">
        <v>50</v>
      </c>
      <c r="F9" s="11">
        <v>35</v>
      </c>
      <c r="G9" s="10">
        <v>15</v>
      </c>
      <c r="H9" s="12">
        <v>75.3894751155917</v>
      </c>
      <c r="I9" s="12">
        <v>98.4517409381187</v>
      </c>
      <c r="J9" s="12">
        <v>1071.9686253178</v>
      </c>
      <c r="K9" s="11">
        <v>173520</v>
      </c>
      <c r="L9" s="14">
        <f t="shared" si="0"/>
        <v>4745.37391321732</v>
      </c>
      <c r="M9" s="14">
        <f t="shared" si="1"/>
        <v>4.42678433038138</v>
      </c>
      <c r="N9" s="14">
        <v>40.327</v>
      </c>
      <c r="O9" s="14">
        <f t="shared" si="2"/>
        <v>108.8829</v>
      </c>
      <c r="P9" s="14">
        <f t="shared" si="5"/>
        <v>0.904198372178907</v>
      </c>
      <c r="Q9" s="11">
        <v>28.88</v>
      </c>
      <c r="R9" s="14">
        <f t="shared" si="3"/>
        <v>789.801743970241</v>
      </c>
      <c r="S9" s="34">
        <f t="shared" si="4"/>
        <v>0.736776921746279</v>
      </c>
    </row>
    <row r="10" customFormat="1" spans="2:19">
      <c r="B10" s="8"/>
      <c r="C10" s="9" t="s">
        <v>26</v>
      </c>
      <c r="D10" s="10">
        <v>15</v>
      </c>
      <c r="E10" s="10">
        <v>50</v>
      </c>
      <c r="F10" s="11">
        <v>35</v>
      </c>
      <c r="G10" s="10">
        <v>20</v>
      </c>
      <c r="H10" s="12">
        <v>72.5589846133152</v>
      </c>
      <c r="I10" s="12">
        <v>116.612347512162</v>
      </c>
      <c r="J10" s="12">
        <v>1062.16869626914</v>
      </c>
      <c r="K10" s="11">
        <v>174800</v>
      </c>
      <c r="L10" s="14">
        <f t="shared" si="0"/>
        <v>5662.17731809054</v>
      </c>
      <c r="M10" s="14">
        <f t="shared" si="1"/>
        <v>5.33077027969181</v>
      </c>
      <c r="N10" s="14">
        <v>46.885</v>
      </c>
      <c r="O10" s="14">
        <f t="shared" si="2"/>
        <v>126.5895</v>
      </c>
      <c r="P10" s="14">
        <f t="shared" si="5"/>
        <v>0.921184991742303</v>
      </c>
      <c r="Q10" s="11">
        <v>24.5</v>
      </c>
      <c r="R10" s="14">
        <f t="shared" si="3"/>
        <v>793.611809457771</v>
      </c>
      <c r="S10" s="34">
        <f t="shared" si="4"/>
        <v>0.747161738286324</v>
      </c>
    </row>
    <row r="11" spans="2:19">
      <c r="B11" s="8"/>
      <c r="C11" s="9" t="s">
        <v>27</v>
      </c>
      <c r="D11" s="10">
        <v>7.2</v>
      </c>
      <c r="E11" s="10">
        <v>54.4</v>
      </c>
      <c r="F11" s="11">
        <v>35</v>
      </c>
      <c r="G11" s="10">
        <v>18.3</v>
      </c>
      <c r="H11" s="14">
        <v>88.6473046153847</v>
      </c>
      <c r="I11" s="20">
        <v>85.1432441346153</v>
      </c>
      <c r="J11" s="20">
        <v>1184.24653846154</v>
      </c>
      <c r="K11" s="11">
        <v>158880</v>
      </c>
      <c r="L11" s="14">
        <f t="shared" si="0"/>
        <v>3757.65517447436</v>
      </c>
      <c r="M11" s="14">
        <f t="shared" si="1"/>
        <v>3.17303454342873</v>
      </c>
      <c r="N11" s="14">
        <v>35.662</v>
      </c>
      <c r="O11" s="14">
        <f t="shared" si="2"/>
        <v>96.2874</v>
      </c>
      <c r="P11" s="14">
        <f t="shared" si="5"/>
        <v>0.88426153509821</v>
      </c>
      <c r="Q11" s="11">
        <v>35.83</v>
      </c>
      <c r="R11" s="14">
        <f t="shared" si="3"/>
        <v>847.411788150907</v>
      </c>
      <c r="S11" s="34">
        <f t="shared" si="4"/>
        <v>0.715570415980937</v>
      </c>
    </row>
    <row r="12" ht="15.75" spans="2:19">
      <c r="B12" s="15"/>
      <c r="C12" s="16" t="s">
        <v>28</v>
      </c>
      <c r="D12" s="17">
        <v>-1.1</v>
      </c>
      <c r="E12" s="17">
        <v>43.3</v>
      </c>
      <c r="F12" s="18">
        <v>35</v>
      </c>
      <c r="G12" s="17">
        <v>10</v>
      </c>
      <c r="H12" s="19">
        <v>78.7670734615385</v>
      </c>
      <c r="I12" s="19">
        <v>66.1607430384615</v>
      </c>
      <c r="J12" s="19">
        <v>914.631538461538</v>
      </c>
      <c r="K12" s="18">
        <v>175970</v>
      </c>
      <c r="L12" s="32">
        <f t="shared" si="0"/>
        <v>3233.97387568835</v>
      </c>
      <c r="M12" s="32">
        <f t="shared" si="1"/>
        <v>3.5358215190437</v>
      </c>
      <c r="N12" s="32">
        <v>27.542</v>
      </c>
      <c r="O12" s="32">
        <f t="shared" si="2"/>
        <v>74.3634</v>
      </c>
      <c r="P12" s="32">
        <f t="shared" si="5"/>
        <v>0.88969497143032</v>
      </c>
      <c r="Q12" s="18">
        <v>36.18</v>
      </c>
      <c r="R12" s="32">
        <f t="shared" si="3"/>
        <v>664.915467536538</v>
      </c>
      <c r="S12" s="35">
        <f t="shared" si="4"/>
        <v>0.72697631732114</v>
      </c>
    </row>
    <row r="13" spans="2:19">
      <c r="B13" s="3" t="s">
        <v>29</v>
      </c>
      <c r="C13" s="4" t="s">
        <v>18</v>
      </c>
      <c r="D13" s="5">
        <v>5</v>
      </c>
      <c r="E13" s="5">
        <v>45</v>
      </c>
      <c r="F13" s="6">
        <v>35</v>
      </c>
      <c r="G13" s="5">
        <v>10</v>
      </c>
      <c r="H13" s="7">
        <v>69.2349842426953</v>
      </c>
      <c r="I13" s="7">
        <v>116.651432070095</v>
      </c>
      <c r="J13" s="7">
        <v>1356.84089147285</v>
      </c>
      <c r="K13" s="6">
        <v>171700</v>
      </c>
      <c r="L13" s="31">
        <f t="shared" si="0"/>
        <v>5563.62524623205</v>
      </c>
      <c r="M13" s="31">
        <f t="shared" si="1"/>
        <v>4.10042568822695</v>
      </c>
      <c r="N13" s="31">
        <v>34.714</v>
      </c>
      <c r="O13" s="31">
        <f>((15/1000000)*N13*(4000/60))*3600</f>
        <v>124.9704</v>
      </c>
      <c r="P13" s="31">
        <f t="shared" si="5"/>
        <v>0.933432493375195</v>
      </c>
      <c r="Q13" s="6">
        <v>30.06</v>
      </c>
      <c r="R13" s="31">
        <f t="shared" si="3"/>
        <v>974.039457785297</v>
      </c>
      <c r="S13" s="33">
        <f t="shared" si="4"/>
        <v>0.717873012161341</v>
      </c>
    </row>
    <row r="14" spans="2:19">
      <c r="B14" s="8"/>
      <c r="C14" s="9" t="s">
        <v>19</v>
      </c>
      <c r="D14" s="10">
        <v>5</v>
      </c>
      <c r="E14" s="10">
        <v>60</v>
      </c>
      <c r="F14" s="11">
        <v>35</v>
      </c>
      <c r="G14" s="10">
        <v>10</v>
      </c>
      <c r="H14" s="12">
        <v>88.0622187949311</v>
      </c>
      <c r="I14" s="12">
        <v>109.772798766119</v>
      </c>
      <c r="J14" s="12">
        <v>1790.15652424944</v>
      </c>
      <c r="K14" s="11">
        <v>172540</v>
      </c>
      <c r="L14" s="14">
        <f t="shared" si="0"/>
        <v>5261.16630530727</v>
      </c>
      <c r="M14" s="14">
        <f t="shared" si="1"/>
        <v>2.93894206123295</v>
      </c>
      <c r="N14" s="14">
        <v>34.714</v>
      </c>
      <c r="O14" s="14">
        <f t="shared" ref="O14:O23" si="6">((15/1000000)*N14*(4000/60))*3600</f>
        <v>124.9704</v>
      </c>
      <c r="P14" s="14">
        <f t="shared" si="5"/>
        <v>0.878390392974008</v>
      </c>
      <c r="Q14" s="11">
        <v>39.97</v>
      </c>
      <c r="R14" s="14">
        <f t="shared" si="3"/>
        <v>1218.78299074494</v>
      </c>
      <c r="S14" s="34">
        <f t="shared" si="4"/>
        <v>0.680824818520233</v>
      </c>
    </row>
    <row r="15" spans="2:19">
      <c r="B15" s="8"/>
      <c r="C15" s="9" t="s">
        <v>20</v>
      </c>
      <c r="D15" s="10">
        <v>15</v>
      </c>
      <c r="E15" s="10">
        <v>45</v>
      </c>
      <c r="F15" s="11">
        <v>35</v>
      </c>
      <c r="G15" s="10">
        <v>20</v>
      </c>
      <c r="H15" s="12">
        <v>63.8596424218748</v>
      </c>
      <c r="I15" s="12">
        <v>162.559789815625</v>
      </c>
      <c r="J15" s="12">
        <v>1326.41593750001</v>
      </c>
      <c r="K15" s="11">
        <v>174420</v>
      </c>
      <c r="L15" s="14">
        <f t="shared" si="0"/>
        <v>7876.02181656703</v>
      </c>
      <c r="M15" s="14">
        <f t="shared" si="1"/>
        <v>5.93782206161631</v>
      </c>
      <c r="N15" s="14">
        <v>47.087</v>
      </c>
      <c r="O15" s="14">
        <f t="shared" si="6"/>
        <v>169.5132</v>
      </c>
      <c r="P15" s="14">
        <f t="shared" si="5"/>
        <v>0.958980125533734</v>
      </c>
      <c r="Q15" s="11">
        <v>21.2</v>
      </c>
      <c r="R15" s="14">
        <f t="shared" si="3"/>
        <v>957.296540025346</v>
      </c>
      <c r="S15" s="34">
        <f t="shared" si="4"/>
        <v>0.721716705115615</v>
      </c>
    </row>
    <row r="16" spans="2:19">
      <c r="B16" s="8"/>
      <c r="C16" s="9" t="s">
        <v>21</v>
      </c>
      <c r="D16" s="10">
        <v>15</v>
      </c>
      <c r="E16" s="10">
        <v>60</v>
      </c>
      <c r="F16" s="11">
        <v>35</v>
      </c>
      <c r="G16" s="10">
        <v>20</v>
      </c>
      <c r="H16" s="12">
        <v>87.3989023076922</v>
      </c>
      <c r="I16" s="12">
        <v>156.139929665384</v>
      </c>
      <c r="J16" s="12">
        <v>1904.06923076923</v>
      </c>
      <c r="K16" s="11">
        <v>175260</v>
      </c>
      <c r="L16" s="14">
        <f t="shared" si="0"/>
        <v>7601.41224254313</v>
      </c>
      <c r="M16" s="14">
        <f t="shared" si="1"/>
        <v>3.99219320374829</v>
      </c>
      <c r="N16" s="14">
        <v>47.087</v>
      </c>
      <c r="O16" s="14">
        <f t="shared" si="6"/>
        <v>169.5132</v>
      </c>
      <c r="P16" s="14">
        <f t="shared" si="5"/>
        <v>0.921107793761102</v>
      </c>
      <c r="Q16" s="11">
        <v>30.73</v>
      </c>
      <c r="R16" s="14">
        <f t="shared" si="3"/>
        <v>1332.82778850479</v>
      </c>
      <c r="S16" s="34">
        <f t="shared" si="4"/>
        <v>0.699989142709031</v>
      </c>
    </row>
    <row r="17" customFormat="1" spans="2:19">
      <c r="B17" s="8"/>
      <c r="C17" s="9" t="s">
        <v>22</v>
      </c>
      <c r="D17" s="10">
        <v>10</v>
      </c>
      <c r="E17" s="10">
        <v>45</v>
      </c>
      <c r="F17" s="11">
        <v>35</v>
      </c>
      <c r="G17" s="10">
        <v>15</v>
      </c>
      <c r="H17" s="12">
        <v>69.9403331697511</v>
      </c>
      <c r="I17" s="12">
        <v>138.450088875081</v>
      </c>
      <c r="J17" s="12">
        <v>1347.20313250163</v>
      </c>
      <c r="K17" s="11">
        <v>173250</v>
      </c>
      <c r="L17" s="14">
        <f t="shared" si="0"/>
        <v>6662.91052711329</v>
      </c>
      <c r="M17" s="14">
        <f t="shared" si="1"/>
        <v>4.94573562543676</v>
      </c>
      <c r="N17" s="14">
        <v>40.327</v>
      </c>
      <c r="O17" s="14">
        <f t="shared" si="6"/>
        <v>145.1772</v>
      </c>
      <c r="P17" s="14">
        <f t="shared" si="5"/>
        <v>0.953662757479008</v>
      </c>
      <c r="Q17" s="11">
        <v>25.56</v>
      </c>
      <c r="R17" s="14">
        <f t="shared" si="3"/>
        <v>982.995631013078</v>
      </c>
      <c r="S17" s="34">
        <f t="shared" si="4"/>
        <v>0.729656580583917</v>
      </c>
    </row>
    <row r="18" customFormat="1" spans="2:19">
      <c r="B18" s="8"/>
      <c r="C18" s="9" t="s">
        <v>23</v>
      </c>
      <c r="D18" s="10">
        <v>10</v>
      </c>
      <c r="E18" s="10">
        <v>60</v>
      </c>
      <c r="F18" s="11">
        <v>35</v>
      </c>
      <c r="G18" s="10">
        <v>15</v>
      </c>
      <c r="H18" s="12">
        <v>90.614102863182</v>
      </c>
      <c r="I18" s="12">
        <v>132.553974245566</v>
      </c>
      <c r="J18" s="12">
        <v>1857.28196121327</v>
      </c>
      <c r="K18" s="11">
        <v>174090</v>
      </c>
      <c r="L18" s="14">
        <f t="shared" si="0"/>
        <v>6410.08927122514</v>
      </c>
      <c r="M18" s="14">
        <f t="shared" si="1"/>
        <v>3.45132801862661</v>
      </c>
      <c r="N18" s="14">
        <v>40.327</v>
      </c>
      <c r="O18" s="14">
        <f t="shared" si="6"/>
        <v>145.1772</v>
      </c>
      <c r="P18" s="14">
        <f t="shared" si="5"/>
        <v>0.913049530129838</v>
      </c>
      <c r="Q18" s="11">
        <v>35.31</v>
      </c>
      <c r="R18" s="14">
        <f t="shared" si="3"/>
        <v>1300.13356405859</v>
      </c>
      <c r="S18" s="34">
        <f t="shared" si="4"/>
        <v>0.700019486114686</v>
      </c>
    </row>
    <row r="19" customFormat="1" spans="2:19">
      <c r="B19" s="8"/>
      <c r="C19" s="9" t="s">
        <v>24</v>
      </c>
      <c r="D19" s="10">
        <v>5</v>
      </c>
      <c r="E19" s="10">
        <v>50</v>
      </c>
      <c r="F19" s="11">
        <v>35</v>
      </c>
      <c r="G19" s="10">
        <v>10</v>
      </c>
      <c r="H19" s="12">
        <v>79.6129834414357</v>
      </c>
      <c r="I19" s="12">
        <v>116.424675237941</v>
      </c>
      <c r="J19" s="12">
        <v>1497.6235789038</v>
      </c>
      <c r="K19" s="11">
        <v>172050</v>
      </c>
      <c r="L19" s="14">
        <f t="shared" si="0"/>
        <v>5564.12927074662</v>
      </c>
      <c r="M19" s="14">
        <f t="shared" si="1"/>
        <v>3.71530560090362</v>
      </c>
      <c r="N19" s="14">
        <v>34.574</v>
      </c>
      <c r="O19" s="14">
        <f t="shared" si="6"/>
        <v>124.4664</v>
      </c>
      <c r="P19" s="14">
        <f t="shared" si="5"/>
        <v>0.935390396427803</v>
      </c>
      <c r="Q19" s="11">
        <v>33.49</v>
      </c>
      <c r="R19" s="14">
        <f t="shared" si="3"/>
        <v>1083.07288158852</v>
      </c>
      <c r="S19" s="34">
        <f t="shared" si="4"/>
        <v>0.72319433056822</v>
      </c>
    </row>
    <row r="20" customFormat="1" spans="2:19">
      <c r="B20" s="8"/>
      <c r="C20" s="9" t="s">
        <v>25</v>
      </c>
      <c r="D20" s="10">
        <v>10</v>
      </c>
      <c r="E20" s="10">
        <v>50</v>
      </c>
      <c r="F20" s="11">
        <v>35</v>
      </c>
      <c r="G20" s="10">
        <v>15</v>
      </c>
      <c r="H20" s="12">
        <v>76.5514805037545</v>
      </c>
      <c r="I20" s="12">
        <v>137.167168328957</v>
      </c>
      <c r="J20" s="12">
        <v>1508.21578519482</v>
      </c>
      <c r="K20" s="11">
        <v>173520</v>
      </c>
      <c r="L20" s="14">
        <f t="shared" si="0"/>
        <v>6611.45751345574</v>
      </c>
      <c r="M20" s="14">
        <f t="shared" si="1"/>
        <v>4.38362837622848</v>
      </c>
      <c r="N20" s="14">
        <v>40.327</v>
      </c>
      <c r="O20" s="14">
        <f t="shared" si="6"/>
        <v>145.1772</v>
      </c>
      <c r="P20" s="14">
        <f t="shared" si="5"/>
        <v>0.944825828910856</v>
      </c>
      <c r="Q20" s="11">
        <v>28.88</v>
      </c>
      <c r="R20" s="14">
        <f t="shared" si="3"/>
        <v>1100.38550592786</v>
      </c>
      <c r="S20" s="34">
        <f t="shared" si="4"/>
        <v>0.729594211073528</v>
      </c>
    </row>
    <row r="21" customFormat="1" spans="2:19">
      <c r="B21" s="8"/>
      <c r="C21" s="9" t="s">
        <v>26</v>
      </c>
      <c r="D21" s="10">
        <v>15</v>
      </c>
      <c r="E21" s="10">
        <v>50</v>
      </c>
      <c r="F21" s="11">
        <v>35</v>
      </c>
      <c r="G21" s="10">
        <v>20</v>
      </c>
      <c r="H21" s="12">
        <v>73.8290447203334</v>
      </c>
      <c r="I21" s="12">
        <v>161.910036771155</v>
      </c>
      <c r="J21" s="12">
        <v>1507.10542718619</v>
      </c>
      <c r="K21" s="11">
        <v>174800</v>
      </c>
      <c r="L21" s="14">
        <f t="shared" si="0"/>
        <v>7861.63178544387</v>
      </c>
      <c r="M21" s="14">
        <f t="shared" si="1"/>
        <v>5.21637812699128</v>
      </c>
      <c r="N21" s="14">
        <v>46.885</v>
      </c>
      <c r="O21" s="14">
        <f t="shared" si="6"/>
        <v>168.786</v>
      </c>
      <c r="P21" s="14">
        <f t="shared" si="5"/>
        <v>0.959262241958192</v>
      </c>
      <c r="Q21" s="11">
        <v>24.5</v>
      </c>
      <c r="R21" s="14">
        <f t="shared" si="3"/>
        <v>1101.88775024814</v>
      </c>
      <c r="S21" s="34">
        <f t="shared" si="4"/>
        <v>0.731128513222462</v>
      </c>
    </row>
    <row r="22" spans="2:19">
      <c r="B22" s="8"/>
      <c r="C22" s="9" t="s">
        <v>27</v>
      </c>
      <c r="D22" s="10">
        <v>7.2</v>
      </c>
      <c r="E22" s="10">
        <v>54.4</v>
      </c>
      <c r="F22" s="11">
        <v>35</v>
      </c>
      <c r="G22" s="10">
        <v>18.3</v>
      </c>
      <c r="H22" s="20">
        <v>90.0221431096645</v>
      </c>
      <c r="I22" s="20">
        <v>118.374046700487</v>
      </c>
      <c r="J22" s="20">
        <v>1646.59842162919</v>
      </c>
      <c r="K22" s="11">
        <v>158880</v>
      </c>
      <c r="L22" s="14">
        <f t="shared" si="0"/>
        <v>5224.24126104817</v>
      </c>
      <c r="M22" s="14">
        <f t="shared" si="1"/>
        <v>3.17274764291293</v>
      </c>
      <c r="N22" s="14">
        <v>35.662</v>
      </c>
      <c r="O22" s="14">
        <f t="shared" si="6"/>
        <v>128.3832</v>
      </c>
      <c r="P22" s="14">
        <f t="shared" si="5"/>
        <v>0.922036891902424</v>
      </c>
      <c r="Q22" s="11">
        <v>35.83</v>
      </c>
      <c r="R22" s="14">
        <f t="shared" si="3"/>
        <v>1178.15058146624</v>
      </c>
      <c r="S22" s="34">
        <f t="shared" si="4"/>
        <v>0.715505715291857</v>
      </c>
    </row>
    <row r="23" ht="15.75" spans="2:19">
      <c r="B23" s="15"/>
      <c r="C23" s="16" t="s">
        <v>28</v>
      </c>
      <c r="D23" s="17">
        <v>-1.1</v>
      </c>
      <c r="E23" s="17">
        <v>43.3</v>
      </c>
      <c r="F23" s="18">
        <v>35</v>
      </c>
      <c r="G23" s="17">
        <v>10</v>
      </c>
      <c r="H23" s="19">
        <v>79.7705538173422</v>
      </c>
      <c r="I23" s="19">
        <v>92.2239125301373</v>
      </c>
      <c r="J23" s="19">
        <v>1276.36055116424</v>
      </c>
      <c r="K23" s="18">
        <v>175970</v>
      </c>
      <c r="L23" s="32">
        <f t="shared" si="0"/>
        <v>4507.95607998007</v>
      </c>
      <c r="M23" s="32">
        <f t="shared" si="1"/>
        <v>3.53188295883019</v>
      </c>
      <c r="N23" s="32">
        <v>27.542</v>
      </c>
      <c r="O23" s="32">
        <f t="shared" si="6"/>
        <v>99.1512</v>
      </c>
      <c r="P23" s="32">
        <f t="shared" si="5"/>
        <v>0.930134103572496</v>
      </c>
      <c r="Q23" s="18">
        <v>36.18</v>
      </c>
      <c r="R23" s="32">
        <f t="shared" si="3"/>
        <v>926.85032092788</v>
      </c>
      <c r="S23" s="35">
        <f t="shared" si="4"/>
        <v>0.726166536628268</v>
      </c>
    </row>
    <row r="24" spans="2:19">
      <c r="B24" s="3" t="s">
        <v>30</v>
      </c>
      <c r="C24" s="4" t="s">
        <v>18</v>
      </c>
      <c r="D24" s="5">
        <v>5</v>
      </c>
      <c r="E24" s="5">
        <v>45</v>
      </c>
      <c r="F24" s="6">
        <v>35</v>
      </c>
      <c r="G24" s="5">
        <v>10</v>
      </c>
      <c r="H24" s="7">
        <v>70.5787303846153</v>
      </c>
      <c r="I24" s="7">
        <v>142.296560342308</v>
      </c>
      <c r="J24" s="7">
        <v>1739.96307692308</v>
      </c>
      <c r="K24" s="6">
        <v>171700</v>
      </c>
      <c r="L24" s="31">
        <f t="shared" si="0"/>
        <v>6786.75539188173</v>
      </c>
      <c r="M24" s="31">
        <f t="shared" si="1"/>
        <v>3.90051690285479</v>
      </c>
      <c r="N24" s="31">
        <v>34.714</v>
      </c>
      <c r="O24" s="31">
        <f>((15/1000000)*N24*(4800/60))*3600</f>
        <v>149.96448</v>
      </c>
      <c r="P24" s="31">
        <f t="shared" si="5"/>
        <v>0.948868427659054</v>
      </c>
      <c r="Q24" s="6">
        <v>30.06</v>
      </c>
      <c r="R24" s="31">
        <f t="shared" si="3"/>
        <v>1188.17627885827</v>
      </c>
      <c r="S24" s="33">
        <f t="shared" si="4"/>
        <v>0.682874421082208</v>
      </c>
    </row>
    <row r="25" spans="2:19">
      <c r="B25" s="8"/>
      <c r="C25" s="9" t="s">
        <v>19</v>
      </c>
      <c r="D25" s="10">
        <v>5</v>
      </c>
      <c r="E25" s="10">
        <v>60</v>
      </c>
      <c r="F25" s="11">
        <v>35</v>
      </c>
      <c r="G25" s="10">
        <v>10</v>
      </c>
      <c r="H25" s="12">
        <v>94.9189838461539</v>
      </c>
      <c r="I25" s="12">
        <v>136.551622592308</v>
      </c>
      <c r="J25" s="12">
        <v>2252.82000000002</v>
      </c>
      <c r="K25" s="11">
        <v>172540</v>
      </c>
      <c r="L25" s="14">
        <f t="shared" si="0"/>
        <v>6544.61582279911</v>
      </c>
      <c r="M25" s="14">
        <f t="shared" si="1"/>
        <v>2.90507711348401</v>
      </c>
      <c r="N25" s="14">
        <v>34.714</v>
      </c>
      <c r="O25" s="14">
        <f t="shared" ref="O25:O34" si="7">((15/1000000)*N25*(4800/60))*3600</f>
        <v>149.96448</v>
      </c>
      <c r="P25" s="14">
        <f t="shared" si="5"/>
        <v>0.910559771169198</v>
      </c>
      <c r="Q25" s="11">
        <v>39.97</v>
      </c>
      <c r="R25" s="14">
        <f t="shared" si="3"/>
        <v>1516.10232083737</v>
      </c>
      <c r="S25" s="34">
        <f t="shared" si="4"/>
        <v>0.672979785707406</v>
      </c>
    </row>
    <row r="26" spans="2:19">
      <c r="B26" s="8"/>
      <c r="C26" s="9" t="s">
        <v>20</v>
      </c>
      <c r="D26" s="10">
        <v>15</v>
      </c>
      <c r="E26" s="10">
        <v>45</v>
      </c>
      <c r="F26" s="11">
        <v>35</v>
      </c>
      <c r="G26" s="10">
        <v>20</v>
      </c>
      <c r="H26" s="12">
        <v>64.8596899710282</v>
      </c>
      <c r="I26" s="12">
        <v>197.568083793552</v>
      </c>
      <c r="J26" s="12">
        <v>1691.91038461538</v>
      </c>
      <c r="K26" s="11">
        <v>174420</v>
      </c>
      <c r="L26" s="14">
        <f t="shared" si="0"/>
        <v>9572.17365979761</v>
      </c>
      <c r="M26" s="14">
        <f t="shared" si="1"/>
        <v>5.65761268849568</v>
      </c>
      <c r="N26" s="14">
        <v>47.087</v>
      </c>
      <c r="O26" s="14">
        <f t="shared" si="7"/>
        <v>203.41584</v>
      </c>
      <c r="P26" s="14">
        <f t="shared" si="5"/>
        <v>0.971252208252574</v>
      </c>
      <c r="Q26" s="11">
        <v>21.2</v>
      </c>
      <c r="R26" s="14">
        <f t="shared" si="3"/>
        <v>1163.45649345092</v>
      </c>
      <c r="S26" s="34">
        <f t="shared" si="4"/>
        <v>0.68765846230999</v>
      </c>
    </row>
    <row r="27" spans="2:19">
      <c r="B27" s="8"/>
      <c r="C27" s="9" t="s">
        <v>21</v>
      </c>
      <c r="D27" s="10">
        <v>15</v>
      </c>
      <c r="E27" s="10">
        <v>60</v>
      </c>
      <c r="F27" s="11">
        <v>35</v>
      </c>
      <c r="G27" s="10">
        <v>20</v>
      </c>
      <c r="H27" s="12">
        <v>88.3043476923077</v>
      </c>
      <c r="I27" s="12">
        <v>190.558001492307</v>
      </c>
      <c r="J27" s="12">
        <v>2356.26307692305</v>
      </c>
      <c r="K27" s="11">
        <v>175260</v>
      </c>
      <c r="L27" s="14">
        <f t="shared" si="0"/>
        <v>9276.99870598384</v>
      </c>
      <c r="M27" s="14">
        <f t="shared" si="1"/>
        <v>3.93716592889887</v>
      </c>
      <c r="N27" s="14">
        <v>47.087</v>
      </c>
      <c r="O27" s="14">
        <f t="shared" si="7"/>
        <v>203.41584</v>
      </c>
      <c r="P27" s="14">
        <f t="shared" si="5"/>
        <v>0.936790377250402</v>
      </c>
      <c r="Q27" s="11">
        <v>30.73</v>
      </c>
      <c r="R27" s="14">
        <f t="shared" si="3"/>
        <v>1626.62427384961</v>
      </c>
      <c r="S27" s="34">
        <f t="shared" si="4"/>
        <v>0.690340688092331</v>
      </c>
    </row>
    <row r="28" customFormat="1" spans="2:19">
      <c r="B28" s="8"/>
      <c r="C28" s="9" t="s">
        <v>22</v>
      </c>
      <c r="D28" s="10">
        <v>10</v>
      </c>
      <c r="E28" s="10">
        <v>45</v>
      </c>
      <c r="F28" s="11">
        <v>35</v>
      </c>
      <c r="G28" s="10">
        <v>15</v>
      </c>
      <c r="H28" s="12">
        <v>71.5875172160469</v>
      </c>
      <c r="I28" s="12">
        <v>168.451713904559</v>
      </c>
      <c r="J28" s="12">
        <v>1699.26297256548</v>
      </c>
      <c r="K28" s="11">
        <v>173250</v>
      </c>
      <c r="L28" s="14">
        <f t="shared" si="0"/>
        <v>8106.73873165688</v>
      </c>
      <c r="M28" s="14">
        <f t="shared" si="1"/>
        <v>4.7707381744555</v>
      </c>
      <c r="N28" s="14">
        <v>40.327</v>
      </c>
      <c r="O28" s="14">
        <f t="shared" si="7"/>
        <v>174.21264</v>
      </c>
      <c r="P28" s="14">
        <f t="shared" si="5"/>
        <v>0.966931641151632</v>
      </c>
      <c r="Q28" s="11">
        <v>25.56</v>
      </c>
      <c r="R28" s="14">
        <f t="shared" si="3"/>
        <v>1196.00716872237</v>
      </c>
      <c r="S28" s="34">
        <f t="shared" si="4"/>
        <v>0.70383877482876</v>
      </c>
    </row>
    <row r="29" customFormat="1" spans="2:19">
      <c r="B29" s="8"/>
      <c r="C29" s="9" t="s">
        <v>23</v>
      </c>
      <c r="D29" s="10">
        <v>10</v>
      </c>
      <c r="E29" s="10">
        <v>60</v>
      </c>
      <c r="F29" s="11">
        <v>35</v>
      </c>
      <c r="G29" s="10">
        <v>15</v>
      </c>
      <c r="H29" s="12">
        <v>91.7484323266127</v>
      </c>
      <c r="I29" s="12">
        <v>162.97576625421</v>
      </c>
      <c r="J29" s="12">
        <v>2309.69612576125</v>
      </c>
      <c r="K29" s="11">
        <v>174090</v>
      </c>
      <c r="L29" s="14">
        <f t="shared" si="0"/>
        <v>7881.2364297765</v>
      </c>
      <c r="M29" s="14">
        <f t="shared" si="1"/>
        <v>3.41223953310262</v>
      </c>
      <c r="N29" s="14">
        <v>40.327</v>
      </c>
      <c r="O29" s="14">
        <f t="shared" si="7"/>
        <v>174.21264</v>
      </c>
      <c r="P29" s="14">
        <f t="shared" si="5"/>
        <v>0.935499090388676</v>
      </c>
      <c r="Q29" s="11">
        <v>35.31</v>
      </c>
      <c r="R29" s="14">
        <f t="shared" si="3"/>
        <v>1598.52064067671</v>
      </c>
      <c r="S29" s="34">
        <f t="shared" si="4"/>
        <v>0.69209132008647</v>
      </c>
    </row>
    <row r="30" customFormat="1" spans="2:19">
      <c r="B30" s="8"/>
      <c r="C30" s="9" t="s">
        <v>24</v>
      </c>
      <c r="D30" s="10">
        <v>5</v>
      </c>
      <c r="E30" s="10">
        <v>50</v>
      </c>
      <c r="F30" s="11">
        <v>35</v>
      </c>
      <c r="G30" s="10">
        <v>10</v>
      </c>
      <c r="H30" s="12">
        <v>80.9362659741219</v>
      </c>
      <c r="I30" s="12">
        <v>142.315282772972</v>
      </c>
      <c r="J30" s="12">
        <v>1869.40800941302</v>
      </c>
      <c r="K30" s="11">
        <v>172050</v>
      </c>
      <c r="L30" s="14">
        <f t="shared" si="0"/>
        <v>6801.48455585828</v>
      </c>
      <c r="M30" s="14">
        <f t="shared" si="1"/>
        <v>3.63830930519758</v>
      </c>
      <c r="N30" s="14">
        <v>34.574</v>
      </c>
      <c r="O30" s="14">
        <f t="shared" si="7"/>
        <v>149.35968</v>
      </c>
      <c r="P30" s="14">
        <f t="shared" si="5"/>
        <v>0.952836018214366</v>
      </c>
      <c r="Q30" s="11">
        <v>33.49</v>
      </c>
      <c r="R30" s="14">
        <f t="shared" si="3"/>
        <v>1323.92745001856</v>
      </c>
      <c r="S30" s="34">
        <f t="shared" si="4"/>
        <v>0.708206792392135</v>
      </c>
    </row>
    <row r="31" customFormat="1" spans="2:19">
      <c r="B31" s="8"/>
      <c r="C31" s="9" t="s">
        <v>25</v>
      </c>
      <c r="D31" s="10">
        <v>10</v>
      </c>
      <c r="E31" s="10">
        <v>50</v>
      </c>
      <c r="F31" s="11">
        <v>35</v>
      </c>
      <c r="G31" s="10">
        <v>15</v>
      </c>
      <c r="H31" s="12">
        <v>77.9122835389937</v>
      </c>
      <c r="I31" s="12">
        <v>167.508540611763</v>
      </c>
      <c r="J31" s="12">
        <v>1896.25493998699</v>
      </c>
      <c r="K31" s="11">
        <v>173520</v>
      </c>
      <c r="L31" s="14">
        <f t="shared" si="0"/>
        <v>8073.91165748697</v>
      </c>
      <c r="M31" s="14">
        <f t="shared" si="1"/>
        <v>4.25781970938062</v>
      </c>
      <c r="N31" s="14">
        <v>40.327</v>
      </c>
      <c r="O31" s="14">
        <f t="shared" si="7"/>
        <v>174.21264</v>
      </c>
      <c r="P31" s="14">
        <f t="shared" si="5"/>
        <v>0.961517721169732</v>
      </c>
      <c r="Q31" s="11">
        <v>28.88</v>
      </c>
      <c r="R31" s="14">
        <f t="shared" si="3"/>
        <v>1343.7907369077</v>
      </c>
      <c r="S31" s="34">
        <f t="shared" si="4"/>
        <v>0.708655101469065</v>
      </c>
    </row>
    <row r="32" customFormat="1" spans="2:19">
      <c r="B32" s="8"/>
      <c r="C32" s="9" t="s">
        <v>26</v>
      </c>
      <c r="D32" s="10">
        <v>15</v>
      </c>
      <c r="E32" s="10">
        <v>50</v>
      </c>
      <c r="F32" s="11">
        <v>35</v>
      </c>
      <c r="G32" s="10">
        <v>20</v>
      </c>
      <c r="H32" s="12">
        <v>75.220818295394</v>
      </c>
      <c r="I32" s="12">
        <v>196.991976250325</v>
      </c>
      <c r="J32" s="12">
        <v>1902.8337471176</v>
      </c>
      <c r="K32" s="11">
        <v>174800</v>
      </c>
      <c r="L32" s="14">
        <f t="shared" si="0"/>
        <v>9565.05484682135</v>
      </c>
      <c r="M32" s="14">
        <f t="shared" si="1"/>
        <v>5.02674227914573</v>
      </c>
      <c r="N32" s="14">
        <v>46.885</v>
      </c>
      <c r="O32" s="14">
        <f t="shared" si="7"/>
        <v>202.5432</v>
      </c>
      <c r="P32" s="14">
        <f t="shared" si="5"/>
        <v>0.97259239633977</v>
      </c>
      <c r="Q32" s="11">
        <v>24.5</v>
      </c>
      <c r="R32" s="14">
        <f t="shared" si="3"/>
        <v>1340.63983837027</v>
      </c>
      <c r="S32" s="34">
        <f t="shared" si="4"/>
        <v>0.704549118072485</v>
      </c>
    </row>
    <row r="33" spans="2:19">
      <c r="B33" s="8"/>
      <c r="C33" s="9" t="s">
        <v>27</v>
      </c>
      <c r="D33" s="10">
        <v>7.2</v>
      </c>
      <c r="E33" s="10">
        <v>54.4</v>
      </c>
      <c r="F33" s="11">
        <v>35</v>
      </c>
      <c r="G33" s="10">
        <v>18.3</v>
      </c>
      <c r="H33" s="20">
        <v>91.506645</v>
      </c>
      <c r="I33" s="20">
        <v>146.007222588462</v>
      </c>
      <c r="J33" s="20">
        <v>2059.94653846154</v>
      </c>
      <c r="K33" s="11">
        <v>158880</v>
      </c>
      <c r="L33" s="14">
        <f t="shared" si="0"/>
        <v>6443.78542357077</v>
      </c>
      <c r="M33" s="14">
        <f t="shared" si="1"/>
        <v>3.12813235841707</v>
      </c>
      <c r="N33" s="14">
        <v>35.662</v>
      </c>
      <c r="O33" s="14">
        <f t="shared" si="7"/>
        <v>154.05984</v>
      </c>
      <c r="P33" s="14">
        <f t="shared" si="5"/>
        <v>0.947730586948951</v>
      </c>
      <c r="Q33" s="11">
        <v>35.83</v>
      </c>
      <c r="R33" s="14">
        <f t="shared" si="3"/>
        <v>1453.17744037349</v>
      </c>
      <c r="S33" s="34">
        <f t="shared" si="4"/>
        <v>0.705444249761351</v>
      </c>
    </row>
    <row r="34" ht="15.75" spans="2:19">
      <c r="B34" s="15"/>
      <c r="C34" s="16" t="s">
        <v>28</v>
      </c>
      <c r="D34" s="17">
        <v>-1.1</v>
      </c>
      <c r="E34" s="17">
        <v>43.3</v>
      </c>
      <c r="F34" s="18">
        <v>35</v>
      </c>
      <c r="G34" s="17">
        <v>10</v>
      </c>
      <c r="H34" s="19">
        <v>81.6319603846154</v>
      </c>
      <c r="I34" s="19">
        <v>113.580481253846</v>
      </c>
      <c r="J34" s="19">
        <v>1603.64230769231</v>
      </c>
      <c r="K34" s="18">
        <v>175970</v>
      </c>
      <c r="L34" s="32">
        <f t="shared" si="0"/>
        <v>5551.87702395536</v>
      </c>
      <c r="M34" s="32">
        <f t="shared" si="1"/>
        <v>3.46204200108981</v>
      </c>
      <c r="N34" s="32">
        <v>27.542</v>
      </c>
      <c r="O34" s="32">
        <f t="shared" si="7"/>
        <v>118.98144</v>
      </c>
      <c r="P34" s="32">
        <f t="shared" si="5"/>
        <v>0.954606712222058</v>
      </c>
      <c r="Q34" s="18">
        <v>36.18</v>
      </c>
      <c r="R34" s="32">
        <f t="shared" si="3"/>
        <v>1141.48383660115</v>
      </c>
      <c r="S34" s="35">
        <f t="shared" si="4"/>
        <v>0.711807010282602</v>
      </c>
    </row>
    <row r="36" spans="3:3">
      <c r="C36" s="21" t="s">
        <v>31</v>
      </c>
    </row>
    <row r="37" ht="15.75"/>
    <row r="38" ht="15.75" spans="3:6">
      <c r="C38" s="22" t="s">
        <v>0</v>
      </c>
      <c r="D38" s="1" t="s">
        <v>32</v>
      </c>
      <c r="E38" s="23" t="s">
        <v>33</v>
      </c>
      <c r="F38" s="24" t="s">
        <v>34</v>
      </c>
    </row>
    <row r="39" spans="3:5">
      <c r="C39" s="25" t="s">
        <v>18</v>
      </c>
      <c r="D39" s="5">
        <v>10</v>
      </c>
      <c r="E39" s="26">
        <v>35</v>
      </c>
    </row>
    <row r="40" spans="3:5">
      <c r="C40" s="27" t="s">
        <v>19</v>
      </c>
      <c r="D40" s="10">
        <v>10</v>
      </c>
      <c r="E40" s="28">
        <v>35</v>
      </c>
    </row>
    <row r="41" spans="3:5">
      <c r="C41" s="27" t="s">
        <v>20</v>
      </c>
      <c r="D41" s="10">
        <v>20</v>
      </c>
      <c r="E41" s="28">
        <v>35</v>
      </c>
    </row>
    <row r="42" spans="3:5">
      <c r="C42" s="27" t="s">
        <v>21</v>
      </c>
      <c r="D42" s="10">
        <v>20</v>
      </c>
      <c r="E42" s="28">
        <v>35</v>
      </c>
    </row>
    <row r="43" customFormat="1" spans="3:5">
      <c r="C43" s="27" t="s">
        <v>22</v>
      </c>
      <c r="D43" s="10">
        <v>15</v>
      </c>
      <c r="E43" s="28">
        <v>35</v>
      </c>
    </row>
    <row r="44" customFormat="1" spans="3:5">
      <c r="C44" s="27" t="s">
        <v>23</v>
      </c>
      <c r="D44" s="10">
        <v>15</v>
      </c>
      <c r="E44" s="28">
        <v>35</v>
      </c>
    </row>
    <row r="45" customFormat="1" spans="3:5">
      <c r="C45" s="27" t="s">
        <v>24</v>
      </c>
      <c r="D45" s="10">
        <v>10</v>
      </c>
      <c r="E45" s="28">
        <v>35</v>
      </c>
    </row>
    <row r="46" customFormat="1" spans="3:5">
      <c r="C46" s="27" t="s">
        <v>25</v>
      </c>
      <c r="D46" s="10">
        <v>15</v>
      </c>
      <c r="E46" s="28">
        <v>35</v>
      </c>
    </row>
    <row r="47" customFormat="1" spans="3:5">
      <c r="C47" s="27" t="s">
        <v>26</v>
      </c>
      <c r="D47" s="10">
        <v>20</v>
      </c>
      <c r="E47" s="28">
        <v>35</v>
      </c>
    </row>
    <row r="48" spans="3:5">
      <c r="C48" s="27" t="s">
        <v>27</v>
      </c>
      <c r="D48" s="9">
        <v>18.3</v>
      </c>
      <c r="E48" s="28">
        <v>46.1</v>
      </c>
    </row>
    <row r="49" ht="15.75" spans="3:5">
      <c r="C49" s="29" t="s">
        <v>28</v>
      </c>
      <c r="D49" s="16">
        <v>10</v>
      </c>
      <c r="E49" s="30">
        <v>35</v>
      </c>
    </row>
  </sheetData>
  <mergeCells count="3">
    <mergeCell ref="B2:B12"/>
    <mergeCell ref="B13:B23"/>
    <mergeCell ref="B24:B34"/>
  </mergeCells>
  <pageMargins left="0.511811024" right="0.511811024" top="0.787401575" bottom="0.787401575" header="0.31496062" footer="0.3149606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EMBRACO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guilhr</dc:creator>
  <cp:lastModifiedBy>ITA</cp:lastModifiedBy>
  <dcterms:created xsi:type="dcterms:W3CDTF">2011-06-07T21:34:00Z</dcterms:created>
  <dcterms:modified xsi:type="dcterms:W3CDTF">2020-03-17T17:19:40Z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1046-11.2.0.9169</vt:lpwstr>
  </property>
</Properties>
</file>