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ordacom-my.sharepoint.com/personal/do25_abamendolara_noordacom_org/Documents/Cranial OMM review/Effect Sizes/"/>
    </mc:Choice>
  </mc:AlternateContent>
  <xr:revisionPtr revIDLastSave="5082" documentId="8_{B39E4FE8-7C11-42B2-9B0F-2C6FA6E6ADCD}" xr6:coauthVersionLast="47" xr6:coauthVersionMax="47" xr10:uidLastSave="{02727931-0843-4DBD-AB45-3283A00A9CD5}"/>
  <bookViews>
    <workbookView xWindow="-28920" yWindow="-120" windowWidth="29040" windowHeight="15840" tabRatio="756" firstSheet="1" activeTab="1" xr2:uid="{0F13F445-D633-485A-BBF5-6BCB91558A0A}"/>
  </bookViews>
  <sheets>
    <sheet name="Compiled Effect Sizes" sheetId="1" r:id="rId1"/>
    <sheet name="RoB Assignments" sheetId="18" r:id="rId2"/>
    <sheet name="Compiled Descriptive Statistics" sheetId="2" r:id="rId3"/>
    <sheet name="wyatt_2011" sheetId="17" r:id="rId4"/>
    <sheet name="castejon_castejon_2022" sheetId="16" r:id="rId5"/>
    <sheet name="terrell_2011" sheetId="15" r:id="rId6"/>
    <sheet name="sandhouse_2011" sheetId="14" r:id="rId7"/>
    <sheet name="sandhouse_2016" sheetId="13" r:id="rId8"/>
    <sheet name="raith_2016" sheetId="12" r:id="rId9"/>
    <sheet name="mazreati_2021" sheetId="11" r:id="rId10"/>
    <sheet name="munoz_gomez_2022" sheetId="10" r:id="rId11"/>
    <sheet name="mataran-penarrocha_2011" sheetId="9" r:id="rId12"/>
    <sheet name="herzhaft-le_roy_2016" sheetId="8" r:id="rId13"/>
    <sheet name="castro-sanchez_2016" sheetId="7" r:id="rId14"/>
    <sheet name="hayden_2006" sheetId="6" r:id="rId15"/>
    <sheet name="haller_2016" sheetId="5" r:id="rId16"/>
    <sheet name="elden_2013" sheetId="4" r:id="rId17"/>
    <sheet name="ducan_2008" sheetId="3" r:id="rId18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1" i="2" l="1"/>
  <c r="D312" i="2"/>
  <c r="D313" i="2"/>
  <c r="D314" i="2"/>
  <c r="D315" i="2"/>
  <c r="D310" i="2"/>
  <c r="D304" i="2"/>
  <c r="D305" i="2"/>
  <c r="D306" i="2"/>
  <c r="D307" i="2"/>
  <c r="D308" i="2"/>
  <c r="D303" i="2"/>
  <c r="D297" i="2"/>
  <c r="D298" i="2"/>
  <c r="D299" i="2"/>
  <c r="D300" i="2"/>
  <c r="D301" i="2"/>
  <c r="D296" i="2"/>
  <c r="D290" i="2"/>
  <c r="D291" i="2"/>
  <c r="D292" i="2"/>
  <c r="D293" i="2"/>
  <c r="D294" i="2"/>
  <c r="D289" i="2"/>
  <c r="J251" i="1"/>
  <c r="J252" i="1"/>
  <c r="J253" i="1"/>
  <c r="J254" i="1"/>
  <c r="J255" i="1"/>
  <c r="J256" i="1"/>
  <c r="J257" i="1"/>
  <c r="J258" i="1"/>
  <c r="J259" i="1"/>
  <c r="J260" i="1"/>
  <c r="J261" i="1"/>
  <c r="J25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2" i="1"/>
  <c r="J4" i="1"/>
  <c r="J3" i="1"/>
  <c r="O266" i="2"/>
  <c r="F266" i="2" s="1"/>
  <c r="N266" i="2"/>
  <c r="C266" i="2" s="1"/>
  <c r="J25" i="1"/>
  <c r="J26" i="1"/>
  <c r="J27" i="1"/>
  <c r="J28" i="1"/>
  <c r="J29" i="1"/>
  <c r="J30" i="1"/>
  <c r="J164" i="1"/>
  <c r="J165" i="1"/>
  <c r="J232" i="1"/>
  <c r="J231" i="1"/>
  <c r="J189" i="1"/>
  <c r="J188" i="1"/>
  <c r="N259" i="2"/>
  <c r="C259" i="2" s="1"/>
  <c r="N258" i="2"/>
  <c r="C258" i="2" s="1"/>
  <c r="J58" i="1"/>
  <c r="J60" i="1"/>
  <c r="J59" i="1"/>
  <c r="N45" i="9"/>
  <c r="M45" i="9"/>
  <c r="E43" i="9"/>
  <c r="B43" i="9"/>
  <c r="E30" i="9"/>
  <c r="B30" i="9"/>
  <c r="E16" i="9"/>
  <c r="B16" i="9"/>
  <c r="M71" i="9"/>
  <c r="B12" i="9"/>
  <c r="B13" i="9"/>
  <c r="B14" i="9"/>
  <c r="B15" i="9"/>
  <c r="B11" i="9"/>
  <c r="E39" i="9"/>
  <c r="E40" i="9"/>
  <c r="E41" i="9"/>
  <c r="E42" i="9"/>
  <c r="E38" i="9"/>
  <c r="E26" i="9"/>
  <c r="E27" i="9"/>
  <c r="E28" i="9"/>
  <c r="E29" i="9"/>
  <c r="E25" i="9"/>
  <c r="E13" i="9"/>
  <c r="E14" i="9"/>
  <c r="E15" i="9"/>
  <c r="E12" i="9"/>
  <c r="B39" i="9"/>
  <c r="B40" i="9"/>
  <c r="B41" i="9"/>
  <c r="B42" i="9"/>
  <c r="B38" i="9"/>
  <c r="B26" i="9"/>
  <c r="B27" i="9"/>
  <c r="B28" i="9"/>
  <c r="B29" i="9"/>
  <c r="B25" i="9"/>
  <c r="O4" i="12"/>
  <c r="F4" i="12" s="1"/>
  <c r="N4" i="12"/>
  <c r="C4" i="12" s="1"/>
  <c r="F4" i="8"/>
  <c r="C4" i="8"/>
  <c r="F3" i="8"/>
  <c r="C3" i="8"/>
  <c r="F10" i="6"/>
  <c r="C10" i="6"/>
  <c r="F9" i="6"/>
  <c r="C9" i="6"/>
  <c r="F8" i="6"/>
  <c r="C8" i="6"/>
  <c r="F7" i="6"/>
  <c r="C7" i="6"/>
  <c r="F6" i="6"/>
  <c r="C6" i="6"/>
  <c r="F5" i="6"/>
  <c r="C5" i="6"/>
  <c r="F4" i="6"/>
  <c r="C4" i="6"/>
  <c r="F3" i="6"/>
  <c r="C3" i="6"/>
  <c r="C4" i="4"/>
  <c r="C5" i="4"/>
  <c r="C6" i="4"/>
  <c r="C7" i="4"/>
  <c r="C8" i="4"/>
  <c r="C9" i="4"/>
  <c r="F4" i="4"/>
  <c r="F5" i="4"/>
  <c r="F6" i="4"/>
  <c r="F7" i="4"/>
  <c r="F8" i="4"/>
  <c r="F9" i="4"/>
  <c r="F3" i="4"/>
  <c r="C3" i="4"/>
  <c r="F19" i="2"/>
  <c r="F17" i="2"/>
  <c r="C17" i="2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31" i="1"/>
  <c r="J32" i="1"/>
  <c r="J33" i="1"/>
  <c r="J34" i="1"/>
  <c r="J35" i="1"/>
  <c r="J36" i="1"/>
  <c r="J37" i="1"/>
  <c r="J38" i="1"/>
  <c r="J39" i="1"/>
  <c r="J233" i="1"/>
  <c r="J229" i="1"/>
  <c r="J230" i="1"/>
  <c r="J228" i="1"/>
  <c r="J227" i="1"/>
  <c r="J217" i="1"/>
  <c r="J218" i="1"/>
  <c r="J219" i="1"/>
  <c r="J220" i="1"/>
  <c r="J221" i="1"/>
  <c r="J222" i="1"/>
  <c r="J223" i="1"/>
  <c r="J224" i="1"/>
  <c r="J225" i="1"/>
  <c r="J226" i="1"/>
  <c r="J216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197" i="1"/>
  <c r="J198" i="1"/>
  <c r="J199" i="1"/>
  <c r="J200" i="1"/>
  <c r="J201" i="1"/>
  <c r="J193" i="1"/>
  <c r="J194" i="1"/>
  <c r="J195" i="1"/>
  <c r="J196" i="1"/>
  <c r="J192" i="1"/>
  <c r="O174" i="2"/>
  <c r="F174" i="2" s="1"/>
  <c r="N174" i="2"/>
  <c r="J191" i="1"/>
  <c r="J190" i="1"/>
  <c r="F18" i="2"/>
  <c r="F20" i="2"/>
  <c r="F21" i="2"/>
  <c r="F22" i="2"/>
  <c r="F23" i="2"/>
  <c r="C18" i="2"/>
  <c r="C19" i="2"/>
  <c r="C21" i="2"/>
  <c r="C22" i="2"/>
  <c r="C23" i="2"/>
  <c r="C20" i="2"/>
  <c r="C89" i="2"/>
  <c r="J179" i="1"/>
  <c r="J180" i="1"/>
  <c r="J181" i="1"/>
  <c r="J182" i="1"/>
  <c r="J183" i="1"/>
  <c r="J184" i="1"/>
  <c r="J185" i="1"/>
  <c r="J186" i="1"/>
  <c r="J187" i="1"/>
  <c r="J178" i="1"/>
  <c r="J177" i="1"/>
  <c r="J171" i="1"/>
  <c r="J166" i="1"/>
  <c r="J167" i="1"/>
  <c r="J168" i="1"/>
  <c r="J169" i="1"/>
  <c r="J170" i="1"/>
  <c r="J172" i="1"/>
  <c r="J173" i="1"/>
  <c r="J174" i="1"/>
  <c r="J175" i="1"/>
  <c r="J176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F97" i="2"/>
  <c r="C97" i="2"/>
  <c r="F96" i="2"/>
  <c r="C96" i="2"/>
  <c r="J124" i="1"/>
  <c r="J123" i="1"/>
  <c r="J116" i="1"/>
  <c r="J117" i="1"/>
  <c r="J118" i="1"/>
  <c r="J119" i="1"/>
  <c r="J120" i="1"/>
  <c r="J121" i="1"/>
  <c r="J122" i="1"/>
  <c r="J115" i="1"/>
  <c r="F86" i="2"/>
  <c r="F87" i="2"/>
  <c r="F88" i="2"/>
  <c r="F89" i="2"/>
  <c r="F90" i="2"/>
  <c r="F91" i="2"/>
  <c r="F92" i="2"/>
  <c r="F85" i="2"/>
  <c r="C85" i="2"/>
  <c r="C86" i="2"/>
  <c r="C87" i="2"/>
  <c r="C88" i="2"/>
  <c r="C90" i="2"/>
  <c r="C91" i="2"/>
  <c r="C92" i="2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3" i="1"/>
  <c r="J74" i="1"/>
  <c r="J75" i="1"/>
  <c r="J76" i="1"/>
  <c r="J77" i="1"/>
  <c r="J78" i="1"/>
  <c r="J72" i="1"/>
  <c r="J62" i="1"/>
  <c r="J63" i="1"/>
  <c r="J64" i="1"/>
  <c r="J65" i="1"/>
  <c r="J66" i="1"/>
  <c r="J67" i="1"/>
  <c r="J68" i="1"/>
  <c r="J69" i="1"/>
  <c r="J70" i="1"/>
  <c r="J71" i="1"/>
  <c r="J61" i="1"/>
  <c r="C174" i="2" l="1"/>
</calcChain>
</file>

<file path=xl/sharedStrings.xml><?xml version="1.0" encoding="utf-8"?>
<sst xmlns="http://schemas.openxmlformats.org/spreadsheetml/2006/main" count="2238" uniqueCount="358">
  <si>
    <r>
      <t>effect size reported as control - treatment</t>
    </r>
    <r>
      <rPr>
        <b/>
        <sz val="11"/>
        <color theme="1"/>
        <rFont val="Calibri"/>
        <family val="2"/>
        <scheme val="minor"/>
      </rPr>
      <t xml:space="preserve"> may switch signs later for clarity</t>
    </r>
    <r>
      <rPr>
        <sz val="11"/>
        <color theme="1"/>
        <rFont val="Calibri"/>
        <family val="2"/>
        <scheme val="minor"/>
      </rPr>
      <t xml:space="preserve"> </t>
    </r>
  </si>
  <si>
    <t xml:space="preserve">Green is &gt; 0 Red &lt; 0 </t>
  </si>
  <si>
    <r>
      <rPr>
        <b/>
        <sz val="11"/>
        <color theme="1"/>
        <rFont val="Calibri"/>
        <family val="2"/>
        <scheme val="minor"/>
      </rPr>
      <t xml:space="preserve">bold </t>
    </r>
    <r>
      <rPr>
        <sz val="11"/>
        <color theme="1"/>
        <rFont val="Calibri"/>
        <family val="2"/>
        <scheme val="minor"/>
      </rPr>
      <t xml:space="preserve">indicates reversed scale i.e. lower number is worst </t>
    </r>
  </si>
  <si>
    <t xml:space="preserve">Study identifier </t>
  </si>
  <si>
    <t>TE</t>
  </si>
  <si>
    <t>SE</t>
  </si>
  <si>
    <t xml:space="preserve">Varience </t>
  </si>
  <si>
    <t>Lower CI</t>
  </si>
  <si>
    <t>Upper CI</t>
  </si>
  <si>
    <t>Time point</t>
  </si>
  <si>
    <t xml:space="preserve">Control </t>
  </si>
  <si>
    <t xml:space="preserve">Experimental </t>
  </si>
  <si>
    <t>Total Sample Size</t>
  </si>
  <si>
    <t>Reported P-value</t>
  </si>
  <si>
    <t xml:space="preserve">Risk of Bias </t>
  </si>
  <si>
    <t>Outcome category</t>
  </si>
  <si>
    <t xml:space="preserve">Outcome </t>
  </si>
  <si>
    <t>Notes</t>
  </si>
  <si>
    <t xml:space="preserve">Include </t>
  </si>
  <si>
    <t>accorsi_2014</t>
  </si>
  <si>
    <t>Psychological</t>
  </si>
  <si>
    <t xml:space="preserve">Biancardi-Stroppa Test - Accuracy </t>
  </si>
  <si>
    <t>Assuming higher score = better</t>
  </si>
  <si>
    <t xml:space="preserve">True </t>
  </si>
  <si>
    <t xml:space="preserve">Biancardi-Stroppa Test - Rapidity </t>
  </si>
  <si>
    <t>bagagiolo_2022</t>
  </si>
  <si>
    <t xml:space="preserve">Other </t>
  </si>
  <si>
    <t xml:space="preserve">ODDI &lt;104% - PP </t>
  </si>
  <si>
    <t xml:space="preserve">Higher score = more asymmetry </t>
  </si>
  <si>
    <t xml:space="preserve">ODDI &lt;104% - ITT </t>
  </si>
  <si>
    <t>ODDI Score Normal - ITT</t>
  </si>
  <si>
    <t xml:space="preserve">Higher number here is better </t>
  </si>
  <si>
    <t>ODDI Score Mild - ITT</t>
  </si>
  <si>
    <t xml:space="preserve">Lower numbers of these is probably better - although I don't know how comparable these are. Included for completeness </t>
  </si>
  <si>
    <t>ODDI Score Moderate - ITT</t>
  </si>
  <si>
    <t>ODDI Score Severe  - ITT</t>
  </si>
  <si>
    <t>ODDI Score Normal - PP</t>
  </si>
  <si>
    <t>ODDI Score Mild - PP</t>
  </si>
  <si>
    <t>ODDI Score Moderate - PP</t>
  </si>
  <si>
    <t>ODDI Score Severe  - PP</t>
  </si>
  <si>
    <t>bendixen_2021</t>
  </si>
  <si>
    <t>Baby</t>
  </si>
  <si>
    <t>Mean length of stay</t>
  </si>
  <si>
    <t>Lower is better here</t>
  </si>
  <si>
    <t xml:space="preserve">False </t>
  </si>
  <si>
    <t xml:space="preserve">This study will likely be excluded. It uses historical controls. I included this effect size only because it was fairly easy to do. </t>
  </si>
  <si>
    <t xml:space="preserve">Mean length of stay - intubated neonates </t>
  </si>
  <si>
    <t>NS</t>
  </si>
  <si>
    <t xml:space="preserve">Median (treated as mean) days with NG tube </t>
  </si>
  <si>
    <t xml:space="preserve">Lower is better here </t>
  </si>
  <si>
    <t xml:space="preserve">NS </t>
  </si>
  <si>
    <t>Bottlefeeding %</t>
  </si>
  <si>
    <t xml:space="preserve">Not sure what to make of this </t>
  </si>
  <si>
    <t>Breastfeeding %</t>
  </si>
  <si>
    <t>Both %</t>
  </si>
  <si>
    <t>castejon-castejon_2022</t>
  </si>
  <si>
    <t>Crying</t>
  </si>
  <si>
    <t>Crying diary - number of hours in 24hrs</t>
  </si>
  <si>
    <t>Sleep</t>
  </si>
  <si>
    <t>Total number or hours slept in 24</t>
  </si>
  <si>
    <t>Severity ICSQ</t>
  </si>
  <si>
    <t>Unclear. Most likely low - high (most severe colic)</t>
  </si>
  <si>
    <t>castro_sanchez_2010</t>
  </si>
  <si>
    <t xml:space="preserve">Pain </t>
  </si>
  <si>
    <t>Impression of improvement</t>
  </si>
  <si>
    <t xml:space="preserve">(1) worst - (7) best </t>
  </si>
  <si>
    <t>Impression of severity</t>
  </si>
  <si>
    <t>castro_sanchez_2016</t>
  </si>
  <si>
    <t>Function</t>
  </si>
  <si>
    <t>RMQ</t>
  </si>
  <si>
    <t>0 (no disability) to 24 (maximum possible disability)</t>
  </si>
  <si>
    <t>ODI</t>
  </si>
  <si>
    <t>0 (no problem at all) to 50 (not possible)</t>
  </si>
  <si>
    <t>Pain Intensity, NPRS</t>
  </si>
  <si>
    <t>0: no pain, 10: maximum pain</t>
  </si>
  <si>
    <t xml:space="preserve">Tampa Scale of Kinesiophobia </t>
  </si>
  <si>
    <t>17 to 68 points, where higher values reflect greater fear of (re)injury</t>
  </si>
  <si>
    <t>McQuade test (sec)</t>
  </si>
  <si>
    <t>number of seconds that the position was maintained up to a maximum of 120 seconds</t>
  </si>
  <si>
    <t xml:space="preserve">Finger-to-floor distance (cm) </t>
  </si>
  <si>
    <t>The distance (in centimeters) from the tip of the third finger to the floor was measured after 2 seconds.</t>
  </si>
  <si>
    <t>cerrotelli_2013</t>
  </si>
  <si>
    <t xml:space="preserve">LOS (days) </t>
  </si>
  <si>
    <t>Longer stay is worse</t>
  </si>
  <si>
    <t>LOS (days)*</t>
  </si>
  <si>
    <t xml:space="preserve">This is calculated from beta - note that these are mulitvariate analyses and are likely NOT comparable to other models. May or may not use this. </t>
  </si>
  <si>
    <t>Avg daily weight gain (g)*</t>
  </si>
  <si>
    <t>Higher weight gain is good</t>
  </si>
  <si>
    <t>duncan_2008</t>
  </si>
  <si>
    <t>Gross motor function classification system</t>
  </si>
  <si>
    <t>(1) least severe - (5) most severe</t>
  </si>
  <si>
    <t>S</t>
  </si>
  <si>
    <t>Gross motor function measurement</t>
  </si>
  <si>
    <t xml:space="preserve">(1) most severe - (3) least severe </t>
  </si>
  <si>
    <t>Functional independence measure for children - self care</t>
  </si>
  <si>
    <t xml:space="preserve">(1) complete dependance - (7) complete independence </t>
  </si>
  <si>
    <t>Functional independence measure for children - mobility</t>
  </si>
  <si>
    <t>Pediatric evaluation of disability inventory - self care</t>
  </si>
  <si>
    <t xml:space="preserve">0 -100, higher score indicates more independence </t>
  </si>
  <si>
    <t xml:space="preserve">Pediatric evaluation of disability inventory - mobility </t>
  </si>
  <si>
    <t>Spasticity</t>
  </si>
  <si>
    <t>DO rated spasticity on VAS (0) least severe - (100) most severe</t>
  </si>
  <si>
    <t>MAS Bicep</t>
  </si>
  <si>
    <t xml:space="preserve">Modified ashword schale (0) no increase in tone - (4) affected part in rigid flexion and extension </t>
  </si>
  <si>
    <t>MAS Hamstring</t>
  </si>
  <si>
    <t>Parent or Guardian measured arched back</t>
  </si>
  <si>
    <t>Parent rated VAS (0) least severe - (100) most severe</t>
  </si>
  <si>
    <t>Parent or Guardian measured startle reflex</t>
  </si>
  <si>
    <t>elden_2013</t>
  </si>
  <si>
    <t xml:space="preserve">Pain related to motion, VAS morning </t>
  </si>
  <si>
    <t xml:space="preserve">Visual analog scale 0 - 100, 0 = no pain </t>
  </si>
  <si>
    <t xml:space="preserve">Pain related to motion, VAS evening </t>
  </si>
  <si>
    <t>Discomfort of pain, VAS</t>
  </si>
  <si>
    <t>Oswestry Disability Index score</t>
  </si>
  <si>
    <t>0 (no disability) - 50 (completely disabled)</t>
  </si>
  <si>
    <t>Disability Rating Index</t>
  </si>
  <si>
    <t>without difficulty = 0 and cannot do at all = 100</t>
  </si>
  <si>
    <t>European Quality of Life Measure - 5 dimensions</t>
  </si>
  <si>
    <t>0 (worst) - 100 (best)</t>
  </si>
  <si>
    <t xml:space="preserve">European Quality of Life Measure - visual analogue scale </t>
  </si>
  <si>
    <t>haller_2016</t>
  </si>
  <si>
    <t xml:space="preserve">VAS - primary outcome </t>
  </si>
  <si>
    <t>POM</t>
  </si>
  <si>
    <t>Point of Max Pain (PPT)</t>
  </si>
  <si>
    <t xml:space="preserve">Based on linear application of pressure until pain. Lower threshold = worse pain </t>
  </si>
  <si>
    <t>M. levator scapulae (PPT)</t>
  </si>
  <si>
    <t>M. trapezius capitis (PPT)</t>
  </si>
  <si>
    <t>M. semispinalis capitis (PPT)</t>
  </si>
  <si>
    <t>Functional disability (NDI)</t>
  </si>
  <si>
    <t>1 (no disability) -100 (complete disability)</t>
  </si>
  <si>
    <t>Physical quality of life (SF-12)</t>
  </si>
  <si>
    <t>1 (lowest level of health) - 100 (highest)</t>
  </si>
  <si>
    <t>Physical well being (FEW)</t>
  </si>
  <si>
    <t>0 (worse) - 5 (best)</t>
  </si>
  <si>
    <t>Mental quality of life (SF-12)</t>
  </si>
  <si>
    <t>Anxiety (HADS)</t>
  </si>
  <si>
    <t xml:space="preserve">0 (no disorder) -21 (&gt;10 possible clinical disorder) </t>
  </si>
  <si>
    <t>Depression (HADS)</t>
  </si>
  <si>
    <t xml:space="preserve">1 (no disorder) -21 (&gt;10 possible clinical disorder) </t>
  </si>
  <si>
    <t>Stress perception (PSQ)</t>
  </si>
  <si>
    <t>0 - 1 (indicating high stress)</t>
  </si>
  <si>
    <t>Pain Acceptance (ERDA)</t>
  </si>
  <si>
    <t xml:space="preserve">lower = less acceptance - higher = higher acceptance </t>
  </si>
  <si>
    <t>Body awareness (SBC)</t>
  </si>
  <si>
    <t>0 -4 (higher body awareness)</t>
  </si>
  <si>
    <t>Body dissociation (SBC)</t>
  </si>
  <si>
    <t>0 -4 (higher dissocation)</t>
  </si>
  <si>
    <t xml:space="preserve">Global improvement (PGI-I) </t>
  </si>
  <si>
    <t>1(very much improved) to 7 (very much worse)</t>
  </si>
  <si>
    <t>VAS</t>
  </si>
  <si>
    <t>hanten_1999</t>
  </si>
  <si>
    <t>Pain Intensity, VAS</t>
  </si>
  <si>
    <t xml:space="preserve">CV4 only, pain was measured in mm, higher indicates more pain </t>
  </si>
  <si>
    <t xml:space="preserve">Pain Affect, VAS </t>
  </si>
  <si>
    <t>CV4 only</t>
  </si>
  <si>
    <t>hayden_2006</t>
  </si>
  <si>
    <t>NA</t>
  </si>
  <si>
    <t xml:space="preserve">Crying </t>
  </si>
  <si>
    <t xml:space="preserve">Crying time / 24hrs </t>
  </si>
  <si>
    <t>Sleeping</t>
  </si>
  <si>
    <t xml:space="preserve">Time spent sleeping /24hrs </t>
  </si>
  <si>
    <t>herzhaft_le_roy_2016</t>
  </si>
  <si>
    <t xml:space="preserve">LATCH Score </t>
  </si>
  <si>
    <t xml:space="preserve">latching skills , higher is better </t>
  </si>
  <si>
    <t>There is some discrepancy here between the listed Stdev and plotted 95% CI</t>
  </si>
  <si>
    <t>mataran_penarrocha_2011</t>
  </si>
  <si>
    <t>Short form-36 health survey - Physical Function</t>
  </si>
  <si>
    <t>Short form-36 health survey - Physical Role</t>
  </si>
  <si>
    <t>Short form-36 health survey - Body pain</t>
  </si>
  <si>
    <t>Short form-36 health survey - General Health</t>
  </si>
  <si>
    <t>Short form-36 health survey - Vitality</t>
  </si>
  <si>
    <t xml:space="preserve">Short form-36 health survey - Social Function </t>
  </si>
  <si>
    <t>Short form-36 health survey - Emotional Role</t>
  </si>
  <si>
    <t>Short form-36 health survey - Mental Health</t>
  </si>
  <si>
    <t>Pittsburgh Sleep Quality Index (PSQI) - PSQ</t>
  </si>
  <si>
    <t>Pittsburgh Sleep Quality Index (PSQI) - SL</t>
  </si>
  <si>
    <t>Pittsburgh Sleep Quality Index (PSQI) - SD</t>
  </si>
  <si>
    <t>Pittsburgh Sleep Quality Index (PSQI) - HSE</t>
  </si>
  <si>
    <t>Pittsburgh Sleep Quality Index (PSQI) - SDI</t>
  </si>
  <si>
    <t>Pittsburgh Sleep Quality Index (PSQI) - DD</t>
  </si>
  <si>
    <t>munoz_gomez_2022</t>
  </si>
  <si>
    <t>0 = “absence of pain” and 10 = “worst pain imaginable”</t>
  </si>
  <si>
    <t>Functinoal disability (HDI)</t>
  </si>
  <si>
    <t>0 = “no disability” to 100 = “maximum disability”</t>
  </si>
  <si>
    <t>Emotional disability (HDI)</t>
  </si>
  <si>
    <t>Overal disability (HDI)</t>
  </si>
  <si>
    <t xml:space="preserve">Medication Intake </t>
  </si>
  <si>
    <t xml:space="preserve">% relative frequency  </t>
  </si>
  <si>
    <t>Self Percieved Change After Treatment (PGIC)</t>
  </si>
  <si>
    <t xml:space="preserve">Minimally worse to very much improved </t>
  </si>
  <si>
    <t>mazreati_2021</t>
  </si>
  <si>
    <t>Sensory</t>
  </si>
  <si>
    <t>McGill Pain Questionnaire: pain intensity increases from top to bottom, so the lowest word has the highest score</t>
  </si>
  <si>
    <t xml:space="preserve">This study has suspicious results. There is no controlling for external factors. It appears to meet inclusion criteria but I get a weird feeling from it. The results are just so *perfect*. Will include but likely will be an outlier that will be accounted for later. </t>
  </si>
  <si>
    <t>Affective</t>
  </si>
  <si>
    <t>Pain evaluation</t>
  </si>
  <si>
    <t>Miscellanceous</t>
  </si>
  <si>
    <t xml:space="preserve">Total score of pain intensity </t>
  </si>
  <si>
    <t>philippi_2006</t>
  </si>
  <si>
    <t>Total score difference</t>
  </si>
  <si>
    <t xml:space="preserve"> (6 - 24; 24 indicates maximal asymmetry), larger mean value is better </t>
  </si>
  <si>
    <t>Mean score</t>
  </si>
  <si>
    <t xml:space="preserve"> (6 - 24; 24 indicates maximal asymmetry) </t>
  </si>
  <si>
    <t>raith_2016</t>
  </si>
  <si>
    <t>GMA</t>
  </si>
  <si>
    <t xml:space="preserve">first calculated OR then transformed to hedge's g  </t>
  </si>
  <si>
    <t xml:space="preserve">GMOS </t>
  </si>
  <si>
    <t>max 42 = normal movement</t>
  </si>
  <si>
    <t>sandhouse_2016</t>
  </si>
  <si>
    <t>distance visual acuity testing  - OD</t>
  </si>
  <si>
    <t>distance visual acuity testing  - OS</t>
  </si>
  <si>
    <t>accommodative system testing - OD</t>
  </si>
  <si>
    <t>accommodative system testing - OS</t>
  </si>
  <si>
    <t>local stereoacuity testing</t>
  </si>
  <si>
    <t>pupillary size measurement - OD Bright</t>
  </si>
  <si>
    <t>pupillary size measurement - OS Bright</t>
  </si>
  <si>
    <t>pupillary size measurement - OD Dim</t>
  </si>
  <si>
    <t>pupillary size measurement - OS DIM</t>
  </si>
  <si>
    <t>vergence system testing - CT near prism D</t>
  </si>
  <si>
    <t>vergence system testing - NPC break</t>
  </si>
  <si>
    <t>vergence system testing - NPC recovery</t>
  </si>
  <si>
    <t>sandhouse_2011</t>
  </si>
  <si>
    <t>terrell_2022</t>
  </si>
  <si>
    <t>Hip ROM</t>
  </si>
  <si>
    <t>ROM in degrees</t>
  </si>
  <si>
    <t>Knee ROM</t>
  </si>
  <si>
    <t>Ankle ROM</t>
  </si>
  <si>
    <t>vandenplas_2008</t>
  </si>
  <si>
    <t xml:space="preserve">Number of OSA recorded </t>
  </si>
  <si>
    <t xml:space="preserve">Mean after treatment </t>
  </si>
  <si>
    <t xml:space="preserve">Difference, higher is better </t>
  </si>
  <si>
    <t>wahl_2008</t>
  </si>
  <si>
    <t xml:space="preserve">Incidence of acute otitis media </t>
  </si>
  <si>
    <t>higher is worse</t>
  </si>
  <si>
    <t>OR to hedge's g</t>
  </si>
  <si>
    <t>wyatt_2011</t>
  </si>
  <si>
    <t xml:space="preserve">Child Health Questionaire - Family Activity </t>
  </si>
  <si>
    <t>Higher score = better family functioning</t>
  </si>
  <si>
    <t>Child Health Questionaire - Physical Summary</t>
  </si>
  <si>
    <t>Higher score = better health</t>
  </si>
  <si>
    <t>Child Health Questionaire - Psychological Summary</t>
  </si>
  <si>
    <t xml:space="preserve">Short Form 36 - Physical Component Summary </t>
  </si>
  <si>
    <t>Scores have a population mean of 50, any score above/below indicating better/poorer health.</t>
  </si>
  <si>
    <t xml:space="preserve">Short Form 36 - Mental Component Summary </t>
  </si>
  <si>
    <t>Mean Time Asleep</t>
  </si>
  <si>
    <t>Higher is better</t>
  </si>
  <si>
    <t>Mean Time to Sleep</t>
  </si>
  <si>
    <t>Higher is worse</t>
  </si>
  <si>
    <t>Gross Motor Function Measure - 66</t>
  </si>
  <si>
    <t>Scores range 0–100, higher score = better mobility</t>
  </si>
  <si>
    <t xml:space="preserve">Best Day Pediatric Pain Profile </t>
  </si>
  <si>
    <t>Scores range 0–60, higher score = worst pain</t>
  </si>
  <si>
    <t xml:space="preserve">Worst Dat Pediatric Pain Profile </t>
  </si>
  <si>
    <t>Rolle_2014</t>
  </si>
  <si>
    <t>Mean Headache Frequency</t>
  </si>
  <si>
    <t>OTC Medication Use</t>
  </si>
  <si>
    <t>Headache Pain 1-5</t>
  </si>
  <si>
    <t xml:space="preserve">Headache Disability Inventory </t>
  </si>
  <si>
    <t xml:space="preserve">Paper </t>
  </si>
  <si>
    <t>Assigned 1</t>
  </si>
  <si>
    <t>Assigned 2</t>
  </si>
  <si>
    <t>Assigned 3</t>
  </si>
  <si>
    <t xml:space="preserve">Alfred </t>
  </si>
  <si>
    <t>Dr. Sant</t>
  </si>
  <si>
    <t>Alex</t>
  </si>
  <si>
    <t xml:space="preserve">Ryan </t>
  </si>
  <si>
    <t>Dr. Payne</t>
  </si>
  <si>
    <t>rolle_2014</t>
  </si>
  <si>
    <t xml:space="preserve">Dr. Payne </t>
  </si>
  <si>
    <t>gesslbauer_2018</t>
  </si>
  <si>
    <t>hanten_1990</t>
  </si>
  <si>
    <t>OMT Mean</t>
  </si>
  <si>
    <t>OMT Std</t>
  </si>
  <si>
    <t>OMT Sample</t>
  </si>
  <si>
    <t>Control mean</t>
  </si>
  <si>
    <t xml:space="preserve">Control Std </t>
  </si>
  <si>
    <t xml:space="preserve">Control Sample </t>
  </si>
  <si>
    <t>SD = squareroot(N) X (upper_limit - lower_limit)/t * 2</t>
  </si>
  <si>
    <t xml:space="preserve">from cochrane handbook </t>
  </si>
  <si>
    <t>GMFCS</t>
  </si>
  <si>
    <t>GMFM total percentt</t>
  </si>
  <si>
    <t>PEDI mobility</t>
  </si>
  <si>
    <t>PEDI self-care</t>
  </si>
  <si>
    <t>WeeFlM mobility</t>
  </si>
  <si>
    <t>WeeFlM self-care</t>
  </si>
  <si>
    <t>DO rating of spasticity</t>
  </si>
  <si>
    <t>MAS biceps</t>
  </si>
  <si>
    <t>MAS hamstring</t>
  </si>
  <si>
    <t>rating of arched back</t>
  </si>
  <si>
    <t>parent or guardian rating of startle reflex</t>
  </si>
  <si>
    <t>p-value</t>
  </si>
  <si>
    <t>CI Lower</t>
  </si>
  <si>
    <t xml:space="preserve">CI Upper </t>
  </si>
  <si>
    <t>Pain related to motion, VAS In the morning</t>
  </si>
  <si>
    <t>Pain related to motion, VAS In the evening</t>
  </si>
  <si>
    <t>Discomfort of pain (VAS)</t>
  </si>
  <si>
    <t xml:space="preserve"> % ODI score</t>
  </si>
  <si>
    <t>DRI</t>
  </si>
  <si>
    <t>EQ-5D score</t>
  </si>
  <si>
    <t>EQ-VAS</t>
  </si>
  <si>
    <t xml:space="preserve">Time point </t>
  </si>
  <si>
    <t>Pain Affect</t>
  </si>
  <si>
    <t xml:space="preserve">Pain Intensity </t>
  </si>
  <si>
    <t>castro-sanchez_2016</t>
  </si>
  <si>
    <t>SEM Treatment</t>
  </si>
  <si>
    <t>SEM Control</t>
  </si>
  <si>
    <t>herzhaft-le_roy_2016</t>
  </si>
  <si>
    <t>CI_width_OMT</t>
  </si>
  <si>
    <t>CI_width_Control</t>
  </si>
  <si>
    <t>mataran-penarrocha_2011</t>
  </si>
  <si>
    <t>P</t>
  </si>
  <si>
    <t>Functional disability (HDI)</t>
  </si>
  <si>
    <t>CI_lower_omt</t>
  </si>
  <si>
    <t xml:space="preserve">CI_upper_omt </t>
  </si>
  <si>
    <t>CI_lower_control</t>
  </si>
  <si>
    <t>CI_upper_control</t>
  </si>
  <si>
    <t>f</t>
  </si>
  <si>
    <t xml:space="preserve">General Movement Assessment </t>
  </si>
  <si>
    <t xml:space="preserve">General Movement Optimality Score </t>
  </si>
  <si>
    <t>terrell_2011</t>
  </si>
  <si>
    <t xml:space="preserve">Ankle ROM </t>
  </si>
  <si>
    <t>castejon_castejon_2022</t>
  </si>
  <si>
    <t xml:space="preserve">beta </t>
  </si>
  <si>
    <t>LOS</t>
  </si>
  <si>
    <t>LOS*</t>
  </si>
  <si>
    <t>Avg Weight Gain*</t>
  </si>
  <si>
    <t>philippi_2007</t>
  </si>
  <si>
    <t xml:space="preserve">Total score difference (6 - 24; 24 indicates maximal asymmetry) </t>
  </si>
  <si>
    <t xml:space="preserve">Mean score (6 - 24; 24 indicates maximal asymmetry) </t>
  </si>
  <si>
    <t>Graph Measurements w/ FIJI</t>
  </si>
  <si>
    <t>Scale = 5 units</t>
  </si>
  <si>
    <t>HA/month Control</t>
  </si>
  <si>
    <t>HA/month OMT</t>
  </si>
  <si>
    <t>Scale = 2 units</t>
  </si>
  <si>
    <t>OTC Med Control</t>
  </si>
  <si>
    <t>OTC Med OMT</t>
  </si>
  <si>
    <t>Scale = 1 units</t>
  </si>
  <si>
    <t>Pain Control</t>
  </si>
  <si>
    <t>Pain OMT</t>
  </si>
  <si>
    <t>Scale = 20</t>
  </si>
  <si>
    <t>Headache Disability Inventory Control</t>
  </si>
  <si>
    <t>Headache Disability Inventory OMT</t>
  </si>
  <si>
    <t>IG</t>
  </si>
  <si>
    <t>PG</t>
  </si>
  <si>
    <t>6 months</t>
  </si>
  <si>
    <t>PSQI</t>
  </si>
  <si>
    <t>NP</t>
  </si>
  <si>
    <t>MP</t>
  </si>
  <si>
    <t>SP</t>
  </si>
  <si>
    <t>PSQ</t>
  </si>
  <si>
    <t>SL</t>
  </si>
  <si>
    <t>SD</t>
  </si>
  <si>
    <t>HSE</t>
  </si>
  <si>
    <t>SDI</t>
  </si>
  <si>
    <t>DD</t>
  </si>
  <si>
    <t xml:space="preserve">25 weeks </t>
  </si>
  <si>
    <t xml:space="preserve">1 year </t>
  </si>
  <si>
    <t>ducan_2008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</si>
</sst>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"/>
    <numFmt numFmtId="166" formatCode="0.000"/>
    <numFmt numFmtId="167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1" fillId="0" borderId="1" xfId="0" applyFont="1" applyBorder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/>
    <xf numFmtId="167" fontId="0" fillId="0" borderId="0" xfId="0" applyNumberFormat="1"/>
    <xf numFmtId="0" fontId="1" fillId="0" borderId="0" xfId="0" applyFont="1"/>
    <xf numFmtId="166" fontId="1" fillId="0" borderId="0" xfId="0" applyNumberFormat="1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7" fillId="0" borderId="0" xfId="0" applyFont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166" fontId="0" fillId="0" borderId="0" xfId="0" applyNumberFormat="1" applyAlignment="1">
      <alignment horizontal="right"/>
    </xf>
    <xf numFmtId="0" fontId="0" fillId="0" borderId="1" xfId="0" applyBorder="1"/>
    <xf numFmtId="0" fontId="1" fillId="0" borderId="3" xfId="0" applyFont="1" applyBorder="1"/>
    <xf numFmtId="0" fontId="3" fillId="0" borderId="1" xfId="0" applyFont="1" applyBorder="1"/>
    <xf numFmtId="165" fontId="0" fillId="0" borderId="1" xfId="0" applyNumberFormat="1" applyBorder="1"/>
    <xf numFmtId="0" fontId="4" fillId="0" borderId="1" xfId="0" applyFont="1" applyBorder="1"/>
    <xf numFmtId="166" fontId="0" fillId="0" borderId="1" xfId="0" applyNumberFormat="1" applyBorder="1"/>
    <xf numFmtId="1" fontId="0" fillId="0" borderId="1" xfId="0" applyNumberFormat="1" applyBorder="1"/>
    <xf numFmtId="0" fontId="2" fillId="2" borderId="1" xfId="0" applyFont="1" applyFill="1" applyBorder="1"/>
    <xf numFmtId="0" fontId="0" fillId="0" borderId="4" xfId="0" applyBorder="1"/>
    <xf numFmtId="165" fontId="0" fillId="0" borderId="4" xfId="0" applyNumberForma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/>
    </xf>
    <xf numFmtId="166" fontId="1" fillId="0" borderId="1" xfId="0" applyNumberFormat="1" applyFont="1" applyBorder="1"/>
    <xf numFmtId="166" fontId="0" fillId="0" borderId="4" xfId="0" applyNumberFormat="1" applyBorder="1"/>
    <xf numFmtId="0" fontId="0" fillId="0" borderId="5" xfId="0" applyBorder="1"/>
    <xf numFmtId="0" fontId="1" fillId="0" borderId="6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numFmt numFmtId="0" formatCode="General"/>
      <fill>
        <patternFill patternType="none">
          <fgColor auto="1"/>
          <bgColor auto="1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91E41F-C65F-4678-AC7F-E737F5A1F7F3}" name="Table1" displayName="Table1" ref="A1:D26" totalsRowShown="0" headerRowDxfId="2" headerRowBorderDxfId="1">
  <autoFilter ref="A1:D26" xr:uid="{4191E41F-C65F-4678-AC7F-E737F5A1F7F3}"/>
  <sortState xmlns:xlrd2="http://schemas.microsoft.com/office/spreadsheetml/2017/richdata2" ref="A2:D26">
    <sortCondition ref="D1:D26"/>
  </sortState>
  <tableColumns count="4">
    <tableColumn id="1" xr3:uid="{962FC2E2-CA75-419B-A3EA-6DEB10E8F9E1}" name="Paper "/>
    <tableColumn id="2" xr3:uid="{5368A88B-0E97-4EAD-ADC0-BFDEA31FED72}" name="Assigned 1" dataDxfId="0"/>
    <tableColumn id="3" xr3:uid="{01CBF214-2806-4BBE-A3DC-142545E80D1D}" name="Assigned 2"/>
    <tableColumn id="4" xr3:uid="{4782A2FC-53B7-4598-92B5-5B82BF9CF1B6}" name="Assigned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ilippi@2006" TargetMode="External"/><Relationship Id="rId1" Type="http://schemas.openxmlformats.org/officeDocument/2006/relationships/hyperlink" Target="mailto:philippi@200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hilippi@200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336D-96D2-46FF-8164-D3FCF02FF68B}">
  <dimension ref="A1:AC284"/>
  <sheetViews>
    <sheetView topLeftCell="A240" zoomScale="85" zoomScaleNormal="85" workbookViewId="0">
      <selection activeCell="B250" sqref="B250:B261"/>
    </sheetView>
  </sheetViews>
  <sheetFormatPr defaultRowHeight="15"/>
  <cols>
    <col min="1" max="1" width="39" bestFit="1" customWidth="1"/>
    <col min="2" max="2" width="11.28515625" customWidth="1"/>
    <col min="3" max="3" width="10.28515625" customWidth="1"/>
    <col min="4" max="4" width="12" customWidth="1"/>
    <col min="5" max="5" width="11.140625" bestFit="1" customWidth="1"/>
    <col min="6" max="6" width="12.28515625" bestFit="1" customWidth="1"/>
    <col min="7" max="7" width="14" bestFit="1" customWidth="1"/>
    <col min="8" max="8" width="10" bestFit="1" customWidth="1"/>
    <col min="9" max="9" width="13.42578125" bestFit="1" customWidth="1"/>
    <col min="10" max="10" width="16.5703125" bestFit="1" customWidth="1"/>
    <col min="11" max="11" width="16.5703125" style="6" customWidth="1"/>
    <col min="12" max="12" width="16.5703125" customWidth="1"/>
    <col min="13" max="13" width="17.5703125" bestFit="1" customWidth="1"/>
    <col min="14" max="14" width="61" bestFit="1" customWidth="1"/>
    <col min="15" max="15" width="103" bestFit="1" customWidth="1"/>
    <col min="16" max="16" width="8" bestFit="1" customWidth="1"/>
    <col min="17" max="17" width="70.28515625" bestFit="1" customWidth="1"/>
    <col min="20" max="20" width="49.140625" bestFit="1" customWidth="1"/>
  </cols>
  <sheetData>
    <row r="1" spans="1:16">
      <c r="A1" t="s">
        <v>0</v>
      </c>
      <c r="E1" s="39" t="s">
        <v>1</v>
      </c>
      <c r="F1" s="39"/>
      <c r="O1" t="s">
        <v>2</v>
      </c>
    </row>
    <row r="2" spans="1:16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35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</row>
    <row r="3" spans="1:16">
      <c r="A3" t="s">
        <v>19</v>
      </c>
      <c r="B3">
        <v>-1.2224999999999999</v>
      </c>
      <c r="C3">
        <v>0.41370000000000001</v>
      </c>
      <c r="D3">
        <v>0.17119999999999999</v>
      </c>
      <c r="E3">
        <v>-2.0333999999999999</v>
      </c>
      <c r="F3">
        <v>-0.41170000000000001</v>
      </c>
      <c r="G3">
        <v>1</v>
      </c>
      <c r="H3">
        <v>14</v>
      </c>
      <c r="I3">
        <v>14</v>
      </c>
      <c r="J3">
        <f t="shared" ref="J3" si="0">I3+H3</f>
        <v>28</v>
      </c>
      <c r="K3" s="6">
        <v>0.01</v>
      </c>
      <c r="M3" t="s">
        <v>20</v>
      </c>
      <c r="N3" t="s">
        <v>21</v>
      </c>
      <c r="O3" s="11" t="s">
        <v>22</v>
      </c>
      <c r="P3" t="s">
        <v>23</v>
      </c>
    </row>
    <row r="4" spans="1:16" s="22" customFormat="1">
      <c r="A4" s="22" t="s">
        <v>19</v>
      </c>
      <c r="B4" s="22">
        <v>-0.30599999999999999</v>
      </c>
      <c r="C4" s="22">
        <v>0.38030000000000003</v>
      </c>
      <c r="D4" s="22">
        <v>0.14460000000000001</v>
      </c>
      <c r="E4" s="22">
        <v>-1.0513999999999999</v>
      </c>
      <c r="F4" s="22">
        <v>0.43940000000000001</v>
      </c>
      <c r="G4" s="22">
        <v>1</v>
      </c>
      <c r="H4" s="22">
        <v>14</v>
      </c>
      <c r="I4" s="22">
        <v>14</v>
      </c>
      <c r="J4" s="22">
        <f t="shared" ref="J4:J29" si="1">I4+H4</f>
        <v>28</v>
      </c>
      <c r="K4" s="27">
        <v>0.14000000000000001</v>
      </c>
      <c r="M4" s="22" t="s">
        <v>20</v>
      </c>
      <c r="N4" s="22" t="s">
        <v>24</v>
      </c>
      <c r="O4" s="2" t="s">
        <v>22</v>
      </c>
      <c r="P4" s="22" t="s">
        <v>23</v>
      </c>
    </row>
    <row r="5" spans="1:16">
      <c r="A5" t="s">
        <v>25</v>
      </c>
      <c r="B5">
        <v>-1.4535</v>
      </c>
      <c r="C5">
        <v>0.36849999999999999</v>
      </c>
      <c r="D5">
        <v>0.1358</v>
      </c>
      <c r="E5">
        <v>-2.1757</v>
      </c>
      <c r="F5">
        <v>-0.73140000000000005</v>
      </c>
      <c r="G5">
        <v>1</v>
      </c>
      <c r="H5">
        <v>36</v>
      </c>
      <c r="I5">
        <v>41</v>
      </c>
      <c r="J5">
        <f t="shared" si="1"/>
        <v>77</v>
      </c>
      <c r="M5" s="37" t="s">
        <v>26</v>
      </c>
      <c r="N5" t="s">
        <v>27</v>
      </c>
      <c r="O5" t="s">
        <v>28</v>
      </c>
      <c r="P5" t="s">
        <v>23</v>
      </c>
    </row>
    <row r="6" spans="1:16">
      <c r="A6" t="s">
        <v>25</v>
      </c>
      <c r="B6">
        <v>-1.4355</v>
      </c>
      <c r="C6">
        <v>0.36530000000000001</v>
      </c>
      <c r="D6">
        <v>0.13350000000000001</v>
      </c>
      <c r="E6">
        <v>-2.1515</v>
      </c>
      <c r="F6">
        <v>-0.71950000000000003</v>
      </c>
      <c r="G6">
        <v>1</v>
      </c>
      <c r="H6">
        <v>48</v>
      </c>
      <c r="I6">
        <v>48</v>
      </c>
      <c r="J6">
        <f t="shared" si="1"/>
        <v>96</v>
      </c>
      <c r="M6" t="s">
        <v>26</v>
      </c>
      <c r="N6" t="s">
        <v>29</v>
      </c>
      <c r="O6" t="s">
        <v>28</v>
      </c>
      <c r="P6" t="s">
        <v>23</v>
      </c>
    </row>
    <row r="7" spans="1:16">
      <c r="A7" t="s">
        <v>25</v>
      </c>
      <c r="B7">
        <v>-1.4146000000000001</v>
      </c>
      <c r="C7">
        <v>0.32379999999999998</v>
      </c>
      <c r="D7">
        <v>0.1048</v>
      </c>
      <c r="E7">
        <v>-2.0491999999999999</v>
      </c>
      <c r="F7">
        <v>-0.78</v>
      </c>
      <c r="G7">
        <v>2</v>
      </c>
      <c r="H7">
        <v>36</v>
      </c>
      <c r="I7">
        <v>41</v>
      </c>
      <c r="J7">
        <f t="shared" si="1"/>
        <v>77</v>
      </c>
      <c r="M7" t="s">
        <v>26</v>
      </c>
      <c r="N7" t="s">
        <v>27</v>
      </c>
      <c r="O7" t="s">
        <v>28</v>
      </c>
      <c r="P7" t="s">
        <v>23</v>
      </c>
    </row>
    <row r="8" spans="1:16">
      <c r="A8" t="s">
        <v>25</v>
      </c>
      <c r="B8">
        <v>-1.3609</v>
      </c>
      <c r="C8">
        <v>0.30649999999999999</v>
      </c>
      <c r="D8">
        <v>9.3899999999999997E-2</v>
      </c>
      <c r="E8">
        <v>-1.9615</v>
      </c>
      <c r="F8">
        <v>-0.76019999999999999</v>
      </c>
      <c r="G8">
        <v>2</v>
      </c>
      <c r="H8">
        <v>48</v>
      </c>
      <c r="I8">
        <v>48</v>
      </c>
      <c r="J8">
        <f t="shared" si="1"/>
        <v>96</v>
      </c>
      <c r="M8" t="s">
        <v>26</v>
      </c>
      <c r="N8" t="s">
        <v>29</v>
      </c>
      <c r="O8" t="s">
        <v>28</v>
      </c>
      <c r="P8" t="s">
        <v>23</v>
      </c>
    </row>
    <row r="9" spans="1:16">
      <c r="A9" t="s">
        <v>25</v>
      </c>
      <c r="B9">
        <v>-1.4355</v>
      </c>
      <c r="C9">
        <v>0.36530000000000001</v>
      </c>
      <c r="D9">
        <v>0.13350000000000001</v>
      </c>
      <c r="E9">
        <v>-2.1515</v>
      </c>
      <c r="F9">
        <v>-0.71950000000000003</v>
      </c>
      <c r="G9">
        <v>1</v>
      </c>
      <c r="H9">
        <v>48</v>
      </c>
      <c r="I9">
        <v>48</v>
      </c>
      <c r="J9">
        <f t="shared" si="1"/>
        <v>96</v>
      </c>
      <c r="M9" t="s">
        <v>26</v>
      </c>
      <c r="N9" t="s">
        <v>30</v>
      </c>
      <c r="O9" s="11" t="s">
        <v>31</v>
      </c>
      <c r="P9" t="s">
        <v>23</v>
      </c>
    </row>
    <row r="10" spans="1:16">
      <c r="A10" t="s">
        <v>25</v>
      </c>
      <c r="B10">
        <v>0.37909999999999999</v>
      </c>
      <c r="C10">
        <v>0.23200000000000001</v>
      </c>
      <c r="D10">
        <v>5.3800000000000001E-2</v>
      </c>
      <c r="E10">
        <v>-0.75600000000000001</v>
      </c>
      <c r="F10">
        <v>0.83379999999999999</v>
      </c>
      <c r="G10">
        <v>1</v>
      </c>
      <c r="H10">
        <v>48</v>
      </c>
      <c r="I10">
        <v>48</v>
      </c>
      <c r="J10">
        <f t="shared" si="1"/>
        <v>96</v>
      </c>
      <c r="M10" t="s">
        <v>26</v>
      </c>
      <c r="N10" t="s">
        <v>32</v>
      </c>
      <c r="O10" t="s">
        <v>33</v>
      </c>
      <c r="P10" t="s">
        <v>23</v>
      </c>
    </row>
    <row r="11" spans="1:16">
      <c r="A11" t="s">
        <v>25</v>
      </c>
      <c r="B11">
        <v>-0.56310000000000004</v>
      </c>
      <c r="C11">
        <v>0.2336</v>
      </c>
      <c r="D11">
        <v>5.4600000000000003E-2</v>
      </c>
      <c r="E11">
        <v>-1.0208999999999999</v>
      </c>
      <c r="F11">
        <v>-0.1053</v>
      </c>
      <c r="G11">
        <v>1</v>
      </c>
      <c r="H11">
        <v>48</v>
      </c>
      <c r="I11">
        <v>48</v>
      </c>
      <c r="J11">
        <f t="shared" si="1"/>
        <v>96</v>
      </c>
      <c r="M11" t="s">
        <v>26</v>
      </c>
      <c r="N11" t="s">
        <v>34</v>
      </c>
      <c r="O11" t="s">
        <v>33</v>
      </c>
      <c r="P11" t="s">
        <v>23</v>
      </c>
    </row>
    <row r="12" spans="1:16">
      <c r="A12" t="s">
        <v>25</v>
      </c>
      <c r="B12">
        <v>0.92889999999999995</v>
      </c>
      <c r="C12">
        <v>0.61509999999999998</v>
      </c>
      <c r="D12">
        <v>0.37830000000000003</v>
      </c>
      <c r="E12">
        <v>-0.27660000000000001</v>
      </c>
      <c r="F12">
        <v>2.1343999999999999</v>
      </c>
      <c r="G12">
        <v>1</v>
      </c>
      <c r="H12">
        <v>48</v>
      </c>
      <c r="I12">
        <v>48</v>
      </c>
      <c r="J12">
        <f t="shared" si="1"/>
        <v>96</v>
      </c>
      <c r="M12" t="s">
        <v>26</v>
      </c>
      <c r="N12" t="s">
        <v>35</v>
      </c>
      <c r="O12" t="s">
        <v>33</v>
      </c>
      <c r="P12" t="s">
        <v>23</v>
      </c>
    </row>
    <row r="13" spans="1:16">
      <c r="A13" t="s">
        <v>25</v>
      </c>
      <c r="B13">
        <v>-1.2821</v>
      </c>
      <c r="C13">
        <v>0.37440000000000001</v>
      </c>
      <c r="D13">
        <v>0.14019999999999999</v>
      </c>
      <c r="E13">
        <v>-2.016</v>
      </c>
      <c r="F13">
        <v>-0.54820000000000002</v>
      </c>
      <c r="G13">
        <v>1</v>
      </c>
      <c r="H13">
        <v>36</v>
      </c>
      <c r="I13">
        <v>41</v>
      </c>
      <c r="J13">
        <f t="shared" si="1"/>
        <v>77</v>
      </c>
      <c r="M13" t="s">
        <v>26</v>
      </c>
      <c r="N13" t="s">
        <v>36</v>
      </c>
      <c r="O13" s="11" t="s">
        <v>31</v>
      </c>
      <c r="P13" t="s">
        <v>23</v>
      </c>
    </row>
    <row r="14" spans="1:16">
      <c r="A14" t="s">
        <v>25</v>
      </c>
      <c r="B14">
        <v>0.48159999999999997</v>
      </c>
      <c r="C14">
        <v>0.26379999999999998</v>
      </c>
      <c r="D14">
        <v>6.9599999999999995E-2</v>
      </c>
      <c r="E14">
        <v>-3.5400000000000001E-2</v>
      </c>
      <c r="F14">
        <v>0.99860000000000004</v>
      </c>
      <c r="G14">
        <v>1</v>
      </c>
      <c r="H14">
        <v>36</v>
      </c>
      <c r="I14">
        <v>41</v>
      </c>
      <c r="J14">
        <f t="shared" si="1"/>
        <v>77</v>
      </c>
      <c r="M14" t="s">
        <v>26</v>
      </c>
      <c r="N14" t="s">
        <v>37</v>
      </c>
      <c r="O14" t="s">
        <v>33</v>
      </c>
      <c r="P14" t="s">
        <v>23</v>
      </c>
    </row>
    <row r="15" spans="1:16">
      <c r="A15" t="s">
        <v>25</v>
      </c>
      <c r="B15">
        <v>0.30609999999999998</v>
      </c>
      <c r="C15">
        <v>0.27710000000000001</v>
      </c>
      <c r="D15">
        <v>7.6799999999999993E-2</v>
      </c>
      <c r="E15">
        <v>-0.23699999999999999</v>
      </c>
      <c r="F15">
        <v>0.84930000000000005</v>
      </c>
      <c r="G15">
        <v>1</v>
      </c>
      <c r="H15">
        <v>36</v>
      </c>
      <c r="I15">
        <v>41</v>
      </c>
      <c r="J15">
        <f t="shared" si="1"/>
        <v>77</v>
      </c>
      <c r="M15" t="s">
        <v>26</v>
      </c>
      <c r="N15" t="s">
        <v>38</v>
      </c>
      <c r="O15" t="s">
        <v>33</v>
      </c>
      <c r="P15" t="s">
        <v>23</v>
      </c>
    </row>
    <row r="16" spans="1:16">
      <c r="A16" t="s">
        <v>25</v>
      </c>
      <c r="B16">
        <v>-1.1879</v>
      </c>
      <c r="C16">
        <v>0.44030000000000002</v>
      </c>
      <c r="D16">
        <v>0.19389999999999999</v>
      </c>
      <c r="E16">
        <v>-2.0508999999999999</v>
      </c>
      <c r="F16">
        <v>-0.32490000000000002</v>
      </c>
      <c r="G16">
        <v>1</v>
      </c>
      <c r="H16">
        <v>36</v>
      </c>
      <c r="I16">
        <v>41</v>
      </c>
      <c r="J16">
        <f t="shared" si="1"/>
        <v>77</v>
      </c>
      <c r="M16" t="s">
        <v>26</v>
      </c>
      <c r="N16" t="s">
        <v>39</v>
      </c>
      <c r="O16" t="s">
        <v>33</v>
      </c>
      <c r="P16" t="s">
        <v>23</v>
      </c>
    </row>
    <row r="17" spans="1:17">
      <c r="A17" t="s">
        <v>25</v>
      </c>
      <c r="B17">
        <v>-1.3609</v>
      </c>
      <c r="C17">
        <v>0.30649999999999999</v>
      </c>
      <c r="D17">
        <v>9.3899999999999997E-2</v>
      </c>
      <c r="E17">
        <v>-1.9615</v>
      </c>
      <c r="F17">
        <v>-0.76019999999999999</v>
      </c>
      <c r="G17">
        <v>2</v>
      </c>
      <c r="H17">
        <v>48</v>
      </c>
      <c r="I17">
        <v>48</v>
      </c>
      <c r="J17">
        <f t="shared" si="1"/>
        <v>96</v>
      </c>
      <c r="M17" t="s">
        <v>26</v>
      </c>
      <c r="N17" t="s">
        <v>30</v>
      </c>
      <c r="O17" s="11" t="s">
        <v>31</v>
      </c>
      <c r="P17" t="s">
        <v>23</v>
      </c>
    </row>
    <row r="18" spans="1:17">
      <c r="A18" t="s">
        <v>25</v>
      </c>
      <c r="B18">
        <v>0.92079999999999995</v>
      </c>
      <c r="C18">
        <v>0.24610000000000001</v>
      </c>
      <c r="D18">
        <v>6.0600000000000001E-2</v>
      </c>
      <c r="E18">
        <v>0.43840000000000001</v>
      </c>
      <c r="F18">
        <v>1.4031</v>
      </c>
      <c r="G18">
        <v>2</v>
      </c>
      <c r="H18">
        <v>48</v>
      </c>
      <c r="I18">
        <v>48</v>
      </c>
      <c r="J18">
        <f t="shared" si="1"/>
        <v>96</v>
      </c>
      <c r="M18" t="s">
        <v>26</v>
      </c>
      <c r="N18" t="s">
        <v>32</v>
      </c>
      <c r="O18" t="s">
        <v>33</v>
      </c>
      <c r="P18" t="s">
        <v>23</v>
      </c>
    </row>
    <row r="19" spans="1:17">
      <c r="A19" t="s">
        <v>25</v>
      </c>
      <c r="B19">
        <v>0.65059999999999996</v>
      </c>
      <c r="C19">
        <v>0.46529999999999999</v>
      </c>
      <c r="D19">
        <v>0.2165</v>
      </c>
      <c r="E19">
        <v>-0.26129999999999998</v>
      </c>
      <c r="F19">
        <v>1.5625</v>
      </c>
      <c r="G19">
        <v>2</v>
      </c>
      <c r="H19">
        <v>48</v>
      </c>
      <c r="I19">
        <v>48</v>
      </c>
      <c r="J19">
        <f t="shared" si="1"/>
        <v>96</v>
      </c>
      <c r="M19" t="s">
        <v>26</v>
      </c>
      <c r="N19" t="s">
        <v>34</v>
      </c>
      <c r="O19" t="s">
        <v>33</v>
      </c>
      <c r="P19" t="s">
        <v>23</v>
      </c>
    </row>
    <row r="20" spans="1:17">
      <c r="A20" t="s">
        <v>25</v>
      </c>
      <c r="B20" s="5">
        <v>0</v>
      </c>
      <c r="C20">
        <v>0.56320000000000003</v>
      </c>
      <c r="D20">
        <v>0.31719999999999998</v>
      </c>
      <c r="E20">
        <v>-1.1037999999999999</v>
      </c>
      <c r="F20">
        <v>1.1037999999999999</v>
      </c>
      <c r="G20">
        <v>2</v>
      </c>
      <c r="H20">
        <v>48</v>
      </c>
      <c r="I20">
        <v>48</v>
      </c>
      <c r="J20">
        <f t="shared" si="1"/>
        <v>96</v>
      </c>
      <c r="M20" t="s">
        <v>26</v>
      </c>
      <c r="N20" t="s">
        <v>35</v>
      </c>
      <c r="O20" t="s">
        <v>33</v>
      </c>
      <c r="P20" t="s">
        <v>23</v>
      </c>
    </row>
    <row r="21" spans="1:17">
      <c r="A21" t="s">
        <v>25</v>
      </c>
      <c r="B21">
        <v>-1.4146000000000001</v>
      </c>
      <c r="C21">
        <v>0.32379999999999998</v>
      </c>
      <c r="D21">
        <v>0.1048</v>
      </c>
      <c r="E21">
        <v>-2.0491999999999999</v>
      </c>
      <c r="F21">
        <v>-0.78</v>
      </c>
      <c r="G21">
        <v>2</v>
      </c>
      <c r="H21">
        <v>36</v>
      </c>
      <c r="I21">
        <v>41</v>
      </c>
      <c r="J21">
        <f t="shared" si="1"/>
        <v>77</v>
      </c>
      <c r="M21" t="s">
        <v>26</v>
      </c>
      <c r="N21" t="s">
        <v>36</v>
      </c>
      <c r="O21" s="11" t="s">
        <v>31</v>
      </c>
      <c r="P21" t="s">
        <v>23</v>
      </c>
    </row>
    <row r="22" spans="1:17" ht="15.75" customHeight="1">
      <c r="A22" t="s">
        <v>25</v>
      </c>
      <c r="B22">
        <v>1.0038</v>
      </c>
      <c r="C22">
        <v>0.28260000000000002</v>
      </c>
      <c r="D22">
        <v>7.9899999999999999E-2</v>
      </c>
      <c r="E22">
        <v>0.44979999999999998</v>
      </c>
      <c r="F22">
        <v>1.5577000000000001</v>
      </c>
      <c r="G22">
        <v>2</v>
      </c>
      <c r="H22">
        <v>36</v>
      </c>
      <c r="I22">
        <v>41</v>
      </c>
      <c r="J22">
        <f t="shared" si="1"/>
        <v>77</v>
      </c>
      <c r="M22" t="s">
        <v>26</v>
      </c>
      <c r="N22" t="s">
        <v>37</v>
      </c>
      <c r="O22" t="s">
        <v>33</v>
      </c>
      <c r="P22" t="s">
        <v>23</v>
      </c>
    </row>
    <row r="23" spans="1:17">
      <c r="A23" t="s">
        <v>25</v>
      </c>
      <c r="B23">
        <v>0.74280000000000002</v>
      </c>
      <c r="C23">
        <v>0.46960000000000002</v>
      </c>
      <c r="D23">
        <v>0.22059999999999999</v>
      </c>
      <c r="E23">
        <v>-0.1777</v>
      </c>
      <c r="F23">
        <v>1.6633</v>
      </c>
      <c r="G23">
        <v>2</v>
      </c>
      <c r="H23">
        <v>36</v>
      </c>
      <c r="I23">
        <v>41</v>
      </c>
      <c r="J23">
        <f t="shared" si="1"/>
        <v>77</v>
      </c>
      <c r="M23" t="s">
        <v>26</v>
      </c>
      <c r="N23" t="s">
        <v>38</v>
      </c>
      <c r="O23" t="s">
        <v>33</v>
      </c>
      <c r="P23" t="s">
        <v>23</v>
      </c>
    </row>
    <row r="24" spans="1:17" s="22" customFormat="1">
      <c r="A24" s="22" t="s">
        <v>25</v>
      </c>
      <c r="B24" s="22">
        <v>7.4899999999999994E-2</v>
      </c>
      <c r="C24" s="22">
        <v>0.56630000000000003</v>
      </c>
      <c r="D24" s="22">
        <v>0.32069999999999999</v>
      </c>
      <c r="E24" s="22">
        <v>-1.0349999999999999</v>
      </c>
      <c r="F24" s="22">
        <v>1.1848000000000001</v>
      </c>
      <c r="G24" s="22">
        <v>2</v>
      </c>
      <c r="H24" s="22">
        <v>36</v>
      </c>
      <c r="I24" s="22">
        <v>41</v>
      </c>
      <c r="J24" s="22">
        <f t="shared" si="1"/>
        <v>77</v>
      </c>
      <c r="K24" s="27"/>
      <c r="M24" s="22" t="s">
        <v>26</v>
      </c>
      <c r="N24" s="22" t="s">
        <v>39</v>
      </c>
      <c r="O24" s="22" t="s">
        <v>33</v>
      </c>
      <c r="P24" s="22" t="s">
        <v>23</v>
      </c>
    </row>
    <row r="25" spans="1:17">
      <c r="A25" s="14" t="s">
        <v>40</v>
      </c>
      <c r="B25">
        <v>0.41499999999999998</v>
      </c>
      <c r="C25">
        <v>0.33610000000000001</v>
      </c>
      <c r="D25">
        <v>0.113</v>
      </c>
      <c r="E25">
        <v>-0.24379999999999999</v>
      </c>
      <c r="F25">
        <v>1.0737000000000001</v>
      </c>
      <c r="G25">
        <v>1</v>
      </c>
      <c r="H25">
        <v>36</v>
      </c>
      <c r="I25">
        <v>12</v>
      </c>
      <c r="J25">
        <f t="shared" si="1"/>
        <v>48</v>
      </c>
      <c r="K25" s="6">
        <v>0.2</v>
      </c>
      <c r="L25" s="11"/>
      <c r="M25" s="37" t="s">
        <v>41</v>
      </c>
      <c r="N25" t="s">
        <v>42</v>
      </c>
      <c r="O25" t="s">
        <v>43</v>
      </c>
      <c r="P25" t="s">
        <v>44</v>
      </c>
      <c r="Q25" t="s">
        <v>45</v>
      </c>
    </row>
    <row r="26" spans="1:17">
      <c r="A26" s="14" t="s">
        <v>40</v>
      </c>
      <c r="B26">
        <v>0.44069999999999998</v>
      </c>
      <c r="C26">
        <v>0.33650000000000002</v>
      </c>
      <c r="D26">
        <v>0.1132</v>
      </c>
      <c r="E26">
        <v>-0.21870000000000001</v>
      </c>
      <c r="F26">
        <v>1.1001000000000001</v>
      </c>
      <c r="G26">
        <v>1</v>
      </c>
      <c r="H26">
        <v>36</v>
      </c>
      <c r="I26">
        <v>12</v>
      </c>
      <c r="J26">
        <f t="shared" si="1"/>
        <v>48</v>
      </c>
      <c r="K26" s="6">
        <v>0.21</v>
      </c>
      <c r="L26" s="11"/>
      <c r="M26" t="s">
        <v>41</v>
      </c>
      <c r="N26" t="s">
        <v>46</v>
      </c>
      <c r="O26" t="s">
        <v>43</v>
      </c>
      <c r="P26" t="s">
        <v>44</v>
      </c>
    </row>
    <row r="27" spans="1:17">
      <c r="A27" s="14" t="s">
        <v>40</v>
      </c>
      <c r="B27">
        <v>0</v>
      </c>
      <c r="C27">
        <v>0.33850000000000002</v>
      </c>
      <c r="D27">
        <v>0.11459999999999999</v>
      </c>
      <c r="E27">
        <v>-0.66349999999999998</v>
      </c>
      <c r="F27">
        <v>0.66349999999999998</v>
      </c>
      <c r="G27">
        <v>1</v>
      </c>
      <c r="H27">
        <v>32</v>
      </c>
      <c r="I27">
        <v>12</v>
      </c>
      <c r="J27">
        <f t="shared" si="1"/>
        <v>44</v>
      </c>
      <c r="K27" s="6" t="s">
        <v>47</v>
      </c>
      <c r="L27" s="11"/>
      <c r="M27" t="s">
        <v>41</v>
      </c>
      <c r="N27" t="s">
        <v>48</v>
      </c>
      <c r="O27" t="s">
        <v>49</v>
      </c>
      <c r="P27" t="s">
        <v>44</v>
      </c>
    </row>
    <row r="28" spans="1:17">
      <c r="A28" s="14" t="s">
        <v>40</v>
      </c>
      <c r="B28">
        <v>-0.1221</v>
      </c>
      <c r="C28">
        <v>0.37159999999999999</v>
      </c>
      <c r="D28">
        <v>0.1381</v>
      </c>
      <c r="E28">
        <v>-0.85050000000000003</v>
      </c>
      <c r="F28">
        <v>0.60619999999999996</v>
      </c>
      <c r="G28">
        <v>1</v>
      </c>
      <c r="H28">
        <v>36</v>
      </c>
      <c r="I28">
        <v>12</v>
      </c>
      <c r="J28">
        <f t="shared" si="1"/>
        <v>48</v>
      </c>
      <c r="K28" s="6" t="s">
        <v>50</v>
      </c>
      <c r="L28" s="11"/>
      <c r="M28" t="s">
        <v>41</v>
      </c>
      <c r="N28" t="s">
        <v>51</v>
      </c>
      <c r="O28" s="11" t="s">
        <v>52</v>
      </c>
      <c r="P28" t="s">
        <v>44</v>
      </c>
    </row>
    <row r="29" spans="1:17" ht="14.25" customHeight="1">
      <c r="A29" s="14" t="s">
        <v>40</v>
      </c>
      <c r="B29">
        <v>0.19339999999999999</v>
      </c>
      <c r="C29">
        <v>0.48089999999999999</v>
      </c>
      <c r="D29">
        <v>0.23119999999999999</v>
      </c>
      <c r="E29">
        <v>-0.74909999999999999</v>
      </c>
      <c r="F29">
        <v>1.1358999999999999</v>
      </c>
      <c r="G29">
        <v>1</v>
      </c>
      <c r="H29">
        <v>36</v>
      </c>
      <c r="I29">
        <v>12</v>
      </c>
      <c r="J29">
        <f t="shared" si="1"/>
        <v>48</v>
      </c>
      <c r="K29" s="6" t="s">
        <v>50</v>
      </c>
      <c r="M29" t="s">
        <v>41</v>
      </c>
      <c r="N29" t="s">
        <v>53</v>
      </c>
      <c r="O29" s="11" t="s">
        <v>52</v>
      </c>
      <c r="P29" t="s">
        <v>44</v>
      </c>
    </row>
    <row r="30" spans="1:17" s="22" customFormat="1">
      <c r="A30" s="29" t="s">
        <v>40</v>
      </c>
      <c r="B30" s="22">
        <v>-0.39369999999999999</v>
      </c>
      <c r="C30" s="22">
        <v>0.45350000000000001</v>
      </c>
      <c r="D30" s="22">
        <v>0.20569999999999999</v>
      </c>
      <c r="E30" s="22">
        <v>-1.2826</v>
      </c>
      <c r="F30" s="22">
        <v>0.49519999999999997</v>
      </c>
      <c r="G30" s="22">
        <v>1</v>
      </c>
      <c r="H30" s="22">
        <v>36</v>
      </c>
      <c r="I30" s="22">
        <v>12</v>
      </c>
      <c r="J30" s="22">
        <f t="shared" ref="J30:J39" si="2">I30+H30</f>
        <v>48</v>
      </c>
      <c r="K30" s="27" t="s">
        <v>47</v>
      </c>
      <c r="M30" s="22" t="s">
        <v>41</v>
      </c>
      <c r="N30" s="22" t="s">
        <v>54</v>
      </c>
      <c r="O30" s="2" t="s">
        <v>52</v>
      </c>
      <c r="P30" s="22" t="s">
        <v>44</v>
      </c>
    </row>
    <row r="31" spans="1:17">
      <c r="A31" s="1" t="s">
        <v>55</v>
      </c>
      <c r="B31" s="5">
        <v>1.7048650000000001</v>
      </c>
      <c r="C31" s="5">
        <v>0.31967600000000002</v>
      </c>
      <c r="D31" s="5">
        <v>0.10219275</v>
      </c>
      <c r="E31" s="5">
        <v>1.078311</v>
      </c>
      <c r="F31" s="5">
        <v>2.3314181</v>
      </c>
      <c r="G31">
        <v>1</v>
      </c>
      <c r="H31">
        <v>25</v>
      </c>
      <c r="I31">
        <v>29</v>
      </c>
      <c r="J31">
        <f t="shared" si="2"/>
        <v>54</v>
      </c>
      <c r="K31" s="6">
        <v>0</v>
      </c>
      <c r="M31" t="s">
        <v>41</v>
      </c>
      <c r="N31" t="s">
        <v>56</v>
      </c>
      <c r="O31" s="6" t="s">
        <v>57</v>
      </c>
      <c r="P31" t="s">
        <v>23</v>
      </c>
    </row>
    <row r="32" spans="1:17">
      <c r="A32" s="1" t="s">
        <v>55</v>
      </c>
      <c r="B32" s="5">
        <v>-1.0658510000000001</v>
      </c>
      <c r="C32" s="5">
        <v>0.29208440000000002</v>
      </c>
      <c r="D32" s="5">
        <v>8.5313280000000005E-2</v>
      </c>
      <c r="E32" s="5">
        <v>-1.6383259999999999</v>
      </c>
      <c r="F32" s="5">
        <v>-0.49337599999999998</v>
      </c>
      <c r="G32">
        <v>1</v>
      </c>
      <c r="H32">
        <v>25</v>
      </c>
      <c r="I32">
        <v>29</v>
      </c>
      <c r="J32">
        <f t="shared" si="2"/>
        <v>54</v>
      </c>
      <c r="K32" s="6">
        <v>0</v>
      </c>
      <c r="M32" t="s">
        <v>58</v>
      </c>
      <c r="N32" t="s">
        <v>58</v>
      </c>
      <c r="O32" s="12" t="s">
        <v>59</v>
      </c>
      <c r="P32" t="s">
        <v>23</v>
      </c>
    </row>
    <row r="33" spans="1:16">
      <c r="A33" s="1" t="s">
        <v>55</v>
      </c>
      <c r="B33" s="5">
        <v>1.7959769999999999</v>
      </c>
      <c r="C33" s="5">
        <v>0.3243974</v>
      </c>
      <c r="D33" s="5">
        <v>0.10523367</v>
      </c>
      <c r="E33" s="5">
        <v>1.160169</v>
      </c>
      <c r="F33" s="5">
        <v>2.4317837999999998</v>
      </c>
      <c r="G33">
        <v>1</v>
      </c>
      <c r="H33">
        <v>25</v>
      </c>
      <c r="I33">
        <v>29</v>
      </c>
      <c r="J33">
        <f t="shared" si="2"/>
        <v>54</v>
      </c>
      <c r="K33" s="6">
        <v>0</v>
      </c>
      <c r="M33" t="s">
        <v>41</v>
      </c>
      <c r="N33" t="s">
        <v>60</v>
      </c>
      <c r="O33" s="6" t="s">
        <v>61</v>
      </c>
      <c r="P33" t="s">
        <v>23</v>
      </c>
    </row>
    <row r="34" spans="1:16">
      <c r="A34" s="1" t="s">
        <v>55</v>
      </c>
      <c r="B34" s="5">
        <v>2.8297919999999999</v>
      </c>
      <c r="C34" s="5">
        <v>0.38836209999999999</v>
      </c>
      <c r="D34" s="5">
        <v>0.15082511000000001</v>
      </c>
      <c r="E34" s="5">
        <v>2.068616</v>
      </c>
      <c r="F34" s="5">
        <v>3.5909673999999998</v>
      </c>
      <c r="G34">
        <v>2</v>
      </c>
      <c r="H34">
        <v>25</v>
      </c>
      <c r="I34">
        <v>29</v>
      </c>
      <c r="J34">
        <f t="shared" si="2"/>
        <v>54</v>
      </c>
      <c r="K34" s="6">
        <v>0</v>
      </c>
      <c r="M34" t="s">
        <v>58</v>
      </c>
      <c r="N34" t="s">
        <v>56</v>
      </c>
      <c r="O34" s="6" t="s">
        <v>57</v>
      </c>
      <c r="P34" t="s">
        <v>23</v>
      </c>
    </row>
    <row r="35" spans="1:16">
      <c r="A35" s="1" t="s">
        <v>55</v>
      </c>
      <c r="B35" s="5">
        <v>-1.424029</v>
      </c>
      <c r="C35" s="5">
        <v>0.30629319999999999</v>
      </c>
      <c r="D35" s="5">
        <v>9.3815529999999994E-2</v>
      </c>
      <c r="E35" s="5">
        <v>-2.0243530000000001</v>
      </c>
      <c r="F35" s="5">
        <v>-0.82370520000000003</v>
      </c>
      <c r="G35">
        <v>2</v>
      </c>
      <c r="H35">
        <v>25</v>
      </c>
      <c r="I35">
        <v>29</v>
      </c>
      <c r="J35">
        <f t="shared" si="2"/>
        <v>54</v>
      </c>
      <c r="K35" s="6">
        <v>0</v>
      </c>
      <c r="M35" t="s">
        <v>58</v>
      </c>
      <c r="N35" t="s">
        <v>58</v>
      </c>
      <c r="O35" s="12" t="s">
        <v>59</v>
      </c>
      <c r="P35" t="s">
        <v>23</v>
      </c>
    </row>
    <row r="36" spans="1:16">
      <c r="A36" s="1" t="s">
        <v>55</v>
      </c>
      <c r="B36" s="5">
        <v>3.0285009999999999</v>
      </c>
      <c r="C36" s="5">
        <v>0.4023968</v>
      </c>
      <c r="D36" s="5">
        <v>0.16192314999999999</v>
      </c>
      <c r="E36" s="5">
        <v>2.2398180000000001</v>
      </c>
      <c r="F36" s="5">
        <v>3.8171843000000001</v>
      </c>
      <c r="G36">
        <v>2</v>
      </c>
      <c r="H36">
        <v>25</v>
      </c>
      <c r="I36">
        <v>29</v>
      </c>
      <c r="J36">
        <f t="shared" si="2"/>
        <v>54</v>
      </c>
      <c r="K36" s="6">
        <v>0</v>
      </c>
      <c r="M36" t="s">
        <v>41</v>
      </c>
      <c r="N36" t="s">
        <v>60</v>
      </c>
      <c r="O36" s="6" t="s">
        <v>61</v>
      </c>
      <c r="P36" t="s">
        <v>23</v>
      </c>
    </row>
    <row r="37" spans="1:16">
      <c r="A37" s="1" t="s">
        <v>55</v>
      </c>
      <c r="B37" s="5">
        <v>2.5051760000000001</v>
      </c>
      <c r="C37" s="5">
        <v>0.36648969999999997</v>
      </c>
      <c r="D37" s="5">
        <v>0.13431468999999999</v>
      </c>
      <c r="E37" s="5">
        <v>1.786869</v>
      </c>
      <c r="F37" s="5">
        <v>3.2234824</v>
      </c>
      <c r="G37">
        <v>3</v>
      </c>
      <c r="H37">
        <v>25</v>
      </c>
      <c r="I37">
        <v>29</v>
      </c>
      <c r="J37">
        <f t="shared" si="2"/>
        <v>54</v>
      </c>
      <c r="K37" s="6">
        <v>0</v>
      </c>
      <c r="M37" t="s">
        <v>41</v>
      </c>
      <c r="N37" t="s">
        <v>56</v>
      </c>
      <c r="O37" s="6" t="s">
        <v>57</v>
      </c>
      <c r="P37" t="s">
        <v>23</v>
      </c>
    </row>
    <row r="38" spans="1:16">
      <c r="A38" s="1" t="s">
        <v>55</v>
      </c>
      <c r="B38" s="5">
        <v>-1.424661</v>
      </c>
      <c r="C38" s="5">
        <v>0.30632120000000002</v>
      </c>
      <c r="D38" s="5">
        <v>9.3832700000000005E-2</v>
      </c>
      <c r="E38" s="5">
        <v>-2.0250400000000002</v>
      </c>
      <c r="F38" s="5">
        <v>-0.82428230000000002</v>
      </c>
      <c r="G38">
        <v>3</v>
      </c>
      <c r="H38">
        <v>25</v>
      </c>
      <c r="I38">
        <v>29</v>
      </c>
      <c r="J38">
        <f t="shared" si="2"/>
        <v>54</v>
      </c>
      <c r="K38" s="6">
        <v>0</v>
      </c>
      <c r="M38" t="s">
        <v>58</v>
      </c>
      <c r="N38" t="s">
        <v>58</v>
      </c>
      <c r="O38" s="12" t="s">
        <v>59</v>
      </c>
      <c r="P38" t="s">
        <v>23</v>
      </c>
    </row>
    <row r="39" spans="1:16" s="22" customFormat="1">
      <c r="A39" s="24" t="s">
        <v>55</v>
      </c>
      <c r="B39" s="25">
        <v>3.3063630000000002</v>
      </c>
      <c r="C39" s="25">
        <v>0.42273440000000001</v>
      </c>
      <c r="D39" s="25">
        <v>0.17870435000000001</v>
      </c>
      <c r="E39" s="25">
        <v>2.4778190000000002</v>
      </c>
      <c r="F39" s="25">
        <v>4.1349074000000003</v>
      </c>
      <c r="G39" s="22">
        <v>3</v>
      </c>
      <c r="H39" s="22">
        <v>25</v>
      </c>
      <c r="I39" s="22">
        <v>29</v>
      </c>
      <c r="J39" s="22">
        <f t="shared" si="2"/>
        <v>54</v>
      </c>
      <c r="K39" s="27">
        <v>0</v>
      </c>
      <c r="M39" s="22" t="s">
        <v>41</v>
      </c>
      <c r="N39" s="22" t="s">
        <v>60</v>
      </c>
      <c r="O39" s="27" t="s">
        <v>61</v>
      </c>
      <c r="P39" s="22" t="s">
        <v>23</v>
      </c>
    </row>
    <row r="40" spans="1:16">
      <c r="A40" s="1" t="s">
        <v>62</v>
      </c>
      <c r="B40" s="5">
        <v>1.413969</v>
      </c>
      <c r="C40" s="5">
        <v>0.2335122</v>
      </c>
      <c r="D40" s="5">
        <v>5.45E-2</v>
      </c>
      <c r="E40" s="5">
        <v>0.9556</v>
      </c>
      <c r="F40" s="5">
        <v>1.8716440000000001</v>
      </c>
      <c r="G40">
        <v>1</v>
      </c>
      <c r="H40">
        <v>46</v>
      </c>
      <c r="I40">
        <v>46</v>
      </c>
      <c r="J40">
        <f t="shared" ref="J40:J60" si="3">I40+H40</f>
        <v>92</v>
      </c>
      <c r="K40" s="6">
        <v>3.9E-2</v>
      </c>
      <c r="M40" t="s">
        <v>63</v>
      </c>
      <c r="N40" s="3" t="s">
        <v>64</v>
      </c>
      <c r="O40" s="12" t="s">
        <v>65</v>
      </c>
      <c r="P40" t="s">
        <v>23</v>
      </c>
    </row>
    <row r="41" spans="1:16">
      <c r="A41" s="1" t="s">
        <v>62</v>
      </c>
      <c r="B41" s="5">
        <v>0.32784000000000002</v>
      </c>
      <c r="C41" s="5">
        <v>0.20993000000000001</v>
      </c>
      <c r="D41" s="5">
        <v>4.4069999999999998E-2</v>
      </c>
      <c r="E41" s="5">
        <v>-8.3599999999999994E-2</v>
      </c>
      <c r="F41" s="5">
        <v>0.73929999999999996</v>
      </c>
      <c r="G41">
        <v>1</v>
      </c>
      <c r="H41">
        <v>46</v>
      </c>
      <c r="I41">
        <v>46</v>
      </c>
      <c r="J41">
        <f t="shared" si="3"/>
        <v>92</v>
      </c>
      <c r="K41" s="6">
        <v>4.7E-2</v>
      </c>
      <c r="M41" t="s">
        <v>63</v>
      </c>
      <c r="N41" s="3" t="s">
        <v>66</v>
      </c>
      <c r="O41" s="12" t="s">
        <v>65</v>
      </c>
      <c r="P41" t="s">
        <v>23</v>
      </c>
    </row>
    <row r="42" spans="1:16">
      <c r="A42" s="1" t="s">
        <v>62</v>
      </c>
      <c r="B42" s="5">
        <v>0.39729999999999999</v>
      </c>
      <c r="C42" s="5">
        <v>0.21059</v>
      </c>
      <c r="D42" s="5">
        <v>4.4350000000000001E-2</v>
      </c>
      <c r="E42" s="5">
        <v>-1.538E-2</v>
      </c>
      <c r="F42" s="5">
        <v>0.81013000000000002</v>
      </c>
      <c r="G42">
        <v>2</v>
      </c>
      <c r="H42">
        <v>46</v>
      </c>
      <c r="I42">
        <v>46</v>
      </c>
      <c r="J42">
        <f t="shared" si="3"/>
        <v>92</v>
      </c>
      <c r="K42" s="6">
        <v>4.5999999999999999E-2</v>
      </c>
      <c r="M42" t="s">
        <v>63</v>
      </c>
      <c r="N42" s="3" t="s">
        <v>64</v>
      </c>
      <c r="O42" s="12" t="s">
        <v>65</v>
      </c>
      <c r="P42" t="s">
        <v>23</v>
      </c>
    </row>
    <row r="43" spans="1:16">
      <c r="A43" s="1" t="s">
        <v>62</v>
      </c>
      <c r="B43" s="5">
        <v>3.9899999999999998E-2</v>
      </c>
      <c r="C43" s="5">
        <v>0.20849999999999999</v>
      </c>
      <c r="D43" s="5">
        <v>4.3479999999999998E-2</v>
      </c>
      <c r="E43" s="5">
        <v>-0.36881999999999998</v>
      </c>
      <c r="F43" s="5">
        <v>0.4486</v>
      </c>
      <c r="G43">
        <v>2</v>
      </c>
      <c r="H43">
        <v>46</v>
      </c>
      <c r="I43">
        <v>46</v>
      </c>
      <c r="J43">
        <f t="shared" si="3"/>
        <v>92</v>
      </c>
      <c r="K43" s="6">
        <v>5.8999999999999997E-2</v>
      </c>
      <c r="M43" t="s">
        <v>63</v>
      </c>
      <c r="N43" s="3" t="s">
        <v>66</v>
      </c>
      <c r="O43" s="12" t="s">
        <v>65</v>
      </c>
      <c r="P43" t="s">
        <v>23</v>
      </c>
    </row>
    <row r="44" spans="1:16">
      <c r="A44" s="1" t="s">
        <v>62</v>
      </c>
      <c r="B44" s="5">
        <v>0.37785999999999997</v>
      </c>
      <c r="C44" s="5">
        <v>0.21038999999999999</v>
      </c>
      <c r="D44" s="5">
        <v>4.4267000000000001E-2</v>
      </c>
      <c r="E44" s="5">
        <v>-3.4500000000000003E-2</v>
      </c>
      <c r="F44" s="5">
        <v>0.79020000000000001</v>
      </c>
      <c r="G44">
        <v>3</v>
      </c>
      <c r="H44">
        <v>46</v>
      </c>
      <c r="I44">
        <v>46</v>
      </c>
      <c r="J44">
        <f t="shared" si="3"/>
        <v>92</v>
      </c>
      <c r="K44" s="6">
        <v>4.8000000000000001E-2</v>
      </c>
      <c r="M44" t="s">
        <v>63</v>
      </c>
      <c r="N44" s="3" t="s">
        <v>64</v>
      </c>
      <c r="O44" s="12" t="s">
        <v>65</v>
      </c>
      <c r="P44" t="s">
        <v>23</v>
      </c>
    </row>
    <row r="45" spans="1:16" s="22" customFormat="1">
      <c r="A45" s="24" t="s">
        <v>62</v>
      </c>
      <c r="B45" s="25">
        <v>4.9689999999999998E-2</v>
      </c>
      <c r="C45" s="25">
        <v>0.20854</v>
      </c>
      <c r="D45" s="25">
        <v>4.3490000000000001E-2</v>
      </c>
      <c r="E45" s="25">
        <v>-0.35904000000000003</v>
      </c>
      <c r="F45" s="25">
        <v>0.45844000000000001</v>
      </c>
      <c r="G45" s="22">
        <v>3</v>
      </c>
      <c r="H45" s="22">
        <v>46</v>
      </c>
      <c r="I45" s="22">
        <v>46</v>
      </c>
      <c r="J45" s="22">
        <f t="shared" si="3"/>
        <v>92</v>
      </c>
      <c r="K45" s="27">
        <v>7.1999999999999995E-2</v>
      </c>
      <c r="M45" s="22" t="s">
        <v>63</v>
      </c>
      <c r="N45" s="26" t="s">
        <v>66</v>
      </c>
      <c r="O45" s="35" t="s">
        <v>65</v>
      </c>
      <c r="P45" s="22" t="s">
        <v>23</v>
      </c>
    </row>
    <row r="46" spans="1:16">
      <c r="A46" s="1" t="s">
        <v>67</v>
      </c>
      <c r="B46" s="5">
        <v>0.7438496</v>
      </c>
      <c r="C46" s="5">
        <v>0.25870779999999999</v>
      </c>
      <c r="D46" s="5">
        <v>6.6929699999999995E-2</v>
      </c>
      <c r="E46" s="5">
        <v>0.23679172000000001</v>
      </c>
      <c r="F46" s="5">
        <v>1.2509075000000001</v>
      </c>
      <c r="G46">
        <v>1</v>
      </c>
      <c r="H46">
        <v>32</v>
      </c>
      <c r="I46">
        <v>32</v>
      </c>
      <c r="J46">
        <f t="shared" si="3"/>
        <v>64</v>
      </c>
      <c r="K46" s="6">
        <v>0.06</v>
      </c>
      <c r="M46" t="s">
        <v>68</v>
      </c>
      <c r="N46" s="3" t="s">
        <v>69</v>
      </c>
      <c r="O46" t="s">
        <v>70</v>
      </c>
      <c r="P46" t="s">
        <v>23</v>
      </c>
    </row>
    <row r="47" spans="1:16">
      <c r="A47" s="1" t="s">
        <v>67</v>
      </c>
      <c r="B47" s="5">
        <v>0.53535281999999995</v>
      </c>
      <c r="C47" s="5">
        <v>0.25454759999999998</v>
      </c>
      <c r="D47" s="5">
        <v>6.4794480000000002E-2</v>
      </c>
      <c r="E47" s="5">
        <v>3.6448689999999999E-2</v>
      </c>
      <c r="F47" s="5">
        <v>1.0342568999999999</v>
      </c>
      <c r="G47">
        <v>1</v>
      </c>
      <c r="H47">
        <v>32</v>
      </c>
      <c r="I47">
        <v>32</v>
      </c>
      <c r="J47">
        <f t="shared" si="3"/>
        <v>64</v>
      </c>
      <c r="K47" s="6">
        <v>5.7000000000000002E-2</v>
      </c>
      <c r="M47" t="s">
        <v>68</v>
      </c>
      <c r="N47" s="3" t="s">
        <v>71</v>
      </c>
      <c r="O47" t="s">
        <v>72</v>
      </c>
      <c r="P47" t="s">
        <v>23</v>
      </c>
    </row>
    <row r="48" spans="1:16">
      <c r="A48" s="1" t="s">
        <v>67</v>
      </c>
      <c r="B48" s="5">
        <v>0.55125374999999999</v>
      </c>
      <c r="C48" s="5">
        <v>0.25481920000000002</v>
      </c>
      <c r="D48" s="5">
        <v>6.4932809999999994E-2</v>
      </c>
      <c r="E48" s="5">
        <v>5.1817370000000001E-2</v>
      </c>
      <c r="F48" s="5">
        <v>1.0506901</v>
      </c>
      <c r="G48">
        <v>1</v>
      </c>
      <c r="H48">
        <v>32</v>
      </c>
      <c r="I48">
        <v>32</v>
      </c>
      <c r="J48">
        <f t="shared" si="3"/>
        <v>64</v>
      </c>
      <c r="K48" s="6">
        <v>8.0000000000000002E-3</v>
      </c>
      <c r="M48" t="s">
        <v>63</v>
      </c>
      <c r="N48" s="3" t="s">
        <v>73</v>
      </c>
      <c r="O48" t="s">
        <v>74</v>
      </c>
      <c r="P48" t="s">
        <v>23</v>
      </c>
    </row>
    <row r="49" spans="1:17">
      <c r="A49" s="1" t="s">
        <v>67</v>
      </c>
      <c r="B49" s="5">
        <v>-0.21691137999999999</v>
      </c>
      <c r="C49" s="5">
        <v>0.25075219999999998</v>
      </c>
      <c r="D49" s="5">
        <v>6.2876680000000004E-2</v>
      </c>
      <c r="E49" s="5">
        <v>-0.70837671000000002</v>
      </c>
      <c r="F49" s="5">
        <v>0.27455390000000002</v>
      </c>
      <c r="G49">
        <v>1</v>
      </c>
      <c r="H49">
        <v>32</v>
      </c>
      <c r="I49">
        <v>32</v>
      </c>
      <c r="J49">
        <f t="shared" si="3"/>
        <v>64</v>
      </c>
      <c r="K49" s="6">
        <v>0.91900000000000004</v>
      </c>
      <c r="M49" t="s">
        <v>20</v>
      </c>
      <c r="N49" s="3" t="s">
        <v>75</v>
      </c>
      <c r="O49" t="s">
        <v>76</v>
      </c>
      <c r="P49" t="s">
        <v>23</v>
      </c>
    </row>
    <row r="50" spans="1:17">
      <c r="A50" s="1" t="s">
        <v>67</v>
      </c>
      <c r="B50" s="5">
        <v>4.3011389999999997E-2</v>
      </c>
      <c r="C50" s="5">
        <v>0.25002960000000002</v>
      </c>
      <c r="D50" s="5">
        <v>6.2514810000000004E-2</v>
      </c>
      <c r="E50" s="5">
        <v>-0.44703766</v>
      </c>
      <c r="F50" s="5">
        <v>0.53306039999999999</v>
      </c>
      <c r="G50">
        <v>1</v>
      </c>
      <c r="H50">
        <v>32</v>
      </c>
      <c r="I50">
        <v>32</v>
      </c>
      <c r="J50">
        <f t="shared" si="3"/>
        <v>64</v>
      </c>
      <c r="K50" s="6">
        <v>0.318</v>
      </c>
      <c r="M50" t="s">
        <v>68</v>
      </c>
      <c r="N50" s="3" t="s">
        <v>77</v>
      </c>
      <c r="O50" s="11" t="s">
        <v>78</v>
      </c>
      <c r="P50" t="s">
        <v>23</v>
      </c>
    </row>
    <row r="51" spans="1:17">
      <c r="A51" s="1" t="s">
        <v>67</v>
      </c>
      <c r="B51" s="5">
        <v>0.37266448000000002</v>
      </c>
      <c r="C51" s="5">
        <v>0.25221389999999999</v>
      </c>
      <c r="D51" s="5">
        <v>6.3611829999999994E-2</v>
      </c>
      <c r="E51" s="5">
        <v>-0.12166560999999999</v>
      </c>
      <c r="F51" s="5">
        <v>0.86699459999999995</v>
      </c>
      <c r="G51">
        <v>1</v>
      </c>
      <c r="H51">
        <v>32</v>
      </c>
      <c r="I51">
        <v>32</v>
      </c>
      <c r="J51">
        <f t="shared" si="3"/>
        <v>64</v>
      </c>
      <c r="K51" s="6">
        <v>0.498</v>
      </c>
      <c r="M51" t="s">
        <v>68</v>
      </c>
      <c r="N51" s="3" t="s">
        <v>79</v>
      </c>
      <c r="O51" t="s">
        <v>80</v>
      </c>
      <c r="P51" t="s">
        <v>23</v>
      </c>
    </row>
    <row r="52" spans="1:17">
      <c r="A52" s="1" t="s">
        <v>67</v>
      </c>
      <c r="B52" s="5">
        <v>0.61197276</v>
      </c>
      <c r="C52" s="5">
        <v>0.2559263</v>
      </c>
      <c r="D52" s="5">
        <v>6.5498249999999994E-2</v>
      </c>
      <c r="E52" s="5">
        <v>0.11036649</v>
      </c>
      <c r="F52" s="5">
        <v>1.1135790000000001</v>
      </c>
      <c r="G52">
        <v>2</v>
      </c>
      <c r="H52">
        <v>32</v>
      </c>
      <c r="I52">
        <v>32</v>
      </c>
      <c r="J52">
        <f t="shared" si="3"/>
        <v>64</v>
      </c>
      <c r="K52" s="6">
        <v>0.21</v>
      </c>
      <c r="M52" t="s">
        <v>68</v>
      </c>
      <c r="N52" s="3" t="s">
        <v>69</v>
      </c>
      <c r="O52" t="s">
        <v>70</v>
      </c>
      <c r="P52" t="s">
        <v>23</v>
      </c>
    </row>
    <row r="53" spans="1:17">
      <c r="A53" s="1" t="s">
        <v>67</v>
      </c>
      <c r="B53" s="5">
        <v>0.49057032</v>
      </c>
      <c r="C53" s="5">
        <v>0.2538241</v>
      </c>
      <c r="D53" s="5">
        <v>6.4426670000000005E-2</v>
      </c>
      <c r="E53" s="5">
        <v>-6.91575E-3</v>
      </c>
      <c r="F53" s="5">
        <v>0.98805639999999995</v>
      </c>
      <c r="G53">
        <v>2</v>
      </c>
      <c r="H53">
        <v>32</v>
      </c>
      <c r="I53">
        <v>32</v>
      </c>
      <c r="J53">
        <f t="shared" si="3"/>
        <v>64</v>
      </c>
      <c r="K53" s="6">
        <v>0.108</v>
      </c>
      <c r="M53" t="s">
        <v>68</v>
      </c>
      <c r="N53" s="3" t="s">
        <v>71</v>
      </c>
      <c r="O53" t="s">
        <v>72</v>
      </c>
      <c r="P53" t="s">
        <v>23</v>
      </c>
    </row>
    <row r="54" spans="1:17">
      <c r="A54" s="1" t="s">
        <v>67</v>
      </c>
      <c r="B54" s="5">
        <v>0.48424228000000002</v>
      </c>
      <c r="C54" s="5">
        <v>0.25372679999999997</v>
      </c>
      <c r="D54" s="5">
        <v>6.4377279999999995E-2</v>
      </c>
      <c r="E54" s="5">
        <v>-1.305309E-2</v>
      </c>
      <c r="F54" s="5">
        <v>0.98153760000000001</v>
      </c>
      <c r="G54">
        <v>2</v>
      </c>
      <c r="H54">
        <v>32</v>
      </c>
      <c r="I54">
        <v>32</v>
      </c>
      <c r="J54">
        <f t="shared" si="3"/>
        <v>64</v>
      </c>
      <c r="K54" s="6">
        <v>8.9999999999999993E-3</v>
      </c>
      <c r="M54" t="s">
        <v>63</v>
      </c>
      <c r="N54" s="3" t="s">
        <v>73</v>
      </c>
      <c r="O54" t="s">
        <v>74</v>
      </c>
      <c r="P54" t="s">
        <v>23</v>
      </c>
    </row>
    <row r="55" spans="1:17">
      <c r="A55" s="1" t="s">
        <v>67</v>
      </c>
      <c r="B55" s="5">
        <v>-0.26320689000000003</v>
      </c>
      <c r="C55" s="5">
        <v>0.25110680000000002</v>
      </c>
      <c r="D55" s="5">
        <v>6.3054620000000006E-2</v>
      </c>
      <c r="E55" s="5">
        <v>-0.75536716999999998</v>
      </c>
      <c r="F55" s="5">
        <v>0.2289534</v>
      </c>
      <c r="G55">
        <v>2</v>
      </c>
      <c r="H55">
        <v>32</v>
      </c>
      <c r="I55">
        <v>32</v>
      </c>
      <c r="J55">
        <f t="shared" si="3"/>
        <v>64</v>
      </c>
      <c r="K55" s="6">
        <v>0.77900000000000003</v>
      </c>
      <c r="M55" t="s">
        <v>68</v>
      </c>
      <c r="N55" s="3" t="s">
        <v>75</v>
      </c>
      <c r="O55" t="s">
        <v>76</v>
      </c>
      <c r="P55" t="s">
        <v>23</v>
      </c>
    </row>
    <row r="56" spans="1:17">
      <c r="A56" s="1" t="s">
        <v>67</v>
      </c>
      <c r="B56" s="5">
        <v>0.27732839999999997</v>
      </c>
      <c r="C56" s="5">
        <v>0.25122840000000002</v>
      </c>
      <c r="D56" s="5">
        <v>6.3115729999999995E-2</v>
      </c>
      <c r="E56" s="5">
        <v>-0.21507030999999999</v>
      </c>
      <c r="F56" s="5">
        <v>0.7697271</v>
      </c>
      <c r="G56">
        <v>2</v>
      </c>
      <c r="H56">
        <v>32</v>
      </c>
      <c r="I56">
        <v>32</v>
      </c>
      <c r="J56">
        <f t="shared" si="3"/>
        <v>64</v>
      </c>
      <c r="K56" s="6">
        <v>0.80800000000000005</v>
      </c>
      <c r="M56" t="s">
        <v>68</v>
      </c>
      <c r="N56" s="3" t="s">
        <v>77</v>
      </c>
      <c r="O56" s="11" t="s">
        <v>78</v>
      </c>
      <c r="P56" t="s">
        <v>23</v>
      </c>
    </row>
    <row r="57" spans="1:17" s="22" customFormat="1" ht="15.75" customHeight="1">
      <c r="A57" s="24" t="s">
        <v>67</v>
      </c>
      <c r="B57" s="25">
        <v>0.24481012999999999</v>
      </c>
      <c r="C57" s="25">
        <v>0.25095780000000001</v>
      </c>
      <c r="D57" s="25">
        <v>6.2979800000000002E-2</v>
      </c>
      <c r="E57" s="25">
        <v>-0.24705806</v>
      </c>
      <c r="F57" s="25">
        <v>0.73667830000000001</v>
      </c>
      <c r="G57" s="22">
        <v>2</v>
      </c>
      <c r="H57" s="22">
        <v>32</v>
      </c>
      <c r="I57" s="22">
        <v>32</v>
      </c>
      <c r="J57" s="22">
        <f t="shared" si="3"/>
        <v>64</v>
      </c>
      <c r="K57" s="27">
        <v>0.91900000000000004</v>
      </c>
      <c r="M57" s="22" t="s">
        <v>68</v>
      </c>
      <c r="N57" s="26" t="s">
        <v>79</v>
      </c>
      <c r="O57" s="22" t="s">
        <v>80</v>
      </c>
      <c r="P57" s="22" t="s">
        <v>23</v>
      </c>
    </row>
    <row r="58" spans="1:17" ht="15.75" customHeight="1">
      <c r="A58" s="1" t="s">
        <v>81</v>
      </c>
      <c r="B58" s="5">
        <v>0.27310000000000001</v>
      </c>
      <c r="C58" s="5">
        <v>0.20039999999999999</v>
      </c>
      <c r="D58" s="5">
        <v>4.02E-2</v>
      </c>
      <c r="E58" s="5">
        <v>-0.1197</v>
      </c>
      <c r="F58" s="5">
        <v>0.66590000000000005</v>
      </c>
      <c r="G58" s="13">
        <v>1</v>
      </c>
      <c r="H58">
        <v>54</v>
      </c>
      <c r="I58">
        <v>47</v>
      </c>
      <c r="J58">
        <f t="shared" ref="J58" si="4">I58+H58</f>
        <v>101</v>
      </c>
      <c r="K58" s="6">
        <v>0.03</v>
      </c>
      <c r="M58" t="s">
        <v>41</v>
      </c>
      <c r="N58" s="3" t="s">
        <v>82</v>
      </c>
      <c r="O58" t="s">
        <v>83</v>
      </c>
      <c r="P58" t="s">
        <v>23</v>
      </c>
    </row>
    <row r="59" spans="1:17">
      <c r="A59" s="14" t="s">
        <v>81</v>
      </c>
      <c r="B59" s="5">
        <v>-0.92920000000000003</v>
      </c>
      <c r="C59" s="5">
        <v>0.21010000000000001</v>
      </c>
      <c r="D59" s="5">
        <v>4.41E-2</v>
      </c>
      <c r="E59" s="5">
        <v>-1.3409</v>
      </c>
      <c r="F59" s="5">
        <v>-0.51739999999999997</v>
      </c>
      <c r="G59">
        <v>1</v>
      </c>
      <c r="H59">
        <v>54</v>
      </c>
      <c r="I59">
        <v>47</v>
      </c>
      <c r="J59">
        <f t="shared" si="3"/>
        <v>101</v>
      </c>
      <c r="K59" s="6">
        <v>1E-3</v>
      </c>
      <c r="M59" t="s">
        <v>41</v>
      </c>
      <c r="N59" t="s">
        <v>84</v>
      </c>
      <c r="O59" t="s">
        <v>83</v>
      </c>
      <c r="P59" t="s">
        <v>44</v>
      </c>
      <c r="Q59" t="s">
        <v>85</v>
      </c>
    </row>
    <row r="60" spans="1:17" s="22" customFormat="1">
      <c r="A60" s="29" t="s">
        <v>81</v>
      </c>
      <c r="B60" s="22">
        <v>-0.26679999999999998</v>
      </c>
      <c r="C60" s="22">
        <v>0.20039999999999999</v>
      </c>
      <c r="D60" s="22">
        <v>0.40200000000000002</v>
      </c>
      <c r="E60" s="22">
        <v>-0.65959999999999996</v>
      </c>
      <c r="F60" s="22">
        <v>0.12590000000000001</v>
      </c>
      <c r="G60" s="22">
        <v>1</v>
      </c>
      <c r="H60" s="22">
        <v>54</v>
      </c>
      <c r="I60" s="22">
        <v>47</v>
      </c>
      <c r="J60" s="22">
        <f t="shared" si="3"/>
        <v>101</v>
      </c>
      <c r="K60" s="27">
        <v>0.06</v>
      </c>
      <c r="M60" s="22" t="s">
        <v>41</v>
      </c>
      <c r="N60" s="22" t="s">
        <v>86</v>
      </c>
      <c r="O60" s="2" t="s">
        <v>87</v>
      </c>
      <c r="P60" s="22" t="s">
        <v>44</v>
      </c>
    </row>
    <row r="61" spans="1:17">
      <c r="A61" s="1" t="s">
        <v>88</v>
      </c>
      <c r="B61" s="5">
        <v>0.49367640000000002</v>
      </c>
      <c r="C61" s="5">
        <v>0.33911010000000003</v>
      </c>
      <c r="D61" s="5">
        <v>0.11499570000000001</v>
      </c>
      <c r="E61" s="5">
        <v>-0.17096720000000001</v>
      </c>
      <c r="F61" s="5">
        <v>1.1583201000000001</v>
      </c>
      <c r="G61">
        <v>1</v>
      </c>
      <c r="H61">
        <v>17</v>
      </c>
      <c r="I61">
        <v>19</v>
      </c>
      <c r="J61">
        <f>I61+H61</f>
        <v>36</v>
      </c>
      <c r="K61" s="6" t="s">
        <v>47</v>
      </c>
      <c r="M61" s="37" t="s">
        <v>68</v>
      </c>
      <c r="N61" s="3" t="s">
        <v>89</v>
      </c>
      <c r="O61" t="s">
        <v>90</v>
      </c>
      <c r="P61" t="s">
        <v>23</v>
      </c>
    </row>
    <row r="62" spans="1:17">
      <c r="A62" s="1" t="s">
        <v>88</v>
      </c>
      <c r="B62" s="5">
        <v>-0.50626309999999997</v>
      </c>
      <c r="C62" s="5">
        <v>0.3393796</v>
      </c>
      <c r="D62" s="5">
        <v>0.1151785</v>
      </c>
      <c r="E62" s="5">
        <v>-1.1714348000000001</v>
      </c>
      <c r="F62" s="5">
        <v>0.15890870000000001</v>
      </c>
      <c r="G62">
        <v>1</v>
      </c>
      <c r="H62">
        <v>17</v>
      </c>
      <c r="I62">
        <v>19</v>
      </c>
      <c r="J62">
        <f t="shared" ref="J62:J71" si="5">I62+H62</f>
        <v>36</v>
      </c>
      <c r="K62" s="6" t="s">
        <v>91</v>
      </c>
      <c r="M62" t="s">
        <v>68</v>
      </c>
      <c r="N62" s="3" t="s">
        <v>92</v>
      </c>
      <c r="O62" s="12" t="s">
        <v>93</v>
      </c>
      <c r="P62" t="s">
        <v>23</v>
      </c>
    </row>
    <row r="63" spans="1:17">
      <c r="A63" s="1" t="s">
        <v>88</v>
      </c>
      <c r="B63" s="5">
        <v>-0.4787592</v>
      </c>
      <c r="C63" s="5">
        <v>0.33879930000000003</v>
      </c>
      <c r="D63" s="5">
        <v>0.1147849</v>
      </c>
      <c r="E63" s="5">
        <v>-1.1427936000000001</v>
      </c>
      <c r="F63" s="5">
        <v>0.1852751</v>
      </c>
      <c r="G63">
        <v>1</v>
      </c>
      <c r="H63">
        <v>17</v>
      </c>
      <c r="I63">
        <v>19</v>
      </c>
      <c r="J63">
        <f t="shared" si="5"/>
        <v>36</v>
      </c>
      <c r="K63" s="6" t="s">
        <v>47</v>
      </c>
      <c r="M63" t="s">
        <v>68</v>
      </c>
      <c r="N63" s="3" t="s">
        <v>94</v>
      </c>
      <c r="O63" s="6" t="s">
        <v>95</v>
      </c>
      <c r="P63" t="s">
        <v>23</v>
      </c>
    </row>
    <row r="64" spans="1:17">
      <c r="A64" s="1" t="s">
        <v>88</v>
      </c>
      <c r="B64" s="5">
        <v>-0.50069280000000005</v>
      </c>
      <c r="C64" s="5">
        <v>0.33925949999999999</v>
      </c>
      <c r="D64" s="5">
        <v>0.115097</v>
      </c>
      <c r="E64" s="5">
        <v>-1.1656293</v>
      </c>
      <c r="F64" s="5">
        <v>0.16424359999999999</v>
      </c>
      <c r="G64">
        <v>1</v>
      </c>
      <c r="H64">
        <v>17</v>
      </c>
      <c r="I64">
        <v>19</v>
      </c>
      <c r="J64">
        <f t="shared" si="5"/>
        <v>36</v>
      </c>
      <c r="K64" s="6" t="s">
        <v>47</v>
      </c>
      <c r="M64" t="s">
        <v>68</v>
      </c>
      <c r="N64" s="3" t="s">
        <v>96</v>
      </c>
      <c r="O64" s="6" t="s">
        <v>95</v>
      </c>
      <c r="P64" t="s">
        <v>23</v>
      </c>
    </row>
    <row r="65" spans="1:16">
      <c r="A65" s="1" t="s">
        <v>88</v>
      </c>
      <c r="B65" s="5">
        <v>-0.52246079999999995</v>
      </c>
      <c r="C65" s="5">
        <v>0.33973599999999998</v>
      </c>
      <c r="D65" s="5">
        <v>0.1154206</v>
      </c>
      <c r="E65" s="5">
        <v>-1.1883311999999999</v>
      </c>
      <c r="F65" s="5">
        <v>0.1434096</v>
      </c>
      <c r="G65">
        <v>1</v>
      </c>
      <c r="H65">
        <v>17</v>
      </c>
      <c r="I65">
        <v>19</v>
      </c>
      <c r="J65">
        <f t="shared" si="5"/>
        <v>36</v>
      </c>
      <c r="K65" s="6" t="s">
        <v>91</v>
      </c>
      <c r="M65" t="s">
        <v>68</v>
      </c>
      <c r="N65" s="1" t="s">
        <v>97</v>
      </c>
      <c r="O65" s="6" t="s">
        <v>98</v>
      </c>
      <c r="P65" t="s">
        <v>23</v>
      </c>
    </row>
    <row r="66" spans="1:16">
      <c r="A66" s="1" t="s">
        <v>88</v>
      </c>
      <c r="B66" s="5">
        <v>-0.46053729999999998</v>
      </c>
      <c r="C66" s="5">
        <v>0.33843210000000001</v>
      </c>
      <c r="D66" s="5">
        <v>0.11453629999999999</v>
      </c>
      <c r="E66" s="5">
        <v>-1.1238520000000001</v>
      </c>
      <c r="F66" s="5">
        <v>0.2027775</v>
      </c>
      <c r="G66">
        <v>1</v>
      </c>
      <c r="H66">
        <v>17</v>
      </c>
      <c r="I66">
        <v>19</v>
      </c>
      <c r="J66">
        <f t="shared" si="5"/>
        <v>36</v>
      </c>
      <c r="K66" s="6" t="s">
        <v>47</v>
      </c>
      <c r="M66" t="s">
        <v>68</v>
      </c>
      <c r="N66" s="1" t="s">
        <v>99</v>
      </c>
      <c r="O66" s="6" t="s">
        <v>98</v>
      </c>
      <c r="P66" t="s">
        <v>23</v>
      </c>
    </row>
    <row r="67" spans="1:16">
      <c r="A67" s="1" t="s">
        <v>88</v>
      </c>
      <c r="B67" s="5">
        <v>0.84833440000000004</v>
      </c>
      <c r="C67" s="5">
        <v>0.34915620000000003</v>
      </c>
      <c r="D67" s="5">
        <v>0.12191</v>
      </c>
      <c r="E67" s="5">
        <v>0.1640008</v>
      </c>
      <c r="F67" s="5">
        <v>1.5326679000000001</v>
      </c>
      <c r="G67">
        <v>1</v>
      </c>
      <c r="H67">
        <v>17</v>
      </c>
      <c r="I67">
        <v>19</v>
      </c>
      <c r="J67">
        <f t="shared" si="5"/>
        <v>36</v>
      </c>
      <c r="K67" s="6" t="s">
        <v>47</v>
      </c>
      <c r="M67" t="s">
        <v>68</v>
      </c>
      <c r="N67" s="3" t="s">
        <v>100</v>
      </c>
      <c r="O67" s="6" t="s">
        <v>101</v>
      </c>
      <c r="P67" t="s">
        <v>23</v>
      </c>
    </row>
    <row r="68" spans="1:16">
      <c r="A68" s="1" t="s">
        <v>88</v>
      </c>
      <c r="B68" s="5">
        <v>0.12957669999999999</v>
      </c>
      <c r="C68" s="5">
        <v>0.33421400000000001</v>
      </c>
      <c r="D68" s="5">
        <v>0.11169900000000001</v>
      </c>
      <c r="E68" s="5">
        <v>-0.52547080000000002</v>
      </c>
      <c r="F68" s="5">
        <v>0.78462419999999999</v>
      </c>
      <c r="G68">
        <v>1</v>
      </c>
      <c r="H68">
        <v>17</v>
      </c>
      <c r="I68">
        <v>19</v>
      </c>
      <c r="J68">
        <f t="shared" si="5"/>
        <v>36</v>
      </c>
      <c r="K68" s="6" t="s">
        <v>47</v>
      </c>
      <c r="M68" t="s">
        <v>68</v>
      </c>
      <c r="N68" s="3" t="s">
        <v>102</v>
      </c>
      <c r="O68" s="6" t="s">
        <v>103</v>
      </c>
      <c r="P68" t="s">
        <v>23</v>
      </c>
    </row>
    <row r="69" spans="1:16">
      <c r="A69" s="1" t="s">
        <v>88</v>
      </c>
      <c r="B69" s="5">
        <v>0.14931410000000001</v>
      </c>
      <c r="C69" s="5">
        <v>0.33433370000000001</v>
      </c>
      <c r="D69" s="5">
        <v>0.111779</v>
      </c>
      <c r="E69" s="5">
        <v>-0.50596779999999997</v>
      </c>
      <c r="F69" s="5">
        <v>0.80459599999999998</v>
      </c>
      <c r="G69">
        <v>1</v>
      </c>
      <c r="H69">
        <v>17</v>
      </c>
      <c r="I69">
        <v>19</v>
      </c>
      <c r="J69">
        <f t="shared" si="5"/>
        <v>36</v>
      </c>
      <c r="K69" s="6" t="s">
        <v>47</v>
      </c>
      <c r="M69" t="s">
        <v>68</v>
      </c>
      <c r="N69" s="3" t="s">
        <v>104</v>
      </c>
      <c r="O69" s="6" t="s">
        <v>103</v>
      </c>
      <c r="P69" t="s">
        <v>23</v>
      </c>
    </row>
    <row r="70" spans="1:16">
      <c r="A70" s="1" t="s">
        <v>88</v>
      </c>
      <c r="B70" s="5">
        <v>0.15126339999999999</v>
      </c>
      <c r="C70" s="5">
        <v>0.33434639999999999</v>
      </c>
      <c r="D70" s="5">
        <v>0.1117875</v>
      </c>
      <c r="E70" s="5">
        <v>-0.50404349999999998</v>
      </c>
      <c r="F70" s="5">
        <v>0.80657020000000001</v>
      </c>
      <c r="G70">
        <v>1</v>
      </c>
      <c r="H70">
        <v>17</v>
      </c>
      <c r="I70">
        <v>19</v>
      </c>
      <c r="J70">
        <f t="shared" si="5"/>
        <v>36</v>
      </c>
      <c r="K70" s="6" t="s">
        <v>47</v>
      </c>
      <c r="M70" t="s">
        <v>68</v>
      </c>
      <c r="N70" s="3" t="s">
        <v>105</v>
      </c>
      <c r="O70" s="6" t="s">
        <v>106</v>
      </c>
      <c r="P70" t="s">
        <v>23</v>
      </c>
    </row>
    <row r="71" spans="1:16" s="22" customFormat="1">
      <c r="A71" s="24" t="s">
        <v>88</v>
      </c>
      <c r="B71" s="25">
        <v>0.54688650000000005</v>
      </c>
      <c r="C71" s="25">
        <v>0.34029399999999999</v>
      </c>
      <c r="D71" s="25">
        <v>0.1158</v>
      </c>
      <c r="E71" s="25">
        <v>-0.1200775</v>
      </c>
      <c r="F71" s="25">
        <v>1.2138504999999999</v>
      </c>
      <c r="G71" s="22">
        <v>1</v>
      </c>
      <c r="H71" s="22">
        <v>17</v>
      </c>
      <c r="I71" s="22">
        <v>19</v>
      </c>
      <c r="J71" s="22">
        <f t="shared" si="5"/>
        <v>36</v>
      </c>
      <c r="K71" s="27" t="s">
        <v>47</v>
      </c>
      <c r="M71" s="22" t="s">
        <v>68</v>
      </c>
      <c r="N71" s="24" t="s">
        <v>107</v>
      </c>
      <c r="O71" s="27" t="s">
        <v>106</v>
      </c>
      <c r="P71" s="22" t="s">
        <v>23</v>
      </c>
    </row>
    <row r="72" spans="1:16">
      <c r="A72" t="s">
        <v>108</v>
      </c>
      <c r="B72" s="5">
        <v>0.25791466000000002</v>
      </c>
      <c r="C72" s="5">
        <v>0.19355639999999999</v>
      </c>
      <c r="D72" s="5">
        <v>3.7464079999999997E-2</v>
      </c>
      <c r="E72" s="5">
        <v>-0.12144890999999999</v>
      </c>
      <c r="F72" s="5">
        <v>0.63727820000000002</v>
      </c>
      <c r="G72">
        <v>1</v>
      </c>
      <c r="H72">
        <v>51</v>
      </c>
      <c r="I72">
        <v>57</v>
      </c>
      <c r="J72">
        <f t="shared" ref="J72:J78" si="6">I72+H72</f>
        <v>108</v>
      </c>
      <c r="K72" s="6">
        <v>1.7000000000000001E-2</v>
      </c>
      <c r="M72" t="s">
        <v>63</v>
      </c>
      <c r="N72" t="s">
        <v>109</v>
      </c>
      <c r="O72" t="s">
        <v>110</v>
      </c>
      <c r="P72" t="s">
        <v>23</v>
      </c>
    </row>
    <row r="73" spans="1:16">
      <c r="A73" t="s">
        <v>108</v>
      </c>
      <c r="B73" s="5">
        <v>0.36075533999999998</v>
      </c>
      <c r="C73" s="5">
        <v>0.19432669999999999</v>
      </c>
      <c r="D73" s="5">
        <v>3.7762860000000002E-2</v>
      </c>
      <c r="E73" s="5">
        <v>-2.0117960000000001E-2</v>
      </c>
      <c r="F73" s="5">
        <v>0.74162870000000003</v>
      </c>
      <c r="G73">
        <v>1</v>
      </c>
      <c r="H73">
        <v>51</v>
      </c>
      <c r="I73">
        <v>57</v>
      </c>
      <c r="J73">
        <f t="shared" si="6"/>
        <v>108</v>
      </c>
      <c r="K73" s="6">
        <v>8.4000000000000005E-2</v>
      </c>
      <c r="M73" t="s">
        <v>63</v>
      </c>
      <c r="N73" t="s">
        <v>111</v>
      </c>
      <c r="O73" t="s">
        <v>110</v>
      </c>
      <c r="P73" t="s">
        <v>23</v>
      </c>
    </row>
    <row r="74" spans="1:16">
      <c r="A74" t="s">
        <v>108</v>
      </c>
      <c r="B74" s="5">
        <v>-1.266545E-2</v>
      </c>
      <c r="C74" s="5">
        <v>0.1927497</v>
      </c>
      <c r="D74" s="5">
        <v>3.7152459999999998E-2</v>
      </c>
      <c r="E74" s="5">
        <v>-0.39044796999999998</v>
      </c>
      <c r="F74" s="5">
        <v>0.36511709999999997</v>
      </c>
      <c r="G74">
        <v>1</v>
      </c>
      <c r="H74">
        <v>51</v>
      </c>
      <c r="I74">
        <v>57</v>
      </c>
      <c r="J74">
        <f t="shared" si="6"/>
        <v>108</v>
      </c>
      <c r="K74" s="6">
        <v>0.27500000000000002</v>
      </c>
      <c r="M74" t="s">
        <v>63</v>
      </c>
      <c r="N74" t="s">
        <v>112</v>
      </c>
      <c r="O74" t="s">
        <v>110</v>
      </c>
      <c r="P74" t="s">
        <v>23</v>
      </c>
    </row>
    <row r="75" spans="1:16">
      <c r="A75" t="s">
        <v>108</v>
      </c>
      <c r="B75" s="5">
        <v>0.31113587999999998</v>
      </c>
      <c r="C75" s="5">
        <v>0.1939234</v>
      </c>
      <c r="D75" s="5">
        <v>3.7606300000000002E-2</v>
      </c>
      <c r="E75" s="5">
        <v>-6.8947090000000003E-2</v>
      </c>
      <c r="F75" s="5">
        <v>0.69121880000000002</v>
      </c>
      <c r="G75">
        <v>1</v>
      </c>
      <c r="H75">
        <v>51</v>
      </c>
      <c r="I75">
        <v>57</v>
      </c>
      <c r="J75">
        <f t="shared" si="6"/>
        <v>108</v>
      </c>
      <c r="K75" s="6">
        <v>0.432</v>
      </c>
      <c r="M75" t="s">
        <v>68</v>
      </c>
      <c r="N75" t="s">
        <v>113</v>
      </c>
      <c r="O75" t="s">
        <v>114</v>
      </c>
      <c r="P75" t="s">
        <v>23</v>
      </c>
    </row>
    <row r="76" spans="1:16">
      <c r="A76" t="s">
        <v>108</v>
      </c>
      <c r="B76" s="5">
        <v>0.11197109</v>
      </c>
      <c r="C76" s="5">
        <v>0.1929004</v>
      </c>
      <c r="D76" s="5">
        <v>3.721058E-2</v>
      </c>
      <c r="E76" s="5">
        <v>-0.26610682000000002</v>
      </c>
      <c r="F76" s="5">
        <v>0.49004900000000001</v>
      </c>
      <c r="G76">
        <v>1</v>
      </c>
      <c r="H76">
        <v>51</v>
      </c>
      <c r="I76">
        <v>57</v>
      </c>
      <c r="J76">
        <f t="shared" si="6"/>
        <v>108</v>
      </c>
      <c r="K76" s="6">
        <v>1.6E-2</v>
      </c>
      <c r="M76" t="s">
        <v>68</v>
      </c>
      <c r="N76" t="s">
        <v>115</v>
      </c>
      <c r="O76" t="s">
        <v>116</v>
      </c>
      <c r="P76" t="s">
        <v>23</v>
      </c>
    </row>
    <row r="77" spans="1:16">
      <c r="A77" t="s">
        <v>108</v>
      </c>
      <c r="B77" s="5">
        <v>-0.15573147000000001</v>
      </c>
      <c r="C77" s="5">
        <v>0.19304299999999999</v>
      </c>
      <c r="D77" s="5">
        <v>3.7265590000000001E-2</v>
      </c>
      <c r="E77" s="5">
        <v>-0.53408875</v>
      </c>
      <c r="F77" s="5">
        <v>0.22262580000000001</v>
      </c>
      <c r="G77">
        <v>1</v>
      </c>
      <c r="H77">
        <v>51</v>
      </c>
      <c r="I77">
        <v>57</v>
      </c>
      <c r="J77">
        <f t="shared" si="6"/>
        <v>108</v>
      </c>
      <c r="K77" s="6">
        <v>0.30299999999999999</v>
      </c>
      <c r="M77" t="s">
        <v>20</v>
      </c>
      <c r="N77" t="s">
        <v>117</v>
      </c>
      <c r="O77" s="11" t="s">
        <v>118</v>
      </c>
      <c r="P77" t="s">
        <v>23</v>
      </c>
    </row>
    <row r="78" spans="1:16" s="22" customFormat="1">
      <c r="A78" s="22" t="s">
        <v>108</v>
      </c>
      <c r="B78" s="25">
        <v>-0.24789030000000001</v>
      </c>
      <c r="C78" s="25">
        <v>0.1934949</v>
      </c>
      <c r="D78" s="25">
        <v>3.7440269999999998E-2</v>
      </c>
      <c r="E78" s="25">
        <v>-0.62713331000000005</v>
      </c>
      <c r="F78" s="25">
        <v>0.13135269999999999</v>
      </c>
      <c r="G78" s="22">
        <v>1</v>
      </c>
      <c r="H78" s="22">
        <v>51</v>
      </c>
      <c r="I78" s="22">
        <v>57</v>
      </c>
      <c r="J78" s="22">
        <f t="shared" si="6"/>
        <v>108</v>
      </c>
      <c r="K78" s="27">
        <v>0.31900000000000001</v>
      </c>
      <c r="M78" s="22" t="s">
        <v>20</v>
      </c>
      <c r="N78" s="22" t="s">
        <v>119</v>
      </c>
      <c r="O78" s="2" t="s">
        <v>118</v>
      </c>
      <c r="P78" s="22" t="s">
        <v>23</v>
      </c>
    </row>
    <row r="79" spans="1:16">
      <c r="A79" t="s">
        <v>120</v>
      </c>
      <c r="B79" s="5">
        <v>1.0479529599999999</v>
      </c>
      <c r="C79" s="5">
        <v>0.29076439999999998</v>
      </c>
      <c r="D79" s="5">
        <v>8.4543919999999995E-2</v>
      </c>
      <c r="E79" s="5">
        <v>0.47806526999999999</v>
      </c>
      <c r="F79" s="5">
        <v>1.6178406400000001</v>
      </c>
      <c r="G79">
        <v>1</v>
      </c>
      <c r="H79">
        <v>27</v>
      </c>
      <c r="I79">
        <v>27</v>
      </c>
      <c r="J79">
        <f t="shared" ref="J79:J112" si="7">I79+H79</f>
        <v>54</v>
      </c>
      <c r="K79" s="6">
        <v>1E-3</v>
      </c>
      <c r="M79" t="s">
        <v>63</v>
      </c>
      <c r="N79" t="s">
        <v>121</v>
      </c>
      <c r="O79" t="s">
        <v>110</v>
      </c>
      <c r="P79" t="s">
        <v>23</v>
      </c>
    </row>
    <row r="80" spans="1:16">
      <c r="A80" t="s">
        <v>120</v>
      </c>
      <c r="B80" s="5">
        <v>1.0213072700000001</v>
      </c>
      <c r="C80" s="5">
        <v>0.28985899999999998</v>
      </c>
      <c r="D80" s="5">
        <v>8.4018259999999997E-2</v>
      </c>
      <c r="E80" s="5">
        <v>0.45319398</v>
      </c>
      <c r="F80" s="5">
        <v>1.58942055</v>
      </c>
      <c r="G80">
        <v>1</v>
      </c>
      <c r="H80">
        <v>27</v>
      </c>
      <c r="I80">
        <v>27</v>
      </c>
      <c r="J80">
        <f t="shared" si="7"/>
        <v>54</v>
      </c>
      <c r="K80" s="6">
        <v>1E-3</v>
      </c>
      <c r="M80" t="s">
        <v>63</v>
      </c>
      <c r="N80" t="s">
        <v>122</v>
      </c>
      <c r="O80" t="s">
        <v>110</v>
      </c>
      <c r="P80" t="s">
        <v>23</v>
      </c>
    </row>
    <row r="81" spans="1:16">
      <c r="A81" t="s">
        <v>120</v>
      </c>
      <c r="B81" s="5">
        <v>-0.46783197999999998</v>
      </c>
      <c r="C81" s="5">
        <v>0.2759722</v>
      </c>
      <c r="D81" s="5">
        <v>7.6160660000000005E-2</v>
      </c>
      <c r="E81" s="5">
        <v>-1.00872757</v>
      </c>
      <c r="F81" s="5">
        <v>7.3063610000000001E-2</v>
      </c>
      <c r="G81">
        <v>1</v>
      </c>
      <c r="H81">
        <v>27</v>
      </c>
      <c r="I81">
        <v>27</v>
      </c>
      <c r="J81">
        <f t="shared" si="7"/>
        <v>54</v>
      </c>
      <c r="K81" s="6">
        <v>3.7999999999999999E-2</v>
      </c>
      <c r="M81" t="s">
        <v>63</v>
      </c>
      <c r="N81" t="s">
        <v>123</v>
      </c>
      <c r="O81" s="11" t="s">
        <v>124</v>
      </c>
      <c r="P81" t="s">
        <v>23</v>
      </c>
    </row>
    <row r="82" spans="1:16">
      <c r="A82" t="s">
        <v>120</v>
      </c>
      <c r="B82" s="5">
        <v>-0.51073053000000002</v>
      </c>
      <c r="C82" s="5">
        <v>0.27669640000000001</v>
      </c>
      <c r="D82" s="5">
        <v>7.6560870000000003E-2</v>
      </c>
      <c r="E82" s="5">
        <v>-1.0530454199999999</v>
      </c>
      <c r="F82" s="5">
        <v>3.1584349999999997E-2</v>
      </c>
      <c r="G82">
        <v>1</v>
      </c>
      <c r="H82">
        <v>27</v>
      </c>
      <c r="I82">
        <v>27</v>
      </c>
      <c r="J82">
        <f t="shared" si="7"/>
        <v>54</v>
      </c>
      <c r="K82" s="6">
        <v>7.0000000000000007E-2</v>
      </c>
      <c r="M82" t="s">
        <v>63</v>
      </c>
      <c r="N82" t="s">
        <v>125</v>
      </c>
      <c r="O82" s="11" t="s">
        <v>124</v>
      </c>
      <c r="P82" t="s">
        <v>23</v>
      </c>
    </row>
    <row r="83" spans="1:16">
      <c r="A83" t="s">
        <v>120</v>
      </c>
      <c r="B83" s="5">
        <v>-0.51071535000000001</v>
      </c>
      <c r="C83" s="5">
        <v>0.2766961</v>
      </c>
      <c r="D83" s="5">
        <v>7.6560719999999999E-2</v>
      </c>
      <c r="E83" s="5">
        <v>-1.0530297099999999</v>
      </c>
      <c r="F83" s="5">
        <v>3.1599009999999997E-2</v>
      </c>
      <c r="G83">
        <v>1</v>
      </c>
      <c r="H83">
        <v>27</v>
      </c>
      <c r="I83">
        <v>27</v>
      </c>
      <c r="J83">
        <f t="shared" si="7"/>
        <v>54</v>
      </c>
      <c r="K83" s="6">
        <v>4.2000000000000003E-2</v>
      </c>
      <c r="M83" t="s">
        <v>63</v>
      </c>
      <c r="N83" t="s">
        <v>126</v>
      </c>
      <c r="O83" s="11" t="s">
        <v>124</v>
      </c>
      <c r="P83" t="s">
        <v>23</v>
      </c>
    </row>
    <row r="84" spans="1:16">
      <c r="A84" t="s">
        <v>120</v>
      </c>
      <c r="B84" s="5">
        <v>-5.0686410000000001E-2</v>
      </c>
      <c r="C84" s="5">
        <v>0.27221050000000002</v>
      </c>
      <c r="D84" s="5">
        <v>7.4098570000000002E-2</v>
      </c>
      <c r="E84" s="5">
        <v>-0.58420921999999997</v>
      </c>
      <c r="F84" s="5">
        <v>0.48283640999999999</v>
      </c>
      <c r="G84">
        <v>1</v>
      </c>
      <c r="H84">
        <v>27</v>
      </c>
      <c r="I84">
        <v>27</v>
      </c>
      <c r="J84">
        <f t="shared" si="7"/>
        <v>54</v>
      </c>
      <c r="K84" s="6">
        <v>0.64400000000000002</v>
      </c>
      <c r="M84" t="s">
        <v>63</v>
      </c>
      <c r="N84" t="s">
        <v>127</v>
      </c>
      <c r="O84" s="11" t="s">
        <v>124</v>
      </c>
      <c r="P84" t="s">
        <v>23</v>
      </c>
    </row>
    <row r="85" spans="1:16">
      <c r="A85" t="s">
        <v>120</v>
      </c>
      <c r="B85" s="5">
        <v>0.63313671999999999</v>
      </c>
      <c r="C85" s="5">
        <v>0.27909810000000002</v>
      </c>
      <c r="D85" s="5">
        <v>7.7895729999999996E-2</v>
      </c>
      <c r="E85" s="5">
        <v>8.6114560000000007E-2</v>
      </c>
      <c r="F85" s="5">
        <v>1.1801588700000001</v>
      </c>
      <c r="G85">
        <v>1</v>
      </c>
      <c r="H85">
        <v>27</v>
      </c>
      <c r="I85">
        <v>27</v>
      </c>
      <c r="J85">
        <f t="shared" si="7"/>
        <v>54</v>
      </c>
      <c r="K85" s="6">
        <v>0.01</v>
      </c>
      <c r="M85" t="s">
        <v>68</v>
      </c>
      <c r="N85" t="s">
        <v>128</v>
      </c>
      <c r="O85" t="s">
        <v>129</v>
      </c>
      <c r="P85" t="s">
        <v>23</v>
      </c>
    </row>
    <row r="86" spans="1:16">
      <c r="A86" t="s">
        <v>120</v>
      </c>
      <c r="B86" s="5">
        <v>-6.0074549999999997E-2</v>
      </c>
      <c r="C86" s="5">
        <v>0.27222869999999999</v>
      </c>
      <c r="D86" s="5">
        <v>7.4108480000000004E-2</v>
      </c>
      <c r="E86" s="5">
        <v>-0.59363306000000005</v>
      </c>
      <c r="F86" s="5">
        <v>0.47348394999999999</v>
      </c>
      <c r="G86">
        <v>1</v>
      </c>
      <c r="H86">
        <v>27</v>
      </c>
      <c r="I86">
        <v>27</v>
      </c>
      <c r="J86">
        <f t="shared" si="7"/>
        <v>54</v>
      </c>
      <c r="K86" s="6">
        <v>1.2999999999999999E-2</v>
      </c>
      <c r="M86" t="s">
        <v>68</v>
      </c>
      <c r="N86" t="s">
        <v>130</v>
      </c>
      <c r="O86" s="11" t="s">
        <v>131</v>
      </c>
      <c r="P86" t="s">
        <v>23</v>
      </c>
    </row>
    <row r="87" spans="1:16">
      <c r="A87" t="s">
        <v>120</v>
      </c>
      <c r="B87" s="5">
        <v>-0.49275362</v>
      </c>
      <c r="C87" s="5">
        <v>0.2763854</v>
      </c>
      <c r="D87" s="5">
        <v>7.6388890000000001E-2</v>
      </c>
      <c r="E87" s="5">
        <v>-1.0344590499999999</v>
      </c>
      <c r="F87" s="5">
        <v>4.8951809999999998E-2</v>
      </c>
      <c r="G87">
        <v>1</v>
      </c>
      <c r="H87">
        <v>27</v>
      </c>
      <c r="I87">
        <v>27</v>
      </c>
      <c r="J87">
        <f t="shared" si="7"/>
        <v>54</v>
      </c>
      <c r="K87" s="6">
        <v>0.38400000000000001</v>
      </c>
      <c r="M87" t="s">
        <v>68</v>
      </c>
      <c r="N87" t="s">
        <v>132</v>
      </c>
      <c r="O87" s="11" t="s">
        <v>133</v>
      </c>
      <c r="P87" t="s">
        <v>23</v>
      </c>
    </row>
    <row r="88" spans="1:16">
      <c r="A88" t="s">
        <v>120</v>
      </c>
      <c r="B88" s="5">
        <v>-0.30830299</v>
      </c>
      <c r="C88" s="5">
        <v>0.27382519999999999</v>
      </c>
      <c r="D88" s="5">
        <v>7.4980249999999998E-2</v>
      </c>
      <c r="E88" s="5">
        <v>-0.84499055000000001</v>
      </c>
      <c r="F88" s="5">
        <v>0.22838457000000001</v>
      </c>
      <c r="G88">
        <v>1</v>
      </c>
      <c r="H88">
        <v>27</v>
      </c>
      <c r="I88">
        <v>27</v>
      </c>
      <c r="J88">
        <f t="shared" si="7"/>
        <v>54</v>
      </c>
      <c r="K88" s="6">
        <v>0.17799999999999999</v>
      </c>
      <c r="M88" t="s">
        <v>20</v>
      </c>
      <c r="N88" t="s">
        <v>134</v>
      </c>
      <c r="O88" s="11" t="s">
        <v>131</v>
      </c>
      <c r="P88" t="s">
        <v>23</v>
      </c>
    </row>
    <row r="89" spans="1:16">
      <c r="A89" t="s">
        <v>120</v>
      </c>
      <c r="B89" s="5">
        <v>0.12426089999999999</v>
      </c>
      <c r="C89" s="5">
        <v>0.27243580000000001</v>
      </c>
      <c r="D89" s="5">
        <v>7.4221280000000001E-2</v>
      </c>
      <c r="E89" s="5">
        <v>-0.40970350999999999</v>
      </c>
      <c r="F89" s="5">
        <v>0.65822530999999995</v>
      </c>
      <c r="G89">
        <v>1</v>
      </c>
      <c r="H89">
        <v>27</v>
      </c>
      <c r="I89">
        <v>27</v>
      </c>
      <c r="J89">
        <f t="shared" si="7"/>
        <v>54</v>
      </c>
      <c r="K89" s="6">
        <v>0.29899999999999999</v>
      </c>
      <c r="M89" t="s">
        <v>20</v>
      </c>
      <c r="N89" t="s">
        <v>135</v>
      </c>
      <c r="O89" t="s">
        <v>136</v>
      </c>
      <c r="P89" t="s">
        <v>23</v>
      </c>
    </row>
    <row r="90" spans="1:16">
      <c r="A90" t="s">
        <v>120</v>
      </c>
      <c r="B90" s="5">
        <v>0.15346910999999999</v>
      </c>
      <c r="C90" s="5">
        <v>0.27257769999999998</v>
      </c>
      <c r="D90" s="5">
        <v>7.4298619999999996E-2</v>
      </c>
      <c r="E90" s="5">
        <v>-0.38077341999999997</v>
      </c>
      <c r="F90" s="5">
        <v>0.68771163000000002</v>
      </c>
      <c r="G90">
        <v>1</v>
      </c>
      <c r="H90">
        <v>27</v>
      </c>
      <c r="I90">
        <v>27</v>
      </c>
      <c r="J90">
        <f t="shared" si="7"/>
        <v>54</v>
      </c>
      <c r="K90" s="6">
        <v>0.32900000000000001</v>
      </c>
      <c r="M90" t="s">
        <v>20</v>
      </c>
      <c r="N90" t="s">
        <v>137</v>
      </c>
      <c r="O90" t="s">
        <v>138</v>
      </c>
      <c r="P90" t="s">
        <v>23</v>
      </c>
    </row>
    <row r="91" spans="1:16">
      <c r="A91" t="s">
        <v>120</v>
      </c>
      <c r="B91" s="5">
        <v>0.22602789000000001</v>
      </c>
      <c r="C91" s="5">
        <v>0.27305879999999999</v>
      </c>
      <c r="D91" s="5">
        <v>7.4561130000000003E-2</v>
      </c>
      <c r="E91" s="5">
        <v>-0.30915761000000003</v>
      </c>
      <c r="F91" s="5">
        <v>0.76121338999999999</v>
      </c>
      <c r="G91">
        <v>1</v>
      </c>
      <c r="H91">
        <v>27</v>
      </c>
      <c r="I91">
        <v>27</v>
      </c>
      <c r="J91">
        <f t="shared" si="7"/>
        <v>54</v>
      </c>
      <c r="K91" s="6">
        <v>0.91200000000000003</v>
      </c>
      <c r="M91" t="s">
        <v>20</v>
      </c>
      <c r="N91" t="s">
        <v>139</v>
      </c>
      <c r="O91" t="s">
        <v>140</v>
      </c>
      <c r="P91" t="s">
        <v>23</v>
      </c>
    </row>
    <row r="92" spans="1:16">
      <c r="A92" t="s">
        <v>120</v>
      </c>
      <c r="B92" s="5">
        <v>0</v>
      </c>
      <c r="C92" s="5">
        <v>0.2721655</v>
      </c>
      <c r="D92" s="5">
        <v>7.4074070000000006E-2</v>
      </c>
      <c r="E92" s="5">
        <v>-0.53343463000000002</v>
      </c>
      <c r="F92" s="5">
        <v>0.53343463000000002</v>
      </c>
      <c r="G92">
        <v>1</v>
      </c>
      <c r="H92">
        <v>27</v>
      </c>
      <c r="I92">
        <v>27</v>
      </c>
      <c r="J92">
        <f t="shared" si="7"/>
        <v>54</v>
      </c>
      <c r="K92" s="6">
        <v>0.39200000000000002</v>
      </c>
      <c r="M92" t="s">
        <v>20</v>
      </c>
      <c r="N92" t="s">
        <v>141</v>
      </c>
      <c r="O92" s="11" t="s">
        <v>142</v>
      </c>
      <c r="P92" t="s">
        <v>23</v>
      </c>
    </row>
    <row r="93" spans="1:16">
      <c r="A93" t="s">
        <v>120</v>
      </c>
      <c r="B93" s="5">
        <v>-0.71378907000000003</v>
      </c>
      <c r="C93" s="5">
        <v>0.28094730000000001</v>
      </c>
      <c r="D93" s="5">
        <v>7.8931390000000004E-2</v>
      </c>
      <c r="E93" s="5">
        <v>-1.2644356800000001</v>
      </c>
      <c r="F93" s="5">
        <v>-0.16314245999999999</v>
      </c>
      <c r="G93">
        <v>1</v>
      </c>
      <c r="H93">
        <v>27</v>
      </c>
      <c r="I93">
        <v>27</v>
      </c>
      <c r="J93">
        <f t="shared" si="7"/>
        <v>54</v>
      </c>
      <c r="K93" s="6">
        <v>1E-3</v>
      </c>
      <c r="M93" t="s">
        <v>20</v>
      </c>
      <c r="N93" t="s">
        <v>143</v>
      </c>
      <c r="O93" s="11" t="s">
        <v>144</v>
      </c>
      <c r="P93" t="s">
        <v>23</v>
      </c>
    </row>
    <row r="94" spans="1:16">
      <c r="A94" t="s">
        <v>120</v>
      </c>
      <c r="B94" s="5">
        <v>-0.16201639000000001</v>
      </c>
      <c r="C94" s="5">
        <v>0.2726249</v>
      </c>
      <c r="D94" s="5">
        <v>7.4324319999999999E-2</v>
      </c>
      <c r="E94" s="5">
        <v>-0.69635133999999999</v>
      </c>
      <c r="F94" s="5">
        <v>0.37231855000000003</v>
      </c>
      <c r="G94">
        <v>1</v>
      </c>
      <c r="H94">
        <v>27</v>
      </c>
      <c r="I94">
        <v>27</v>
      </c>
      <c r="J94">
        <f t="shared" si="7"/>
        <v>54</v>
      </c>
      <c r="K94" s="6">
        <v>0.183</v>
      </c>
      <c r="M94" t="s">
        <v>20</v>
      </c>
      <c r="N94" t="s">
        <v>145</v>
      </c>
      <c r="O94" t="s">
        <v>146</v>
      </c>
      <c r="P94" t="s">
        <v>23</v>
      </c>
    </row>
    <row r="95" spans="1:16">
      <c r="A95" t="s">
        <v>120</v>
      </c>
      <c r="B95" s="5">
        <v>1.0840579699999999</v>
      </c>
      <c r="C95" s="5">
        <v>0.29202359999999999</v>
      </c>
      <c r="D95" s="5">
        <v>8.5277779999999997E-2</v>
      </c>
      <c r="E95" s="5">
        <v>0.51170225000000003</v>
      </c>
      <c r="F95" s="5">
        <v>1.6564136899999999</v>
      </c>
      <c r="G95">
        <v>1</v>
      </c>
      <c r="H95">
        <v>27</v>
      </c>
      <c r="I95">
        <v>27</v>
      </c>
      <c r="J95">
        <f t="shared" si="7"/>
        <v>54</v>
      </c>
      <c r="K95" s="6">
        <v>0</v>
      </c>
      <c r="M95" t="s">
        <v>26</v>
      </c>
      <c r="N95" t="s">
        <v>147</v>
      </c>
      <c r="O95" t="s">
        <v>148</v>
      </c>
      <c r="P95" t="s">
        <v>23</v>
      </c>
    </row>
    <row r="96" spans="1:16">
      <c r="A96" t="s">
        <v>120</v>
      </c>
      <c r="B96" s="5">
        <v>0.83366720000000005</v>
      </c>
      <c r="C96" s="5">
        <v>0.28407729999999998</v>
      </c>
      <c r="D96" s="5">
        <v>8.0699930000000003E-2</v>
      </c>
      <c r="E96" s="5">
        <v>0.27688590000000002</v>
      </c>
      <c r="F96" s="5">
        <v>1.3904486</v>
      </c>
      <c r="G96">
        <v>2</v>
      </c>
      <c r="H96">
        <v>27</v>
      </c>
      <c r="I96">
        <v>27</v>
      </c>
      <c r="J96">
        <f t="shared" si="7"/>
        <v>54</v>
      </c>
      <c r="K96" s="6">
        <v>3.0000000000000001E-3</v>
      </c>
      <c r="M96" t="s">
        <v>63</v>
      </c>
      <c r="N96" t="s">
        <v>149</v>
      </c>
      <c r="O96" t="s">
        <v>110</v>
      </c>
      <c r="P96" t="s">
        <v>23</v>
      </c>
    </row>
    <row r="97" spans="1:16">
      <c r="A97" t="s">
        <v>120</v>
      </c>
      <c r="B97" s="5">
        <v>0.76576940000000004</v>
      </c>
      <c r="C97" s="5">
        <v>0.28224919999999998</v>
      </c>
      <c r="D97" s="5">
        <v>7.9664600000000002E-2</v>
      </c>
      <c r="E97" s="5">
        <v>0.21257116000000001</v>
      </c>
      <c r="F97" s="5">
        <v>1.3189675999999999</v>
      </c>
      <c r="G97">
        <v>2</v>
      </c>
      <c r="H97">
        <v>27</v>
      </c>
      <c r="I97">
        <v>27</v>
      </c>
      <c r="J97">
        <f t="shared" si="7"/>
        <v>54</v>
      </c>
      <c r="K97" s="6">
        <v>0.02</v>
      </c>
      <c r="M97" t="s">
        <v>63</v>
      </c>
      <c r="N97" t="s">
        <v>122</v>
      </c>
      <c r="O97" t="s">
        <v>110</v>
      </c>
      <c r="P97" t="s">
        <v>23</v>
      </c>
    </row>
    <row r="98" spans="1:16">
      <c r="A98" t="s">
        <v>120</v>
      </c>
      <c r="B98" s="5">
        <v>-0.3378814</v>
      </c>
      <c r="C98" s="5">
        <v>0.2741577</v>
      </c>
      <c r="D98" s="5">
        <v>7.5162469999999995E-2</v>
      </c>
      <c r="E98" s="5">
        <v>-0.87522067999999997</v>
      </c>
      <c r="F98" s="5">
        <v>0.19945789999999999</v>
      </c>
      <c r="G98">
        <v>2</v>
      </c>
      <c r="H98">
        <v>27</v>
      </c>
      <c r="I98">
        <v>27</v>
      </c>
      <c r="J98">
        <f t="shared" si="7"/>
        <v>54</v>
      </c>
      <c r="K98" s="6">
        <v>0.16300000000000001</v>
      </c>
      <c r="M98" t="s">
        <v>63</v>
      </c>
      <c r="N98" t="s">
        <v>123</v>
      </c>
      <c r="O98" s="11" t="s">
        <v>124</v>
      </c>
      <c r="P98" t="s">
        <v>23</v>
      </c>
    </row>
    <row r="99" spans="1:16">
      <c r="A99" t="s">
        <v>120</v>
      </c>
      <c r="B99" s="5">
        <v>-0.19859080000000001</v>
      </c>
      <c r="C99" s="5">
        <v>0.27285540000000003</v>
      </c>
      <c r="D99" s="5">
        <v>7.4450059999999998E-2</v>
      </c>
      <c r="E99" s="5">
        <v>-0.73337755999999998</v>
      </c>
      <c r="F99" s="5">
        <v>0.33619589999999999</v>
      </c>
      <c r="G99">
        <v>2</v>
      </c>
      <c r="H99">
        <v>27</v>
      </c>
      <c r="I99">
        <v>27</v>
      </c>
      <c r="J99">
        <f t="shared" si="7"/>
        <v>54</v>
      </c>
      <c r="K99" s="6">
        <v>0.56000000000000005</v>
      </c>
      <c r="M99" t="s">
        <v>63</v>
      </c>
      <c r="N99" t="s">
        <v>125</v>
      </c>
      <c r="O99" s="11" t="s">
        <v>124</v>
      </c>
      <c r="P99" t="s">
        <v>23</v>
      </c>
    </row>
    <row r="100" spans="1:16">
      <c r="A100" t="s">
        <v>120</v>
      </c>
      <c r="B100" s="5">
        <v>-0.12315230000000001</v>
      </c>
      <c r="C100" s="5">
        <v>0.27243099999999998</v>
      </c>
      <c r="D100" s="5">
        <v>7.421867E-2</v>
      </c>
      <c r="E100" s="5">
        <v>-0.65710727999999996</v>
      </c>
      <c r="F100" s="5">
        <v>0.41080270000000002</v>
      </c>
      <c r="G100">
        <v>2</v>
      </c>
      <c r="H100">
        <v>27</v>
      </c>
      <c r="I100">
        <v>27</v>
      </c>
      <c r="J100">
        <f t="shared" si="7"/>
        <v>54</v>
      </c>
      <c r="K100" s="6">
        <v>0.77800000000000002</v>
      </c>
      <c r="M100" t="s">
        <v>63</v>
      </c>
      <c r="N100" t="s">
        <v>126</v>
      </c>
      <c r="O100" s="11" t="s">
        <v>124</v>
      </c>
      <c r="P100" t="s">
        <v>23</v>
      </c>
    </row>
    <row r="101" spans="1:16">
      <c r="A101" t="s">
        <v>120</v>
      </c>
      <c r="B101" s="5">
        <v>-0.20927760000000001</v>
      </c>
      <c r="C101" s="5">
        <v>0.27293149999999999</v>
      </c>
      <c r="D101" s="5">
        <v>7.4491619999999995E-2</v>
      </c>
      <c r="E101" s="5">
        <v>-0.74421356999999999</v>
      </c>
      <c r="F101" s="5">
        <v>0.32565840000000001</v>
      </c>
      <c r="G101">
        <v>2</v>
      </c>
      <c r="H101">
        <v>27</v>
      </c>
      <c r="I101">
        <v>27</v>
      </c>
      <c r="J101">
        <f t="shared" si="7"/>
        <v>54</v>
      </c>
      <c r="K101" s="6">
        <v>0.27600000000000002</v>
      </c>
      <c r="M101" t="s">
        <v>63</v>
      </c>
      <c r="N101" t="s">
        <v>127</v>
      </c>
      <c r="O101" s="11" t="s">
        <v>124</v>
      </c>
      <c r="P101" t="s">
        <v>23</v>
      </c>
    </row>
    <row r="102" spans="1:16">
      <c r="A102" t="s">
        <v>120</v>
      </c>
      <c r="B102" s="5">
        <v>0.65520970000000001</v>
      </c>
      <c r="C102" s="5">
        <v>0.27958329999999998</v>
      </c>
      <c r="D102" s="5">
        <v>7.8166840000000001E-2</v>
      </c>
      <c r="E102" s="5">
        <v>0.10723646000000001</v>
      </c>
      <c r="F102" s="5">
        <v>1.2031829999999999</v>
      </c>
      <c r="G102">
        <v>2</v>
      </c>
      <c r="H102">
        <v>27</v>
      </c>
      <c r="I102">
        <v>27</v>
      </c>
      <c r="J102">
        <f t="shared" si="7"/>
        <v>54</v>
      </c>
      <c r="K102" s="6">
        <v>6.0000000000000001E-3</v>
      </c>
      <c r="M102" t="s">
        <v>68</v>
      </c>
      <c r="N102" t="s">
        <v>128</v>
      </c>
      <c r="O102" t="s">
        <v>129</v>
      </c>
      <c r="P102" t="s">
        <v>23</v>
      </c>
    </row>
    <row r="103" spans="1:16">
      <c r="A103" t="s">
        <v>120</v>
      </c>
      <c r="B103" s="5">
        <v>-0.94716900000000004</v>
      </c>
      <c r="C103" s="5">
        <v>0.28744900000000001</v>
      </c>
      <c r="D103" s="5">
        <v>8.2626939999999996E-2</v>
      </c>
      <c r="E103" s="5">
        <v>-1.51055874</v>
      </c>
      <c r="F103" s="5">
        <v>-0.38377929999999999</v>
      </c>
      <c r="G103">
        <v>2</v>
      </c>
      <c r="H103">
        <v>27</v>
      </c>
      <c r="I103">
        <v>27</v>
      </c>
      <c r="J103">
        <f t="shared" si="7"/>
        <v>54</v>
      </c>
      <c r="K103" s="6">
        <v>0</v>
      </c>
      <c r="M103" t="s">
        <v>68</v>
      </c>
      <c r="N103" t="s">
        <v>130</v>
      </c>
      <c r="O103" s="11" t="s">
        <v>131</v>
      </c>
      <c r="P103" t="s">
        <v>23</v>
      </c>
    </row>
    <row r="104" spans="1:16">
      <c r="A104" t="s">
        <v>120</v>
      </c>
      <c r="B104" s="5">
        <v>-0.41811530000000002</v>
      </c>
      <c r="C104" s="5">
        <v>0.27521040000000002</v>
      </c>
      <c r="D104" s="5">
        <v>7.5740740000000001E-2</v>
      </c>
      <c r="E104" s="5">
        <v>-0.95751770000000003</v>
      </c>
      <c r="F104" s="5">
        <v>0.12128709999999999</v>
      </c>
      <c r="G104">
        <v>2</v>
      </c>
      <c r="H104">
        <v>27</v>
      </c>
      <c r="I104">
        <v>27</v>
      </c>
      <c r="J104">
        <f t="shared" si="7"/>
        <v>54</v>
      </c>
      <c r="K104" s="6">
        <v>0.155</v>
      </c>
      <c r="M104" t="s">
        <v>68</v>
      </c>
      <c r="N104" t="s">
        <v>132</v>
      </c>
      <c r="O104" s="11" t="s">
        <v>133</v>
      </c>
      <c r="P104" t="s">
        <v>23</v>
      </c>
    </row>
    <row r="105" spans="1:16">
      <c r="A105" t="s">
        <v>120</v>
      </c>
      <c r="B105" s="5">
        <v>-0.19248009999999999</v>
      </c>
      <c r="C105" s="5">
        <v>0.27281359999999999</v>
      </c>
      <c r="D105" s="5">
        <v>7.4427279999999998E-2</v>
      </c>
      <c r="E105" s="5">
        <v>-0.72718503999999995</v>
      </c>
      <c r="F105" s="5">
        <v>0.3422248</v>
      </c>
      <c r="G105">
        <v>2</v>
      </c>
      <c r="H105">
        <v>27</v>
      </c>
      <c r="I105">
        <v>27</v>
      </c>
      <c r="J105">
        <f t="shared" si="7"/>
        <v>54</v>
      </c>
      <c r="K105" s="6">
        <v>0.36299999999999999</v>
      </c>
      <c r="M105" t="s">
        <v>20</v>
      </c>
      <c r="N105" t="s">
        <v>134</v>
      </c>
      <c r="O105" s="11" t="s">
        <v>131</v>
      </c>
      <c r="P105" t="s">
        <v>23</v>
      </c>
    </row>
    <row r="106" spans="1:16">
      <c r="A106" t="s">
        <v>120</v>
      </c>
      <c r="B106" s="5">
        <v>0.43732890000000002</v>
      </c>
      <c r="C106" s="5">
        <v>0.27549489999999999</v>
      </c>
      <c r="D106" s="5">
        <v>7.5897439999999997E-2</v>
      </c>
      <c r="E106" s="5">
        <v>-0.10263122</v>
      </c>
      <c r="F106" s="5">
        <v>0.97728890000000002</v>
      </c>
      <c r="G106">
        <v>2</v>
      </c>
      <c r="H106">
        <v>27</v>
      </c>
      <c r="I106">
        <v>27</v>
      </c>
      <c r="J106">
        <f t="shared" si="7"/>
        <v>54</v>
      </c>
      <c r="K106" s="6">
        <v>0.02</v>
      </c>
      <c r="M106" t="s">
        <v>20</v>
      </c>
      <c r="N106" t="s">
        <v>135</v>
      </c>
      <c r="O106" t="s">
        <v>136</v>
      </c>
      <c r="P106" t="s">
        <v>23</v>
      </c>
    </row>
    <row r="107" spans="1:16">
      <c r="A107" t="s">
        <v>120</v>
      </c>
      <c r="B107" s="5">
        <v>0.48559370000000002</v>
      </c>
      <c r="C107" s="5">
        <v>0.27626460000000003</v>
      </c>
      <c r="D107" s="5">
        <v>7.6322109999999999E-2</v>
      </c>
      <c r="E107" s="5">
        <v>-5.5874890000000003E-2</v>
      </c>
      <c r="F107" s="5">
        <v>1.0270623000000001</v>
      </c>
      <c r="G107">
        <v>2</v>
      </c>
      <c r="H107">
        <v>27</v>
      </c>
      <c r="I107">
        <v>27</v>
      </c>
      <c r="J107">
        <f t="shared" si="7"/>
        <v>54</v>
      </c>
      <c r="K107" s="6">
        <v>7.9000000000000001E-2</v>
      </c>
      <c r="M107" t="s">
        <v>20</v>
      </c>
      <c r="N107" t="s">
        <v>137</v>
      </c>
      <c r="O107" t="s">
        <v>138</v>
      </c>
      <c r="P107" t="s">
        <v>23</v>
      </c>
    </row>
    <row r="108" spans="1:16">
      <c r="A108" t="s">
        <v>120</v>
      </c>
      <c r="B108" s="5">
        <v>0.46965230000000002</v>
      </c>
      <c r="C108" s="5">
        <v>0.27600170000000002</v>
      </c>
      <c r="D108" s="5">
        <v>7.6176930000000004E-2</v>
      </c>
      <c r="E108" s="5">
        <v>-7.1301080000000003E-2</v>
      </c>
      <c r="F108" s="5">
        <v>1.0106056000000001</v>
      </c>
      <c r="G108">
        <v>2</v>
      </c>
      <c r="H108">
        <v>27</v>
      </c>
      <c r="I108">
        <v>27</v>
      </c>
      <c r="J108">
        <f t="shared" si="7"/>
        <v>54</v>
      </c>
      <c r="K108" s="6">
        <v>0.17100000000000001</v>
      </c>
      <c r="M108" t="s">
        <v>20</v>
      </c>
      <c r="N108" t="s">
        <v>139</v>
      </c>
      <c r="O108" t="s">
        <v>140</v>
      </c>
      <c r="P108" t="s">
        <v>23</v>
      </c>
    </row>
    <row r="109" spans="1:16">
      <c r="A109" t="s">
        <v>120</v>
      </c>
      <c r="B109" s="5">
        <v>-0.3568945</v>
      </c>
      <c r="C109" s="5">
        <v>0.2743873</v>
      </c>
      <c r="D109" s="5">
        <v>7.5288400000000005E-2</v>
      </c>
      <c r="E109" s="5">
        <v>-0.89468380999999997</v>
      </c>
      <c r="F109" s="5">
        <v>0.18089469999999999</v>
      </c>
      <c r="G109">
        <v>2</v>
      </c>
      <c r="H109">
        <v>27</v>
      </c>
      <c r="I109">
        <v>27</v>
      </c>
      <c r="J109">
        <f t="shared" si="7"/>
        <v>54</v>
      </c>
      <c r="K109" s="6">
        <v>0.14599999999999999</v>
      </c>
      <c r="M109" t="s">
        <v>20</v>
      </c>
      <c r="N109" t="s">
        <v>141</v>
      </c>
      <c r="O109" s="11" t="s">
        <v>142</v>
      </c>
      <c r="P109" t="s">
        <v>23</v>
      </c>
    </row>
    <row r="110" spans="1:16">
      <c r="A110" t="s">
        <v>120</v>
      </c>
      <c r="B110" s="5">
        <v>-0.19710140000000001</v>
      </c>
      <c r="C110" s="5">
        <v>0.27284510000000001</v>
      </c>
      <c r="D110" s="5">
        <v>7.4444440000000001E-2</v>
      </c>
      <c r="E110" s="5">
        <v>-0.73186799999999996</v>
      </c>
      <c r="F110" s="5">
        <v>0.3376651</v>
      </c>
      <c r="G110">
        <v>2</v>
      </c>
      <c r="H110">
        <v>27</v>
      </c>
      <c r="I110">
        <v>27</v>
      </c>
      <c r="J110">
        <f t="shared" si="7"/>
        <v>54</v>
      </c>
      <c r="K110" s="6">
        <v>0.33</v>
      </c>
      <c r="M110" t="s">
        <v>20</v>
      </c>
      <c r="N110" t="s">
        <v>143</v>
      </c>
      <c r="O110" s="11" t="s">
        <v>144</v>
      </c>
      <c r="P110" t="s">
        <v>23</v>
      </c>
    </row>
    <row r="111" spans="1:16">
      <c r="A111" t="s">
        <v>120</v>
      </c>
      <c r="B111" s="5">
        <v>-0.1558224</v>
      </c>
      <c r="C111" s="5">
        <v>0.27259050000000001</v>
      </c>
      <c r="D111" s="5">
        <v>7.4305560000000007E-2</v>
      </c>
      <c r="E111" s="5">
        <v>-0.69008985</v>
      </c>
      <c r="F111" s="5">
        <v>0.37844509999999998</v>
      </c>
      <c r="G111">
        <v>2</v>
      </c>
      <c r="H111">
        <v>27</v>
      </c>
      <c r="I111">
        <v>27</v>
      </c>
      <c r="J111">
        <f t="shared" si="7"/>
        <v>54</v>
      </c>
      <c r="K111" s="6">
        <v>0.93500000000000005</v>
      </c>
      <c r="M111" t="s">
        <v>20</v>
      </c>
      <c r="N111" t="s">
        <v>145</v>
      </c>
      <c r="O111" t="s">
        <v>146</v>
      </c>
      <c r="P111" t="s">
        <v>23</v>
      </c>
    </row>
    <row r="112" spans="1:16" s="22" customFormat="1">
      <c r="A112" s="22" t="s">
        <v>120</v>
      </c>
      <c r="B112" s="25">
        <v>0.71673249999999999</v>
      </c>
      <c r="C112" s="25">
        <v>0.28101870000000001</v>
      </c>
      <c r="D112" s="25">
        <v>7.8971529999999998E-2</v>
      </c>
      <c r="E112" s="25">
        <v>0.16594592999999999</v>
      </c>
      <c r="F112" s="25">
        <v>1.2675192</v>
      </c>
      <c r="G112" s="22">
        <v>2</v>
      </c>
      <c r="H112" s="22">
        <v>27</v>
      </c>
      <c r="I112" s="22">
        <v>27</v>
      </c>
      <c r="J112" s="22">
        <f t="shared" si="7"/>
        <v>54</v>
      </c>
      <c r="K112" s="27">
        <v>2.9000000000000001E-2</v>
      </c>
      <c r="M112" s="22" t="s">
        <v>26</v>
      </c>
      <c r="N112" s="22" t="s">
        <v>147</v>
      </c>
      <c r="O112" s="22" t="s">
        <v>148</v>
      </c>
      <c r="P112" s="22" t="s">
        <v>23</v>
      </c>
    </row>
    <row r="113" spans="1:17">
      <c r="A113" t="s">
        <v>150</v>
      </c>
      <c r="B113" s="5">
        <v>0.24909999999999999</v>
      </c>
      <c r="C113" s="5">
        <v>0.3175</v>
      </c>
      <c r="D113" s="5">
        <v>0.1008</v>
      </c>
      <c r="E113" s="5">
        <v>-0.37319999999999998</v>
      </c>
      <c r="F113" s="5">
        <v>0.87139999999999995</v>
      </c>
      <c r="G113">
        <v>1</v>
      </c>
      <c r="H113">
        <v>20</v>
      </c>
      <c r="I113">
        <v>20</v>
      </c>
      <c r="J113">
        <f>I113+H113</f>
        <v>40</v>
      </c>
      <c r="K113" s="6" t="s">
        <v>91</v>
      </c>
      <c r="M113" t="s">
        <v>63</v>
      </c>
      <c r="N113" t="s">
        <v>151</v>
      </c>
      <c r="O113" t="s">
        <v>152</v>
      </c>
      <c r="P113" t="s">
        <v>23</v>
      </c>
    </row>
    <row r="114" spans="1:17" s="22" customFormat="1">
      <c r="A114" s="22" t="s">
        <v>150</v>
      </c>
      <c r="B114" s="25">
        <v>6.7799999999999999E-2</v>
      </c>
      <c r="C114" s="25">
        <v>0.31630000000000003</v>
      </c>
      <c r="D114" s="25">
        <v>0.10009999999999999</v>
      </c>
      <c r="E114" s="25">
        <v>-0.55220000000000002</v>
      </c>
      <c r="F114" s="25">
        <v>0.68769999999999998</v>
      </c>
      <c r="G114" s="22">
        <v>1</v>
      </c>
      <c r="H114" s="22">
        <v>20</v>
      </c>
      <c r="I114" s="22">
        <v>20</v>
      </c>
      <c r="J114" s="22">
        <f>I114+H114</f>
        <v>40</v>
      </c>
      <c r="K114" s="27" t="s">
        <v>91</v>
      </c>
      <c r="M114" s="22" t="s">
        <v>63</v>
      </c>
      <c r="N114" s="22" t="s">
        <v>153</v>
      </c>
      <c r="O114" s="22" t="s">
        <v>154</v>
      </c>
      <c r="P114" s="22" t="s">
        <v>23</v>
      </c>
    </row>
    <row r="115" spans="1:17">
      <c r="A115" t="s">
        <v>155</v>
      </c>
      <c r="B115" s="5">
        <v>-0.27925919999999999</v>
      </c>
      <c r="C115" s="5">
        <v>0.37991390000000003</v>
      </c>
      <c r="D115" s="5">
        <v>0.14433460000000001</v>
      </c>
      <c r="E115" s="5">
        <v>-1.0238767</v>
      </c>
      <c r="F115" s="5">
        <v>0.4653583</v>
      </c>
      <c r="G115" s="13">
        <v>1</v>
      </c>
      <c r="H115" s="13">
        <v>14</v>
      </c>
      <c r="I115" s="13">
        <v>14</v>
      </c>
      <c r="J115">
        <f>I115+H115</f>
        <v>28</v>
      </c>
      <c r="K115" s="6" t="s">
        <v>156</v>
      </c>
      <c r="M115" s="37" t="s">
        <v>41</v>
      </c>
      <c r="N115" t="s">
        <v>157</v>
      </c>
      <c r="O115" t="s">
        <v>158</v>
      </c>
      <c r="P115" t="s">
        <v>23</v>
      </c>
    </row>
    <row r="116" spans="1:17">
      <c r="A116" t="s">
        <v>155</v>
      </c>
      <c r="B116" s="5">
        <v>0.1294585</v>
      </c>
      <c r="C116" s="5">
        <v>0.37838430000000001</v>
      </c>
      <c r="D116" s="5">
        <v>0.14317460000000001</v>
      </c>
      <c r="E116" s="5">
        <v>-0.61216099999999996</v>
      </c>
      <c r="F116" s="5">
        <v>0.87107800000000002</v>
      </c>
      <c r="G116" s="13">
        <v>1</v>
      </c>
      <c r="H116" s="13">
        <v>14</v>
      </c>
      <c r="I116" s="13">
        <v>14</v>
      </c>
      <c r="J116">
        <f t="shared" ref="J116:J123" si="8">I116+H116</f>
        <v>28</v>
      </c>
      <c r="K116" s="6" t="s">
        <v>156</v>
      </c>
      <c r="M116" t="s">
        <v>58</v>
      </c>
      <c r="N116" t="s">
        <v>159</v>
      </c>
      <c r="O116" s="11" t="s">
        <v>160</v>
      </c>
      <c r="P116" t="s">
        <v>23</v>
      </c>
    </row>
    <row r="117" spans="1:17">
      <c r="A117" t="s">
        <v>155</v>
      </c>
      <c r="B117" s="5">
        <v>0.2487867</v>
      </c>
      <c r="C117" s="5">
        <v>0.38674360000000002</v>
      </c>
      <c r="D117" s="5">
        <v>0.1495706</v>
      </c>
      <c r="E117" s="5">
        <v>-0.50921680000000002</v>
      </c>
      <c r="F117" s="5">
        <v>1.0067902</v>
      </c>
      <c r="G117" s="13">
        <v>2</v>
      </c>
      <c r="H117" s="13">
        <v>14</v>
      </c>
      <c r="I117" s="13">
        <v>14</v>
      </c>
      <c r="J117">
        <f t="shared" si="8"/>
        <v>28</v>
      </c>
      <c r="K117" s="6" t="s">
        <v>156</v>
      </c>
      <c r="M117" t="s">
        <v>41</v>
      </c>
      <c r="N117" t="s">
        <v>157</v>
      </c>
      <c r="O117" t="s">
        <v>158</v>
      </c>
      <c r="P117" t="s">
        <v>23</v>
      </c>
    </row>
    <row r="118" spans="1:17">
      <c r="A118" t="s">
        <v>155</v>
      </c>
      <c r="B118" s="5">
        <v>-0.31695990000000002</v>
      </c>
      <c r="C118" s="5">
        <v>0.38772440000000002</v>
      </c>
      <c r="D118" s="5">
        <v>0.1503302</v>
      </c>
      <c r="E118" s="5">
        <v>-1.0768857000000001</v>
      </c>
      <c r="F118" s="5">
        <v>0.44296580000000002</v>
      </c>
      <c r="G118" s="13">
        <v>2</v>
      </c>
      <c r="H118" s="13">
        <v>14</v>
      </c>
      <c r="I118" s="13">
        <v>14</v>
      </c>
      <c r="J118">
        <f t="shared" si="8"/>
        <v>28</v>
      </c>
      <c r="K118" s="6" t="s">
        <v>156</v>
      </c>
      <c r="M118" t="s">
        <v>58</v>
      </c>
      <c r="N118" t="s">
        <v>159</v>
      </c>
      <c r="O118" s="11" t="s">
        <v>160</v>
      </c>
      <c r="P118" t="s">
        <v>23</v>
      </c>
    </row>
    <row r="119" spans="1:17">
      <c r="A119" t="s">
        <v>155</v>
      </c>
      <c r="B119" s="5">
        <v>0.16247900000000001</v>
      </c>
      <c r="C119" s="5">
        <v>0.39292169999999998</v>
      </c>
      <c r="D119" s="5">
        <v>0.15438750000000001</v>
      </c>
      <c r="E119" s="5">
        <v>-0.60763350000000005</v>
      </c>
      <c r="F119" s="5">
        <v>0.93259139999999996</v>
      </c>
      <c r="G119" s="13">
        <v>3</v>
      </c>
      <c r="H119" s="13">
        <v>14</v>
      </c>
      <c r="I119" s="13">
        <v>14</v>
      </c>
      <c r="J119">
        <f t="shared" si="8"/>
        <v>28</v>
      </c>
      <c r="K119" s="6" t="s">
        <v>156</v>
      </c>
      <c r="M119" t="s">
        <v>41</v>
      </c>
      <c r="N119" t="s">
        <v>157</v>
      </c>
      <c r="O119" t="s">
        <v>158</v>
      </c>
      <c r="P119" t="s">
        <v>23</v>
      </c>
    </row>
    <row r="120" spans="1:17">
      <c r="A120" t="s">
        <v>155</v>
      </c>
      <c r="B120" s="5">
        <v>-0.152365</v>
      </c>
      <c r="C120" s="5">
        <v>0.39283859999999998</v>
      </c>
      <c r="D120" s="5">
        <v>0.15432219999999999</v>
      </c>
      <c r="E120" s="5">
        <v>-0.92231450000000004</v>
      </c>
      <c r="F120" s="5">
        <v>0.61758460000000004</v>
      </c>
      <c r="G120" s="13">
        <v>3</v>
      </c>
      <c r="H120" s="13">
        <v>14</v>
      </c>
      <c r="I120" s="13">
        <v>14</v>
      </c>
      <c r="J120">
        <f t="shared" si="8"/>
        <v>28</v>
      </c>
      <c r="K120" s="6" t="s">
        <v>156</v>
      </c>
      <c r="M120" t="s">
        <v>58</v>
      </c>
      <c r="N120" t="s">
        <v>159</v>
      </c>
      <c r="O120" s="11" t="s">
        <v>160</v>
      </c>
      <c r="P120" t="s">
        <v>23</v>
      </c>
    </row>
    <row r="121" spans="1:17">
      <c r="A121" t="s">
        <v>155</v>
      </c>
      <c r="B121" s="5">
        <v>0.66306469999999995</v>
      </c>
      <c r="C121" s="5">
        <v>0.41189710000000002</v>
      </c>
      <c r="D121" s="5">
        <v>0.16965930000000001</v>
      </c>
      <c r="E121" s="5">
        <v>-0.1442388</v>
      </c>
      <c r="F121" s="5">
        <v>1.4703683000000001</v>
      </c>
      <c r="G121" s="13">
        <v>4</v>
      </c>
      <c r="H121" s="13">
        <v>14</v>
      </c>
      <c r="I121" s="13">
        <v>14</v>
      </c>
      <c r="J121">
        <f t="shared" si="8"/>
        <v>28</v>
      </c>
      <c r="K121" s="6" t="s">
        <v>156</v>
      </c>
      <c r="M121" t="s">
        <v>41</v>
      </c>
      <c r="N121" t="s">
        <v>157</v>
      </c>
      <c r="O121" t="s">
        <v>158</v>
      </c>
      <c r="P121" t="s">
        <v>23</v>
      </c>
    </row>
    <row r="122" spans="1:17" s="22" customFormat="1">
      <c r="A122" s="22" t="s">
        <v>155</v>
      </c>
      <c r="B122" s="25">
        <v>-0.34326970000000001</v>
      </c>
      <c r="C122" s="25">
        <v>0.40345569999999997</v>
      </c>
      <c r="D122" s="25">
        <v>0.16277649999999999</v>
      </c>
      <c r="E122" s="25">
        <v>-1.1340284</v>
      </c>
      <c r="F122" s="25">
        <v>0.44748900000000003</v>
      </c>
      <c r="G122" s="28">
        <v>4</v>
      </c>
      <c r="H122" s="28">
        <v>14</v>
      </c>
      <c r="I122" s="28">
        <v>14</v>
      </c>
      <c r="J122" s="22">
        <f t="shared" si="8"/>
        <v>28</v>
      </c>
      <c r="K122" s="27" t="s">
        <v>156</v>
      </c>
      <c r="M122" s="22" t="s">
        <v>58</v>
      </c>
      <c r="N122" s="22" t="s">
        <v>159</v>
      </c>
      <c r="O122" s="2" t="s">
        <v>160</v>
      </c>
      <c r="P122" s="22" t="s">
        <v>23</v>
      </c>
    </row>
    <row r="123" spans="1:17" ht="16.5" customHeight="1">
      <c r="A123" s="14" t="s">
        <v>161</v>
      </c>
      <c r="B123" s="5">
        <v>-0.1909141</v>
      </c>
      <c r="C123" s="5">
        <v>0.20354949999999999</v>
      </c>
      <c r="D123" s="5">
        <v>4.1432379999999998E-2</v>
      </c>
      <c r="E123" s="5">
        <v>-0.58986369999999999</v>
      </c>
      <c r="F123" s="5">
        <v>0.20803550000000001</v>
      </c>
      <c r="G123">
        <v>1</v>
      </c>
      <c r="H123">
        <v>48</v>
      </c>
      <c r="I123">
        <v>49</v>
      </c>
      <c r="J123">
        <f t="shared" si="8"/>
        <v>97</v>
      </c>
      <c r="K123" s="6" t="s">
        <v>156</v>
      </c>
      <c r="M123" t="s">
        <v>41</v>
      </c>
      <c r="N123" t="s">
        <v>162</v>
      </c>
      <c r="O123" s="11" t="s">
        <v>163</v>
      </c>
      <c r="P123" t="s">
        <v>23</v>
      </c>
      <c r="Q123" t="s">
        <v>164</v>
      </c>
    </row>
    <row r="124" spans="1:17" s="22" customFormat="1" ht="15" customHeight="1">
      <c r="A124" s="29" t="s">
        <v>161</v>
      </c>
      <c r="B124" s="25">
        <v>-0.89036340000000003</v>
      </c>
      <c r="C124" s="25">
        <v>0.21998110000000001</v>
      </c>
      <c r="D124" s="25">
        <v>4.8391669999999998E-2</v>
      </c>
      <c r="E124" s="25">
        <v>-1.3215182999999999</v>
      </c>
      <c r="F124" s="25">
        <v>-0.45920840000000002</v>
      </c>
      <c r="G124" s="22">
        <v>2</v>
      </c>
      <c r="H124" s="22">
        <v>45</v>
      </c>
      <c r="I124" s="22">
        <v>46</v>
      </c>
      <c r="J124" s="22">
        <f t="shared" ref="J124:J179" si="9">I124+H124</f>
        <v>91</v>
      </c>
      <c r="K124" s="27">
        <v>1E-3</v>
      </c>
      <c r="M124" s="22" t="s">
        <v>41</v>
      </c>
      <c r="N124" s="22" t="s">
        <v>162</v>
      </c>
      <c r="O124" s="2" t="s">
        <v>163</v>
      </c>
      <c r="P124" s="22" t="s">
        <v>23</v>
      </c>
    </row>
    <row r="125" spans="1:17">
      <c r="A125" t="s">
        <v>165</v>
      </c>
      <c r="B125" s="5">
        <v>0.60122416300000003</v>
      </c>
      <c r="C125" s="5">
        <v>0.22324359999999999</v>
      </c>
      <c r="D125" s="5">
        <v>4.9837699999999999E-2</v>
      </c>
      <c r="E125" s="5">
        <v>0.16367477999999999</v>
      </c>
      <c r="F125" s="5">
        <v>1.0387735440000001</v>
      </c>
      <c r="G125">
        <v>1</v>
      </c>
      <c r="H125">
        <v>41</v>
      </c>
      <c r="I125">
        <v>43</v>
      </c>
      <c r="J125">
        <f t="shared" si="9"/>
        <v>84</v>
      </c>
      <c r="K125" s="6">
        <v>8.9999999999999993E-3</v>
      </c>
      <c r="M125" t="s">
        <v>68</v>
      </c>
      <c r="N125" t="s">
        <v>166</v>
      </c>
      <c r="P125" t="s">
        <v>23</v>
      </c>
    </row>
    <row r="126" spans="1:17">
      <c r="A126" t="s">
        <v>165</v>
      </c>
      <c r="B126" s="5">
        <v>0.53064731600000004</v>
      </c>
      <c r="C126" s="5">
        <v>0.2221561</v>
      </c>
      <c r="D126" s="5">
        <v>4.9353349999999997E-2</v>
      </c>
      <c r="E126" s="5">
        <v>9.5229279999999999E-2</v>
      </c>
      <c r="F126" s="5">
        <v>0.96606535199999999</v>
      </c>
      <c r="G126">
        <v>1</v>
      </c>
      <c r="H126">
        <v>41</v>
      </c>
      <c r="I126">
        <v>43</v>
      </c>
      <c r="J126">
        <f t="shared" si="9"/>
        <v>84</v>
      </c>
      <c r="K126" s="6">
        <v>1.9E-2</v>
      </c>
      <c r="M126" t="s">
        <v>68</v>
      </c>
      <c r="N126" t="s">
        <v>167</v>
      </c>
      <c r="P126" t="s">
        <v>23</v>
      </c>
    </row>
    <row r="127" spans="1:17">
      <c r="A127" t="s">
        <v>165</v>
      </c>
      <c r="B127" s="5">
        <v>0.47814247799999998</v>
      </c>
      <c r="C127" s="5">
        <v>0.2214322</v>
      </c>
      <c r="D127" s="5">
        <v>4.903221E-2</v>
      </c>
      <c r="E127" s="5">
        <v>4.4143380000000003E-2</v>
      </c>
      <c r="F127" s="5">
        <v>0.91214157399999996</v>
      </c>
      <c r="G127">
        <v>1</v>
      </c>
      <c r="H127">
        <v>41</v>
      </c>
      <c r="I127">
        <v>43</v>
      </c>
      <c r="J127">
        <f t="shared" si="9"/>
        <v>84</v>
      </c>
      <c r="K127" s="6">
        <v>3.5999999999999997E-2</v>
      </c>
      <c r="M127" t="s">
        <v>63</v>
      </c>
      <c r="N127" t="s">
        <v>168</v>
      </c>
      <c r="P127" t="s">
        <v>23</v>
      </c>
    </row>
    <row r="128" spans="1:17">
      <c r="A128" t="s">
        <v>165</v>
      </c>
      <c r="B128" s="5">
        <v>0.70301127200000002</v>
      </c>
      <c r="C128" s="5">
        <v>0.22503909999999999</v>
      </c>
      <c r="D128" s="5">
        <v>5.0642600000000003E-2</v>
      </c>
      <c r="E128" s="5">
        <v>0.26194271000000002</v>
      </c>
      <c r="F128" s="5">
        <v>1.1440798299999999</v>
      </c>
      <c r="G128">
        <v>1</v>
      </c>
      <c r="H128">
        <v>41</v>
      </c>
      <c r="I128">
        <v>43</v>
      </c>
      <c r="J128">
        <f t="shared" si="9"/>
        <v>84</v>
      </c>
      <c r="K128" s="6">
        <v>4.8000000000000001E-2</v>
      </c>
      <c r="M128" t="s">
        <v>68</v>
      </c>
      <c r="N128" t="s">
        <v>169</v>
      </c>
      <c r="P128" t="s">
        <v>23</v>
      </c>
    </row>
    <row r="129" spans="1:16">
      <c r="A129" t="s">
        <v>165</v>
      </c>
      <c r="B129" s="5">
        <v>-0.48895781100000002</v>
      </c>
      <c r="C129" s="5">
        <v>0.2215753</v>
      </c>
      <c r="D129" s="5">
        <v>4.9095630000000001E-2</v>
      </c>
      <c r="E129" s="5">
        <v>-0.92323748000000005</v>
      </c>
      <c r="F129" s="5">
        <v>-5.4678142999999998E-2</v>
      </c>
      <c r="G129">
        <v>1</v>
      </c>
      <c r="H129">
        <v>41</v>
      </c>
      <c r="I129">
        <v>43</v>
      </c>
      <c r="J129">
        <f t="shared" si="9"/>
        <v>84</v>
      </c>
      <c r="K129" s="6">
        <v>4.5999999999999999E-2</v>
      </c>
      <c r="M129" t="s">
        <v>20</v>
      </c>
      <c r="N129" t="s">
        <v>170</v>
      </c>
      <c r="P129" t="s">
        <v>23</v>
      </c>
    </row>
    <row r="130" spans="1:16">
      <c r="A130" t="s">
        <v>165</v>
      </c>
      <c r="B130" s="5">
        <v>0.50009564200000001</v>
      </c>
      <c r="C130" s="5">
        <v>0.22172600000000001</v>
      </c>
      <c r="D130" s="5">
        <v>4.9162419999999998E-2</v>
      </c>
      <c r="E130" s="5">
        <v>6.5520670000000003E-2</v>
      </c>
      <c r="F130" s="5">
        <v>0.93467061200000001</v>
      </c>
      <c r="G130">
        <v>1</v>
      </c>
      <c r="H130">
        <v>41</v>
      </c>
      <c r="I130">
        <v>43</v>
      </c>
      <c r="J130">
        <f t="shared" si="9"/>
        <v>84</v>
      </c>
      <c r="K130" s="6">
        <v>2.8000000000000001E-2</v>
      </c>
      <c r="M130" t="s">
        <v>20</v>
      </c>
      <c r="N130" t="s">
        <v>171</v>
      </c>
      <c r="P130" t="s">
        <v>23</v>
      </c>
    </row>
    <row r="131" spans="1:16">
      <c r="A131" t="s">
        <v>165</v>
      </c>
      <c r="B131" s="5">
        <v>0.23510425600000001</v>
      </c>
      <c r="C131" s="5">
        <v>0.21904609999999999</v>
      </c>
      <c r="D131" s="5">
        <v>4.798119E-2</v>
      </c>
      <c r="E131" s="5">
        <v>-0.19421820000000001</v>
      </c>
      <c r="F131" s="5">
        <v>0.664426709</v>
      </c>
      <c r="G131">
        <v>1</v>
      </c>
      <c r="H131">
        <v>41</v>
      </c>
      <c r="I131">
        <v>43</v>
      </c>
      <c r="J131">
        <f t="shared" si="9"/>
        <v>84</v>
      </c>
      <c r="K131" s="6">
        <v>0.29199999999999998</v>
      </c>
      <c r="M131" t="s">
        <v>20</v>
      </c>
      <c r="N131" t="s">
        <v>172</v>
      </c>
      <c r="P131" t="s">
        <v>23</v>
      </c>
    </row>
    <row r="132" spans="1:16">
      <c r="A132" t="s">
        <v>165</v>
      </c>
      <c r="B132" s="5">
        <v>0.378803791</v>
      </c>
      <c r="C132" s="5">
        <v>0.2202636</v>
      </c>
      <c r="D132" s="5">
        <v>4.8516070000000001E-2</v>
      </c>
      <c r="E132" s="5">
        <v>-5.2905000000000001E-2</v>
      </c>
      <c r="F132" s="5">
        <v>0.81051258400000004</v>
      </c>
      <c r="G132">
        <v>1</v>
      </c>
      <c r="H132">
        <v>41</v>
      </c>
      <c r="I132">
        <v>43</v>
      </c>
      <c r="J132">
        <f t="shared" si="9"/>
        <v>84</v>
      </c>
      <c r="K132" s="6">
        <v>6.9000000000000006E-2</v>
      </c>
      <c r="M132" t="s">
        <v>20</v>
      </c>
      <c r="N132" t="s">
        <v>173</v>
      </c>
      <c r="P132" t="s">
        <v>23</v>
      </c>
    </row>
    <row r="133" spans="1:16">
      <c r="A133" t="s">
        <v>165</v>
      </c>
      <c r="B133" s="5">
        <v>-0.89690399099999996</v>
      </c>
      <c r="C133" s="5">
        <v>0.22917999999999999</v>
      </c>
      <c r="D133" s="5">
        <v>5.2523449999999999E-2</v>
      </c>
      <c r="E133" s="5">
        <v>-1.34608846</v>
      </c>
      <c r="F133" s="5">
        <v>-0.44771951999999998</v>
      </c>
      <c r="G133">
        <v>1</v>
      </c>
      <c r="H133">
        <v>41</v>
      </c>
      <c r="I133">
        <v>43</v>
      </c>
      <c r="J133">
        <f t="shared" si="9"/>
        <v>84</v>
      </c>
      <c r="K133" s="6">
        <v>4.2999999999999997E-2</v>
      </c>
      <c r="M133" t="s">
        <v>58</v>
      </c>
      <c r="N133" t="s">
        <v>174</v>
      </c>
      <c r="P133" t="s">
        <v>23</v>
      </c>
    </row>
    <row r="134" spans="1:16">
      <c r="A134" t="s">
        <v>165</v>
      </c>
      <c r="B134" s="5">
        <v>-0.51282607300000005</v>
      </c>
      <c r="C134" s="5">
        <v>0.22190219999999999</v>
      </c>
      <c r="D134" s="5">
        <v>4.9240600000000002E-2</v>
      </c>
      <c r="E134" s="5">
        <v>-0.94774645999999996</v>
      </c>
      <c r="F134" s="5">
        <v>-7.7905686000000002E-2</v>
      </c>
      <c r="G134">
        <v>1</v>
      </c>
      <c r="H134">
        <v>41</v>
      </c>
      <c r="I134">
        <v>43</v>
      </c>
      <c r="J134">
        <f t="shared" si="9"/>
        <v>84</v>
      </c>
      <c r="K134" s="6">
        <v>6.4000000000000001E-2</v>
      </c>
      <c r="M134" t="s">
        <v>58</v>
      </c>
      <c r="N134" t="s">
        <v>175</v>
      </c>
      <c r="P134" t="s">
        <v>23</v>
      </c>
    </row>
    <row r="135" spans="1:16">
      <c r="A135" t="s">
        <v>165</v>
      </c>
      <c r="B135" s="5">
        <v>0.16004479799999999</v>
      </c>
      <c r="C135" s="5">
        <v>0.2186352</v>
      </c>
      <c r="D135" s="5">
        <v>4.7801360000000001E-2</v>
      </c>
      <c r="E135" s="5">
        <v>-0.26847236000000002</v>
      </c>
      <c r="F135" s="5">
        <v>0.58856196100000002</v>
      </c>
      <c r="G135">
        <v>1</v>
      </c>
      <c r="H135">
        <v>41</v>
      </c>
      <c r="I135">
        <v>43</v>
      </c>
      <c r="J135">
        <f t="shared" si="9"/>
        <v>84</v>
      </c>
      <c r="K135" s="6">
        <v>4.2000000000000003E-2</v>
      </c>
      <c r="M135" t="s">
        <v>58</v>
      </c>
      <c r="N135" t="s">
        <v>176</v>
      </c>
      <c r="P135" t="s">
        <v>23</v>
      </c>
    </row>
    <row r="136" spans="1:16">
      <c r="A136" t="s">
        <v>165</v>
      </c>
      <c r="B136" s="5">
        <v>0.44806199299999999</v>
      </c>
      <c r="C136" s="5">
        <v>0.22105040000000001</v>
      </c>
      <c r="D136" s="5">
        <v>4.8863289999999997E-2</v>
      </c>
      <c r="E136" s="5">
        <v>1.481114E-2</v>
      </c>
      <c r="F136" s="5">
        <v>0.88131285100000001</v>
      </c>
      <c r="G136">
        <v>1</v>
      </c>
      <c r="H136">
        <v>41</v>
      </c>
      <c r="I136">
        <v>43</v>
      </c>
      <c r="J136">
        <f t="shared" si="9"/>
        <v>84</v>
      </c>
      <c r="K136" s="6">
        <v>6.5000000000000002E-2</v>
      </c>
      <c r="M136" t="s">
        <v>58</v>
      </c>
      <c r="N136" t="s">
        <v>177</v>
      </c>
      <c r="P136" t="s">
        <v>23</v>
      </c>
    </row>
    <row r="137" spans="1:16">
      <c r="A137" t="s">
        <v>165</v>
      </c>
      <c r="B137" s="5">
        <v>0.41777482799999999</v>
      </c>
      <c r="C137" s="5">
        <v>0.22069050000000001</v>
      </c>
      <c r="D137" s="5">
        <v>4.8704289999999997E-2</v>
      </c>
      <c r="E137" s="5">
        <v>-1.477057E-2</v>
      </c>
      <c r="F137" s="5">
        <v>0.85032022799999996</v>
      </c>
      <c r="G137">
        <v>1</v>
      </c>
      <c r="H137">
        <v>41</v>
      </c>
      <c r="I137">
        <v>43</v>
      </c>
      <c r="J137">
        <f t="shared" si="9"/>
        <v>84</v>
      </c>
      <c r="K137" s="6">
        <v>0.04</v>
      </c>
      <c r="M137" t="s">
        <v>58</v>
      </c>
      <c r="N137" t="s">
        <v>178</v>
      </c>
      <c r="P137" t="s">
        <v>23</v>
      </c>
    </row>
    <row r="138" spans="1:16">
      <c r="A138" t="s">
        <v>165</v>
      </c>
      <c r="B138" s="5">
        <v>0.86369087200000005</v>
      </c>
      <c r="C138" s="5">
        <v>0.2284052</v>
      </c>
      <c r="D138" s="5">
        <v>5.2168909999999999E-2</v>
      </c>
      <c r="E138" s="5">
        <v>0.41602498999999998</v>
      </c>
      <c r="F138" s="5">
        <v>1.3113567500000001</v>
      </c>
      <c r="G138">
        <v>1</v>
      </c>
      <c r="H138">
        <v>41</v>
      </c>
      <c r="I138">
        <v>43</v>
      </c>
      <c r="J138">
        <f t="shared" si="9"/>
        <v>84</v>
      </c>
      <c r="K138" s="6">
        <v>4.9000000000000002E-2</v>
      </c>
      <c r="M138" t="s">
        <v>58</v>
      </c>
      <c r="N138" t="s">
        <v>179</v>
      </c>
      <c r="P138" t="s">
        <v>23</v>
      </c>
    </row>
    <row r="139" spans="1:16">
      <c r="A139" t="s">
        <v>165</v>
      </c>
      <c r="B139" s="5">
        <v>0.45682154200000002</v>
      </c>
      <c r="C139" s="5">
        <v>0.2211591</v>
      </c>
      <c r="D139" s="5">
        <v>4.8911349999999999E-2</v>
      </c>
      <c r="E139" s="5">
        <v>2.3357679999999999E-2</v>
      </c>
      <c r="F139" s="5">
        <v>0.89028540499999997</v>
      </c>
      <c r="G139">
        <v>2</v>
      </c>
      <c r="H139">
        <v>41</v>
      </c>
      <c r="I139">
        <v>43</v>
      </c>
      <c r="J139">
        <f t="shared" si="9"/>
        <v>84</v>
      </c>
      <c r="K139" s="6">
        <v>6.7000000000000004E-2</v>
      </c>
      <c r="M139" t="s">
        <v>68</v>
      </c>
      <c r="N139" t="s">
        <v>166</v>
      </c>
      <c r="P139" t="s">
        <v>23</v>
      </c>
    </row>
    <row r="140" spans="1:16">
      <c r="A140" t="s">
        <v>165</v>
      </c>
      <c r="B140" s="5">
        <v>0.22704978100000001</v>
      </c>
      <c r="C140" s="5">
        <v>0.21899460000000001</v>
      </c>
      <c r="D140" s="5">
        <v>4.795862E-2</v>
      </c>
      <c r="E140" s="5">
        <v>-0.20217168999999999</v>
      </c>
      <c r="F140" s="5">
        <v>0.65627124999999997</v>
      </c>
      <c r="G140">
        <v>2</v>
      </c>
      <c r="H140">
        <v>41</v>
      </c>
      <c r="I140">
        <v>43</v>
      </c>
      <c r="J140">
        <f t="shared" si="9"/>
        <v>84</v>
      </c>
      <c r="K140" s="6">
        <v>5.1999999999999998E-2</v>
      </c>
      <c r="M140" t="s">
        <v>68</v>
      </c>
      <c r="N140" t="s">
        <v>167</v>
      </c>
      <c r="P140" t="s">
        <v>23</v>
      </c>
    </row>
    <row r="141" spans="1:16">
      <c r="A141" t="s">
        <v>165</v>
      </c>
      <c r="B141" s="5">
        <v>0.41849829599999999</v>
      </c>
      <c r="C141" s="5">
        <v>0.2206988</v>
      </c>
      <c r="D141" s="5">
        <v>4.8707960000000002E-2</v>
      </c>
      <c r="E141" s="5">
        <v>-1.406339E-2</v>
      </c>
      <c r="F141" s="5">
        <v>0.85105998500000002</v>
      </c>
      <c r="G141">
        <v>2</v>
      </c>
      <c r="H141">
        <v>41</v>
      </c>
      <c r="I141">
        <v>43</v>
      </c>
      <c r="J141">
        <f t="shared" si="9"/>
        <v>84</v>
      </c>
      <c r="K141" s="6">
        <v>8.6999999999999994E-2</v>
      </c>
      <c r="M141" t="s">
        <v>63</v>
      </c>
      <c r="N141" t="s">
        <v>168</v>
      </c>
      <c r="P141" t="s">
        <v>23</v>
      </c>
    </row>
    <row r="142" spans="1:16">
      <c r="A142" t="s">
        <v>165</v>
      </c>
      <c r="B142" s="5">
        <v>0.34073183800000001</v>
      </c>
      <c r="C142" s="5">
        <v>0.21988630000000001</v>
      </c>
      <c r="D142" s="5">
        <v>4.8349980000000001E-2</v>
      </c>
      <c r="E142" s="5">
        <v>-9.0237349999999994E-2</v>
      </c>
      <c r="F142" s="5">
        <v>0.77170102299999999</v>
      </c>
      <c r="G142">
        <v>2</v>
      </c>
      <c r="H142">
        <v>41</v>
      </c>
      <c r="I142">
        <v>43</v>
      </c>
      <c r="J142">
        <f t="shared" si="9"/>
        <v>84</v>
      </c>
      <c r="K142" s="6">
        <v>0.05</v>
      </c>
      <c r="M142" t="s">
        <v>68</v>
      </c>
      <c r="N142" t="s">
        <v>169</v>
      </c>
      <c r="P142" t="s">
        <v>23</v>
      </c>
    </row>
    <row r="143" spans="1:16">
      <c r="A143" t="s">
        <v>165</v>
      </c>
      <c r="B143" s="5">
        <v>-0.31465107399999998</v>
      </c>
      <c r="C143" s="5">
        <v>0.2196505</v>
      </c>
      <c r="D143" s="5">
        <v>4.8246339999999999E-2</v>
      </c>
      <c r="E143" s="5">
        <v>-0.74515812999999997</v>
      </c>
      <c r="F143" s="5">
        <v>0.115855981</v>
      </c>
      <c r="G143">
        <v>2</v>
      </c>
      <c r="H143">
        <v>41</v>
      </c>
      <c r="I143">
        <v>43</v>
      </c>
      <c r="J143">
        <f t="shared" si="9"/>
        <v>84</v>
      </c>
      <c r="K143" s="6">
        <v>7.4999999999999997E-2</v>
      </c>
      <c r="M143" t="s">
        <v>20</v>
      </c>
      <c r="N143" t="s">
        <v>170</v>
      </c>
      <c r="P143" t="s">
        <v>23</v>
      </c>
    </row>
    <row r="144" spans="1:16">
      <c r="A144" t="s">
        <v>165</v>
      </c>
      <c r="B144" s="5">
        <v>0.27816981899999998</v>
      </c>
      <c r="C144" s="5">
        <v>0.21935180000000001</v>
      </c>
      <c r="D144" s="5">
        <v>4.8115209999999999E-2</v>
      </c>
      <c r="E144" s="5">
        <v>-0.15175180999999999</v>
      </c>
      <c r="F144" s="5">
        <v>0.70809144999999996</v>
      </c>
      <c r="G144">
        <v>2</v>
      </c>
      <c r="H144">
        <v>41</v>
      </c>
      <c r="I144">
        <v>43</v>
      </c>
      <c r="J144">
        <f t="shared" si="9"/>
        <v>84</v>
      </c>
      <c r="K144" s="6">
        <v>5.2999999999999999E-2</v>
      </c>
      <c r="M144" t="s">
        <v>20</v>
      </c>
      <c r="N144" t="s">
        <v>171</v>
      </c>
      <c r="P144" t="s">
        <v>23</v>
      </c>
    </row>
    <row r="145" spans="1:16">
      <c r="A145" t="s">
        <v>165</v>
      </c>
      <c r="B145" s="5">
        <v>-0.514974131</v>
      </c>
      <c r="C145" s="5">
        <v>0.2219324</v>
      </c>
      <c r="D145" s="5">
        <v>4.9253989999999997E-2</v>
      </c>
      <c r="E145" s="5">
        <v>-0.94995362999999999</v>
      </c>
      <c r="F145" s="5">
        <v>-7.9994631999999996E-2</v>
      </c>
      <c r="G145">
        <v>2</v>
      </c>
      <c r="H145">
        <v>41</v>
      </c>
      <c r="I145">
        <v>43</v>
      </c>
      <c r="J145">
        <f t="shared" si="9"/>
        <v>84</v>
      </c>
      <c r="K145" s="6">
        <v>7.3999999999999996E-2</v>
      </c>
      <c r="M145" t="s">
        <v>20</v>
      </c>
      <c r="N145" t="s">
        <v>172</v>
      </c>
      <c r="P145" t="s">
        <v>23</v>
      </c>
    </row>
    <row r="146" spans="1:16">
      <c r="A146" t="s">
        <v>165</v>
      </c>
      <c r="B146" s="5">
        <v>0.35256340200000003</v>
      </c>
      <c r="C146" s="5">
        <v>0.21999930000000001</v>
      </c>
      <c r="D146" s="5">
        <v>4.8399709999999999E-2</v>
      </c>
      <c r="E146" s="5">
        <v>-7.8627379999999997E-2</v>
      </c>
      <c r="F146" s="5">
        <v>0.78375418500000005</v>
      </c>
      <c r="G146">
        <v>2</v>
      </c>
      <c r="H146">
        <v>41</v>
      </c>
      <c r="I146">
        <v>43</v>
      </c>
      <c r="J146">
        <f t="shared" si="9"/>
        <v>84</v>
      </c>
      <c r="K146" s="6">
        <v>9.2999999999999999E-2</v>
      </c>
      <c r="M146" t="s">
        <v>20</v>
      </c>
      <c r="N146" t="s">
        <v>173</v>
      </c>
      <c r="P146" t="s">
        <v>23</v>
      </c>
    </row>
    <row r="147" spans="1:16">
      <c r="A147" t="s">
        <v>165</v>
      </c>
      <c r="B147" s="5">
        <v>-0.294222755</v>
      </c>
      <c r="C147" s="5">
        <v>0.2194788</v>
      </c>
      <c r="D147" s="5">
        <v>4.8170919999999999E-2</v>
      </c>
      <c r="E147" s="5">
        <v>-0.72439321000000001</v>
      </c>
      <c r="F147" s="5">
        <v>0.135947702</v>
      </c>
      <c r="G147">
        <v>2</v>
      </c>
      <c r="H147">
        <v>41</v>
      </c>
      <c r="I147">
        <v>43</v>
      </c>
      <c r="J147">
        <f t="shared" si="9"/>
        <v>84</v>
      </c>
      <c r="K147" s="6">
        <v>0.105</v>
      </c>
      <c r="M147" t="s">
        <v>58</v>
      </c>
      <c r="N147" t="s">
        <v>174</v>
      </c>
      <c r="P147" t="s">
        <v>23</v>
      </c>
    </row>
    <row r="148" spans="1:16">
      <c r="A148" t="s">
        <v>165</v>
      </c>
      <c r="B148" s="5">
        <v>0.25336202600000002</v>
      </c>
      <c r="C148" s="5">
        <v>0.21916949999999999</v>
      </c>
      <c r="D148" s="5">
        <v>4.8035260000000003E-2</v>
      </c>
      <c r="E148" s="5">
        <v>-0.17620226999999999</v>
      </c>
      <c r="F148" s="5">
        <v>0.68292632499999995</v>
      </c>
      <c r="G148">
        <v>2</v>
      </c>
      <c r="H148">
        <v>41</v>
      </c>
      <c r="I148">
        <v>43</v>
      </c>
      <c r="J148">
        <f t="shared" si="9"/>
        <v>84</v>
      </c>
      <c r="K148" s="6">
        <v>3.9E-2</v>
      </c>
      <c r="M148" t="s">
        <v>58</v>
      </c>
      <c r="N148" t="s">
        <v>175</v>
      </c>
      <c r="P148" t="s">
        <v>23</v>
      </c>
    </row>
    <row r="149" spans="1:16">
      <c r="A149" t="s">
        <v>165</v>
      </c>
      <c r="B149" s="5">
        <v>0.154024257</v>
      </c>
      <c r="C149" s="5">
        <v>0.218609</v>
      </c>
      <c r="D149" s="5">
        <v>4.7789900000000003E-2</v>
      </c>
      <c r="E149" s="5">
        <v>-0.27444151999999999</v>
      </c>
      <c r="F149" s="5">
        <v>0.58249002900000002</v>
      </c>
      <c r="G149">
        <v>2</v>
      </c>
      <c r="H149">
        <v>41</v>
      </c>
      <c r="I149">
        <v>43</v>
      </c>
      <c r="J149">
        <f t="shared" si="9"/>
        <v>84</v>
      </c>
      <c r="K149" s="6">
        <v>4.7E-2</v>
      </c>
      <c r="M149" t="s">
        <v>58</v>
      </c>
      <c r="N149" t="s">
        <v>176</v>
      </c>
      <c r="P149" t="s">
        <v>23</v>
      </c>
    </row>
    <row r="150" spans="1:16">
      <c r="A150" t="s">
        <v>165</v>
      </c>
      <c r="B150" s="5">
        <v>0.52679152500000004</v>
      </c>
      <c r="C150" s="5">
        <v>0.22210050000000001</v>
      </c>
      <c r="D150" s="5">
        <v>4.9328629999999998E-2</v>
      </c>
      <c r="E150" s="5">
        <v>9.1482549999999996E-2</v>
      </c>
      <c r="F150" s="5">
        <v>0.96210049799999997</v>
      </c>
      <c r="G150">
        <v>2</v>
      </c>
      <c r="H150">
        <v>41</v>
      </c>
      <c r="I150">
        <v>43</v>
      </c>
      <c r="J150">
        <f t="shared" si="9"/>
        <v>84</v>
      </c>
      <c r="K150" s="6">
        <v>4.4999999999999998E-2</v>
      </c>
      <c r="M150" t="s">
        <v>58</v>
      </c>
      <c r="N150" t="s">
        <v>177</v>
      </c>
      <c r="P150" t="s">
        <v>23</v>
      </c>
    </row>
    <row r="151" spans="1:16">
      <c r="A151" t="s">
        <v>165</v>
      </c>
      <c r="B151" s="5">
        <v>-9.7822648999999998E-2</v>
      </c>
      <c r="C151" s="5">
        <v>0.21841260000000001</v>
      </c>
      <c r="D151" s="5">
        <v>4.7704080000000003E-2</v>
      </c>
      <c r="E151" s="5">
        <v>-0.52590353999999995</v>
      </c>
      <c r="F151" s="5">
        <v>0.33025824199999998</v>
      </c>
      <c r="G151">
        <v>2</v>
      </c>
      <c r="H151">
        <v>41</v>
      </c>
      <c r="I151">
        <v>43</v>
      </c>
      <c r="J151">
        <f t="shared" si="9"/>
        <v>84</v>
      </c>
      <c r="K151" s="6">
        <v>0.36699999999999999</v>
      </c>
      <c r="M151" t="s">
        <v>58</v>
      </c>
      <c r="N151" t="s">
        <v>178</v>
      </c>
      <c r="P151" t="s">
        <v>23</v>
      </c>
    </row>
    <row r="152" spans="1:16">
      <c r="A152" t="s">
        <v>165</v>
      </c>
      <c r="B152" s="5">
        <v>0.41039040799999998</v>
      </c>
      <c r="C152" s="5">
        <v>0.22060650000000001</v>
      </c>
      <c r="D152" s="5">
        <v>4.8667210000000002E-2</v>
      </c>
      <c r="E152" s="5">
        <v>-2.1990309999999999E-2</v>
      </c>
      <c r="F152" s="5">
        <v>0.84277112600000004</v>
      </c>
      <c r="G152">
        <v>2</v>
      </c>
      <c r="H152">
        <v>41</v>
      </c>
      <c r="I152">
        <v>43</v>
      </c>
      <c r="J152">
        <f t="shared" si="9"/>
        <v>84</v>
      </c>
      <c r="K152" s="6">
        <v>0.24</v>
      </c>
      <c r="M152" t="s">
        <v>58</v>
      </c>
      <c r="N152" t="s">
        <v>179</v>
      </c>
      <c r="P152" t="s">
        <v>23</v>
      </c>
    </row>
    <row r="153" spans="1:16">
      <c r="A153" t="s">
        <v>165</v>
      </c>
      <c r="B153" s="5">
        <v>0.17623845699999999</v>
      </c>
      <c r="C153" s="5">
        <v>0.21871070000000001</v>
      </c>
      <c r="D153" s="5">
        <v>4.7834380000000003E-2</v>
      </c>
      <c r="E153" s="5">
        <v>-0.25242667000000002</v>
      </c>
      <c r="F153" s="5">
        <v>0.60490358799999999</v>
      </c>
      <c r="G153">
        <v>3</v>
      </c>
      <c r="H153">
        <v>41</v>
      </c>
      <c r="I153">
        <v>43</v>
      </c>
      <c r="J153">
        <f t="shared" si="9"/>
        <v>84</v>
      </c>
      <c r="K153" s="6">
        <v>0.121</v>
      </c>
      <c r="M153" t="s">
        <v>68</v>
      </c>
      <c r="N153" t="s">
        <v>167</v>
      </c>
      <c r="P153" t="s">
        <v>23</v>
      </c>
    </row>
    <row r="154" spans="1:16">
      <c r="A154" t="s">
        <v>165</v>
      </c>
      <c r="B154" s="5">
        <v>0.28123217</v>
      </c>
      <c r="C154" s="5">
        <v>0.2193755</v>
      </c>
      <c r="D154" s="5">
        <v>4.8125599999999998E-2</v>
      </c>
      <c r="E154" s="5">
        <v>-0.14873586</v>
      </c>
      <c r="F154" s="5">
        <v>0.71120020100000003</v>
      </c>
      <c r="G154">
        <v>3</v>
      </c>
      <c r="H154">
        <v>41</v>
      </c>
      <c r="I154">
        <v>43</v>
      </c>
      <c r="J154">
        <f t="shared" si="9"/>
        <v>84</v>
      </c>
      <c r="K154" s="6">
        <v>0.23400000000000001</v>
      </c>
      <c r="M154" t="s">
        <v>63</v>
      </c>
      <c r="N154" t="s">
        <v>168</v>
      </c>
      <c r="P154" t="s">
        <v>23</v>
      </c>
    </row>
    <row r="155" spans="1:16">
      <c r="A155" t="s">
        <v>165</v>
      </c>
      <c r="B155" s="5">
        <v>0.14637835099999999</v>
      </c>
      <c r="C155" s="5">
        <v>0.2185771</v>
      </c>
      <c r="D155" s="5">
        <v>4.7775970000000001E-2</v>
      </c>
      <c r="E155" s="5">
        <v>-0.28202498999999998</v>
      </c>
      <c r="F155" s="5">
        <v>0.57478169099999998</v>
      </c>
      <c r="G155">
        <v>3</v>
      </c>
      <c r="H155">
        <v>41</v>
      </c>
      <c r="I155">
        <v>43</v>
      </c>
      <c r="J155">
        <f t="shared" si="9"/>
        <v>84</v>
      </c>
      <c r="K155" s="6">
        <v>0.32100000000000001</v>
      </c>
      <c r="M155" t="s">
        <v>68</v>
      </c>
      <c r="N155" t="s">
        <v>169</v>
      </c>
      <c r="P155" t="s">
        <v>23</v>
      </c>
    </row>
    <row r="156" spans="1:16">
      <c r="A156" t="s">
        <v>165</v>
      </c>
      <c r="B156" s="5">
        <v>-0.43113966300000001</v>
      </c>
      <c r="C156" s="5">
        <v>0.2208463</v>
      </c>
      <c r="D156" s="5">
        <v>4.8773080000000003E-2</v>
      </c>
      <c r="E156" s="5">
        <v>-0.86399042000000004</v>
      </c>
      <c r="F156" s="5">
        <v>1.7110910000000001E-3</v>
      </c>
      <c r="G156">
        <v>3</v>
      </c>
      <c r="H156">
        <v>41</v>
      </c>
      <c r="I156">
        <v>43</v>
      </c>
      <c r="J156">
        <f t="shared" si="9"/>
        <v>84</v>
      </c>
      <c r="K156" s="6">
        <v>0.20100000000000001</v>
      </c>
      <c r="M156" t="s">
        <v>68</v>
      </c>
      <c r="N156" t="s">
        <v>170</v>
      </c>
      <c r="P156" t="s">
        <v>23</v>
      </c>
    </row>
    <row r="157" spans="1:16">
      <c r="A157" t="s">
        <v>165</v>
      </c>
      <c r="B157" s="5">
        <v>0.41741663099999998</v>
      </c>
      <c r="C157" s="5">
        <v>0.2206864</v>
      </c>
      <c r="D157" s="5">
        <v>4.8702479999999999E-2</v>
      </c>
      <c r="E157" s="5">
        <v>-1.5120710000000001E-2</v>
      </c>
      <c r="F157" s="5">
        <v>0.84995397500000003</v>
      </c>
      <c r="G157">
        <v>3</v>
      </c>
      <c r="H157">
        <v>41</v>
      </c>
      <c r="I157">
        <v>43</v>
      </c>
      <c r="J157">
        <f t="shared" si="9"/>
        <v>84</v>
      </c>
      <c r="K157" s="6">
        <v>6.7000000000000004E-2</v>
      </c>
      <c r="M157" t="s">
        <v>20</v>
      </c>
      <c r="N157" t="s">
        <v>171</v>
      </c>
      <c r="P157" t="s">
        <v>23</v>
      </c>
    </row>
    <row r="158" spans="1:16">
      <c r="A158" t="s">
        <v>165</v>
      </c>
      <c r="B158" s="5">
        <v>-0.11516728800000001</v>
      </c>
      <c r="C158" s="5">
        <v>0.21846389999999999</v>
      </c>
      <c r="D158" s="5">
        <v>4.7726480000000002E-2</v>
      </c>
      <c r="E158" s="5">
        <v>-0.54334866999999998</v>
      </c>
      <c r="F158" s="5">
        <v>0.31301409000000002</v>
      </c>
      <c r="G158">
        <v>3</v>
      </c>
      <c r="H158">
        <v>41</v>
      </c>
      <c r="I158">
        <v>43</v>
      </c>
      <c r="J158">
        <f t="shared" si="9"/>
        <v>84</v>
      </c>
      <c r="K158" s="6">
        <v>0.13500000000000001</v>
      </c>
      <c r="M158" t="s">
        <v>20</v>
      </c>
      <c r="N158" t="s">
        <v>172</v>
      </c>
      <c r="P158" t="s">
        <v>23</v>
      </c>
    </row>
    <row r="159" spans="1:16">
      <c r="A159" t="s">
        <v>165</v>
      </c>
      <c r="B159" s="5">
        <v>0.37369314100000001</v>
      </c>
      <c r="C159" s="5">
        <v>0.22021070000000001</v>
      </c>
      <c r="D159" s="5">
        <v>4.8492750000000001E-2</v>
      </c>
      <c r="E159" s="5">
        <v>-5.7911900000000002E-2</v>
      </c>
      <c r="F159" s="5">
        <v>0.805298179</v>
      </c>
      <c r="G159">
        <v>3</v>
      </c>
      <c r="H159">
        <v>41</v>
      </c>
      <c r="I159">
        <v>43</v>
      </c>
      <c r="J159">
        <f t="shared" si="9"/>
        <v>84</v>
      </c>
      <c r="K159" s="6">
        <v>8.3000000000000004E-2</v>
      </c>
      <c r="M159" t="s">
        <v>20</v>
      </c>
      <c r="N159" t="s">
        <v>173</v>
      </c>
      <c r="P159" t="s">
        <v>23</v>
      </c>
    </row>
    <row r="160" spans="1:16">
      <c r="A160" t="s">
        <v>165</v>
      </c>
      <c r="B160" s="5">
        <v>-0.381998632</v>
      </c>
      <c r="C160" s="5">
        <v>0.2202971</v>
      </c>
      <c r="D160" s="5">
        <v>4.8530810000000001E-2</v>
      </c>
      <c r="E160" s="5">
        <v>-0.81377299000000003</v>
      </c>
      <c r="F160" s="5">
        <v>4.9775724E-2</v>
      </c>
      <c r="G160">
        <v>3</v>
      </c>
      <c r="H160">
        <v>41</v>
      </c>
      <c r="I160">
        <v>43</v>
      </c>
      <c r="J160">
        <f t="shared" si="9"/>
        <v>84</v>
      </c>
      <c r="K160" s="6">
        <v>5.3999999999999999E-2</v>
      </c>
      <c r="M160" t="s">
        <v>58</v>
      </c>
      <c r="N160" t="s">
        <v>174</v>
      </c>
      <c r="P160" t="s">
        <v>23</v>
      </c>
    </row>
    <row r="161" spans="1:16">
      <c r="A161" t="s">
        <v>165</v>
      </c>
      <c r="B161" s="5">
        <v>-3.7796050000000001E-3</v>
      </c>
      <c r="C161" s="5">
        <v>0.21828</v>
      </c>
      <c r="D161" s="5">
        <v>4.7646139999999997E-2</v>
      </c>
      <c r="E161" s="5">
        <v>-0.43160048000000001</v>
      </c>
      <c r="F161" s="5">
        <v>0.424041271</v>
      </c>
      <c r="G161">
        <v>3</v>
      </c>
      <c r="H161">
        <v>41</v>
      </c>
      <c r="I161">
        <v>43</v>
      </c>
      <c r="J161">
        <f t="shared" si="9"/>
        <v>84</v>
      </c>
      <c r="K161" s="6">
        <v>0.13200000000000001</v>
      </c>
      <c r="M161" t="s">
        <v>58</v>
      </c>
      <c r="N161" t="s">
        <v>175</v>
      </c>
      <c r="P161" t="s">
        <v>23</v>
      </c>
    </row>
    <row r="162" spans="1:16">
      <c r="A162" t="s">
        <v>165</v>
      </c>
      <c r="B162" s="5">
        <v>0.25292510200000001</v>
      </c>
      <c r="C162" s="5">
        <v>0.21916640000000001</v>
      </c>
      <c r="D162" s="5">
        <v>4.8033920000000001E-2</v>
      </c>
      <c r="E162" s="5">
        <v>-0.17663319999999999</v>
      </c>
      <c r="F162" s="5">
        <v>0.68248340399999996</v>
      </c>
      <c r="G162">
        <v>3</v>
      </c>
      <c r="H162">
        <v>41</v>
      </c>
      <c r="I162">
        <v>43</v>
      </c>
      <c r="J162">
        <f t="shared" si="9"/>
        <v>84</v>
      </c>
      <c r="K162" s="6">
        <v>0.04</v>
      </c>
      <c r="M162" t="s">
        <v>58</v>
      </c>
      <c r="N162" t="s">
        <v>176</v>
      </c>
      <c r="P162" t="s">
        <v>23</v>
      </c>
    </row>
    <row r="163" spans="1:16">
      <c r="A163" t="s">
        <v>165</v>
      </c>
      <c r="B163" s="5">
        <v>0.46311239900000001</v>
      </c>
      <c r="C163" s="5">
        <v>0.2212384</v>
      </c>
      <c r="D163" s="5">
        <v>4.8946429999999999E-2</v>
      </c>
      <c r="E163" s="5">
        <v>2.9493080000000001E-2</v>
      </c>
      <c r="F163" s="5">
        <v>0.89673171500000004</v>
      </c>
      <c r="G163">
        <v>3</v>
      </c>
      <c r="H163">
        <v>41</v>
      </c>
      <c r="I163">
        <v>43</v>
      </c>
      <c r="J163">
        <f t="shared" si="9"/>
        <v>84</v>
      </c>
      <c r="K163" s="6">
        <v>4.3999999999999997E-2</v>
      </c>
      <c r="M163" t="s">
        <v>58</v>
      </c>
      <c r="N163" t="s">
        <v>177</v>
      </c>
      <c r="P163" t="s">
        <v>23</v>
      </c>
    </row>
    <row r="164" spans="1:16">
      <c r="A164" t="s">
        <v>165</v>
      </c>
      <c r="B164" s="5">
        <v>-3.2906733000000001E-2</v>
      </c>
      <c r="C164" s="5">
        <v>0.21829480000000001</v>
      </c>
      <c r="D164" s="5">
        <v>4.765262E-2</v>
      </c>
      <c r="E164" s="5">
        <v>-0.46075670000000002</v>
      </c>
      <c r="F164" s="5">
        <v>0.39494322900000001</v>
      </c>
      <c r="G164">
        <v>3</v>
      </c>
      <c r="H164">
        <v>41</v>
      </c>
      <c r="I164">
        <v>43</v>
      </c>
      <c r="J164">
        <f t="shared" si="9"/>
        <v>84</v>
      </c>
      <c r="K164" s="6">
        <v>8.7999999999999995E-2</v>
      </c>
      <c r="M164" t="s">
        <v>58</v>
      </c>
      <c r="N164" t="s">
        <v>178</v>
      </c>
      <c r="P164" t="s">
        <v>23</v>
      </c>
    </row>
    <row r="165" spans="1:16" s="22" customFormat="1">
      <c r="A165" s="22" t="s">
        <v>165</v>
      </c>
      <c r="B165" s="25">
        <v>-0.17809578600000001</v>
      </c>
      <c r="C165" s="25">
        <v>0.21871979999999999</v>
      </c>
      <c r="D165" s="25">
        <v>4.7838369999999998E-2</v>
      </c>
      <c r="E165" s="25">
        <v>-0.60677879999999995</v>
      </c>
      <c r="F165" s="25">
        <v>0.250587224</v>
      </c>
      <c r="G165" s="22">
        <v>3</v>
      </c>
      <c r="H165" s="22">
        <v>41</v>
      </c>
      <c r="I165" s="22">
        <v>43</v>
      </c>
      <c r="J165" s="22">
        <f t="shared" si="9"/>
        <v>84</v>
      </c>
      <c r="K165" s="27">
        <v>3.9E-2</v>
      </c>
      <c r="M165" s="22" t="s">
        <v>58</v>
      </c>
      <c r="N165" s="22" t="s">
        <v>179</v>
      </c>
      <c r="P165" s="22" t="s">
        <v>23</v>
      </c>
    </row>
    <row r="166" spans="1:16">
      <c r="A166" t="s">
        <v>180</v>
      </c>
      <c r="B166" s="5">
        <v>0.70959530000000004</v>
      </c>
      <c r="C166" s="5">
        <v>0.29188570000000003</v>
      </c>
      <c r="D166" s="5">
        <v>8.5197239999999994E-2</v>
      </c>
      <c r="E166" s="5">
        <v>0.13750993</v>
      </c>
      <c r="F166" s="5">
        <v>1.2816806999999999</v>
      </c>
      <c r="G166">
        <v>1</v>
      </c>
      <c r="H166">
        <v>25</v>
      </c>
      <c r="I166">
        <v>25</v>
      </c>
      <c r="J166">
        <f t="shared" si="9"/>
        <v>50</v>
      </c>
      <c r="K166" s="6">
        <v>0.01</v>
      </c>
      <c r="M166" t="s">
        <v>63</v>
      </c>
      <c r="N166" t="s">
        <v>149</v>
      </c>
      <c r="O166" t="s">
        <v>181</v>
      </c>
      <c r="P166" t="s">
        <v>23</v>
      </c>
    </row>
    <row r="167" spans="1:16">
      <c r="A167" t="s">
        <v>180</v>
      </c>
      <c r="B167" s="5">
        <v>1.0086672000000001</v>
      </c>
      <c r="C167" s="5">
        <v>0.3008345</v>
      </c>
      <c r="D167" s="5">
        <v>9.0501390000000001E-2</v>
      </c>
      <c r="E167" s="5">
        <v>0.41904242000000003</v>
      </c>
      <c r="F167" s="5">
        <v>1.598292</v>
      </c>
      <c r="G167">
        <v>1</v>
      </c>
      <c r="H167">
        <v>25</v>
      </c>
      <c r="I167">
        <v>25</v>
      </c>
      <c r="J167">
        <f t="shared" si="9"/>
        <v>50</v>
      </c>
      <c r="K167" s="6">
        <v>1E-3</v>
      </c>
      <c r="M167" t="s">
        <v>68</v>
      </c>
      <c r="N167" t="s">
        <v>182</v>
      </c>
      <c r="O167" t="s">
        <v>183</v>
      </c>
      <c r="P167" t="s">
        <v>23</v>
      </c>
    </row>
    <row r="168" spans="1:16">
      <c r="A168" t="s">
        <v>180</v>
      </c>
      <c r="B168" s="5">
        <v>0.41083520000000001</v>
      </c>
      <c r="C168" s="5">
        <v>0.28590579999999999</v>
      </c>
      <c r="D168" s="5">
        <v>8.174215E-2</v>
      </c>
      <c r="E168" s="5">
        <v>-0.14952993000000001</v>
      </c>
      <c r="F168" s="5">
        <v>0.97120039999999996</v>
      </c>
      <c r="G168">
        <v>1</v>
      </c>
      <c r="H168">
        <v>25</v>
      </c>
      <c r="I168">
        <v>25</v>
      </c>
      <c r="J168">
        <f t="shared" si="9"/>
        <v>50</v>
      </c>
      <c r="K168" s="6">
        <v>0.15</v>
      </c>
      <c r="M168" t="s">
        <v>68</v>
      </c>
      <c r="N168" t="s">
        <v>184</v>
      </c>
      <c r="O168" t="s">
        <v>183</v>
      </c>
      <c r="P168" t="s">
        <v>23</v>
      </c>
    </row>
    <row r="169" spans="1:16">
      <c r="A169" t="s">
        <v>180</v>
      </c>
      <c r="B169" s="5">
        <v>0.70029050000000004</v>
      </c>
      <c r="C169" s="5">
        <v>0.29165360000000001</v>
      </c>
      <c r="D169" s="5">
        <v>8.5061830000000005E-2</v>
      </c>
      <c r="E169" s="5">
        <v>0.12865988</v>
      </c>
      <c r="F169" s="5">
        <v>1.2719210000000001</v>
      </c>
      <c r="G169">
        <v>1</v>
      </c>
      <c r="H169">
        <v>25</v>
      </c>
      <c r="I169">
        <v>25</v>
      </c>
      <c r="J169">
        <f t="shared" si="9"/>
        <v>50</v>
      </c>
      <c r="K169" s="6">
        <v>0.02</v>
      </c>
      <c r="M169" t="s">
        <v>68</v>
      </c>
      <c r="N169" t="s">
        <v>185</v>
      </c>
      <c r="O169" t="s">
        <v>183</v>
      </c>
      <c r="P169" t="s">
        <v>23</v>
      </c>
    </row>
    <row r="170" spans="1:16">
      <c r="A170" t="s">
        <v>180</v>
      </c>
      <c r="B170" s="5">
        <v>-0.883189</v>
      </c>
      <c r="C170" s="5">
        <v>0.2967342</v>
      </c>
      <c r="D170" s="5">
        <v>8.8051160000000003E-2</v>
      </c>
      <c r="E170" s="5">
        <v>-1.4647772699999999</v>
      </c>
      <c r="F170" s="5">
        <v>-0.3016008</v>
      </c>
      <c r="G170">
        <v>1</v>
      </c>
      <c r="H170">
        <v>25</v>
      </c>
      <c r="I170">
        <v>24</v>
      </c>
      <c r="J170">
        <f t="shared" si="9"/>
        <v>49</v>
      </c>
      <c r="K170" s="6">
        <v>0.01</v>
      </c>
      <c r="M170" t="s">
        <v>68</v>
      </c>
      <c r="N170" t="s">
        <v>186</v>
      </c>
      <c r="O170" s="11" t="s">
        <v>187</v>
      </c>
      <c r="P170" t="s">
        <v>23</v>
      </c>
    </row>
    <row r="171" spans="1:16">
      <c r="A171" t="s">
        <v>180</v>
      </c>
      <c r="B171" s="5">
        <v>1.1202000000000001</v>
      </c>
      <c r="C171" s="5">
        <v>0.32540000000000002</v>
      </c>
      <c r="D171" s="5">
        <v>0.10589999999999999</v>
      </c>
      <c r="E171" s="5">
        <v>0.4824</v>
      </c>
      <c r="F171" s="5">
        <v>1.758</v>
      </c>
      <c r="G171">
        <v>1</v>
      </c>
      <c r="H171">
        <v>25</v>
      </c>
      <c r="I171">
        <v>25</v>
      </c>
      <c r="J171">
        <f t="shared" si="9"/>
        <v>50</v>
      </c>
      <c r="K171" s="6" t="s">
        <v>156</v>
      </c>
      <c r="M171" t="s">
        <v>20</v>
      </c>
      <c r="N171" t="s">
        <v>188</v>
      </c>
      <c r="O171" s="11" t="s">
        <v>189</v>
      </c>
      <c r="P171" t="s">
        <v>23</v>
      </c>
    </row>
    <row r="172" spans="1:16">
      <c r="A172" t="s">
        <v>180</v>
      </c>
      <c r="B172" s="5">
        <v>0.64293529999999999</v>
      </c>
      <c r="C172" s="5">
        <v>0.29028720000000002</v>
      </c>
      <c r="D172" s="5">
        <v>8.4266640000000004E-2</v>
      </c>
      <c r="E172" s="5">
        <v>7.3982919999999994E-2</v>
      </c>
      <c r="F172" s="5">
        <v>1.2118876999999999</v>
      </c>
      <c r="G172">
        <v>2</v>
      </c>
      <c r="H172">
        <v>25</v>
      </c>
      <c r="I172">
        <v>25</v>
      </c>
      <c r="J172">
        <f t="shared" si="9"/>
        <v>50</v>
      </c>
      <c r="K172" s="6">
        <v>0.66</v>
      </c>
      <c r="M172" t="s">
        <v>63</v>
      </c>
      <c r="N172" t="s">
        <v>149</v>
      </c>
      <c r="O172" t="s">
        <v>181</v>
      </c>
      <c r="P172" t="s">
        <v>23</v>
      </c>
    </row>
    <row r="173" spans="1:16">
      <c r="A173" t="s">
        <v>180</v>
      </c>
      <c r="B173" s="5">
        <v>0.87578149999999999</v>
      </c>
      <c r="C173" s="5">
        <v>0.29650749999999998</v>
      </c>
      <c r="D173" s="5">
        <v>8.7916670000000002E-2</v>
      </c>
      <c r="E173" s="5">
        <v>0.29463760999999999</v>
      </c>
      <c r="F173" s="5">
        <v>1.4569255000000001</v>
      </c>
      <c r="G173">
        <v>2</v>
      </c>
      <c r="H173">
        <v>25</v>
      </c>
      <c r="I173">
        <v>25</v>
      </c>
      <c r="J173">
        <f t="shared" si="9"/>
        <v>50</v>
      </c>
      <c r="K173" s="6">
        <v>3.0000000000000001E-3</v>
      </c>
      <c r="M173" t="s">
        <v>68</v>
      </c>
      <c r="N173" t="s">
        <v>182</v>
      </c>
      <c r="O173" t="s">
        <v>183</v>
      </c>
      <c r="P173" t="s">
        <v>23</v>
      </c>
    </row>
    <row r="174" spans="1:16">
      <c r="A174" t="s">
        <v>180</v>
      </c>
      <c r="B174" s="5">
        <v>0.3472635</v>
      </c>
      <c r="C174" s="5">
        <v>0.28503460000000003</v>
      </c>
      <c r="D174" s="5">
        <v>8.1244709999999998E-2</v>
      </c>
      <c r="E174" s="5">
        <v>-0.21139405</v>
      </c>
      <c r="F174" s="5">
        <v>0.90592099999999998</v>
      </c>
      <c r="G174">
        <v>2</v>
      </c>
      <c r="H174">
        <v>25</v>
      </c>
      <c r="I174">
        <v>25</v>
      </c>
      <c r="J174">
        <f t="shared" si="9"/>
        <v>50</v>
      </c>
      <c r="K174" s="6">
        <v>0.22</v>
      </c>
      <c r="M174" t="s">
        <v>68</v>
      </c>
      <c r="N174" t="s">
        <v>184</v>
      </c>
      <c r="O174" t="s">
        <v>183</v>
      </c>
      <c r="P174" t="s">
        <v>23</v>
      </c>
    </row>
    <row r="175" spans="1:16">
      <c r="A175" t="s">
        <v>180</v>
      </c>
      <c r="B175" s="5">
        <v>0.60757810000000001</v>
      </c>
      <c r="C175" s="5">
        <v>0.28949999999999998</v>
      </c>
      <c r="D175" s="5">
        <v>8.3810270000000006E-2</v>
      </c>
      <c r="E175" s="5">
        <v>4.0168509999999998E-2</v>
      </c>
      <c r="F175" s="5">
        <v>1.1749878</v>
      </c>
      <c r="G175">
        <v>2</v>
      </c>
      <c r="H175">
        <v>25</v>
      </c>
      <c r="I175">
        <v>25</v>
      </c>
      <c r="J175">
        <f t="shared" si="9"/>
        <v>50</v>
      </c>
      <c r="K175" s="6">
        <v>0.03</v>
      </c>
      <c r="M175" t="s">
        <v>68</v>
      </c>
      <c r="N175" t="s">
        <v>185</v>
      </c>
      <c r="O175" t="s">
        <v>183</v>
      </c>
      <c r="P175" t="s">
        <v>23</v>
      </c>
    </row>
    <row r="176" spans="1:16">
      <c r="A176" t="s">
        <v>180</v>
      </c>
      <c r="B176" s="5">
        <v>-0.69575690000000001</v>
      </c>
      <c r="C176" s="5">
        <v>0.29154160000000001</v>
      </c>
      <c r="D176" s="5">
        <v>8.4996500000000003E-2</v>
      </c>
      <c r="E176" s="5">
        <v>-1.2671679199999999</v>
      </c>
      <c r="F176" s="5">
        <v>-0.1243459</v>
      </c>
      <c r="G176">
        <v>2</v>
      </c>
      <c r="H176">
        <v>25</v>
      </c>
      <c r="I176">
        <v>24</v>
      </c>
      <c r="J176">
        <f t="shared" si="9"/>
        <v>49</v>
      </c>
      <c r="K176" s="6">
        <v>0.02</v>
      </c>
      <c r="M176" t="s">
        <v>68</v>
      </c>
      <c r="N176" t="s">
        <v>186</v>
      </c>
      <c r="O176" s="11" t="s">
        <v>187</v>
      </c>
      <c r="P176" t="s">
        <v>23</v>
      </c>
    </row>
    <row r="177" spans="1:17" s="22" customFormat="1">
      <c r="A177" s="22" t="s">
        <v>180</v>
      </c>
      <c r="B177" s="25">
        <v>1.6167</v>
      </c>
      <c r="C177" s="25">
        <v>0.36599999999999999</v>
      </c>
      <c r="D177" s="25">
        <v>0.124</v>
      </c>
      <c r="E177" s="25">
        <v>0.89839999999999998</v>
      </c>
      <c r="F177" s="25">
        <v>2.3340999999999998</v>
      </c>
      <c r="G177" s="22">
        <v>2</v>
      </c>
      <c r="H177" s="22">
        <v>25</v>
      </c>
      <c r="I177" s="22">
        <v>25</v>
      </c>
      <c r="J177" s="22">
        <f t="shared" si="9"/>
        <v>50</v>
      </c>
      <c r="K177" s="27" t="s">
        <v>156</v>
      </c>
      <c r="M177" s="22" t="s">
        <v>20</v>
      </c>
      <c r="N177" s="22" t="s">
        <v>188</v>
      </c>
      <c r="O177" s="2" t="s">
        <v>189</v>
      </c>
      <c r="P177" s="22" t="s">
        <v>23</v>
      </c>
    </row>
    <row r="178" spans="1:17" ht="15.75" customHeight="1">
      <c r="A178" s="14" t="s">
        <v>190</v>
      </c>
      <c r="B178" s="5">
        <v>1.3935580000000001</v>
      </c>
      <c r="C178" s="5">
        <v>0.30720209999999998</v>
      </c>
      <c r="D178" s="5">
        <v>9.4373120000000005E-2</v>
      </c>
      <c r="E178" s="5">
        <v>0.79145319999999997</v>
      </c>
      <c r="F178" s="5">
        <v>1.995663</v>
      </c>
      <c r="G178">
        <v>1</v>
      </c>
      <c r="H178">
        <v>26</v>
      </c>
      <c r="I178">
        <v>27</v>
      </c>
      <c r="J178">
        <f t="shared" si="9"/>
        <v>53</v>
      </c>
      <c r="K178" s="6" t="s">
        <v>156</v>
      </c>
      <c r="M178" t="s">
        <v>63</v>
      </c>
      <c r="N178" t="s">
        <v>191</v>
      </c>
      <c r="O178" s="11" t="s">
        <v>192</v>
      </c>
      <c r="P178" t="s">
        <v>23</v>
      </c>
      <c r="Q178" s="34" t="s">
        <v>193</v>
      </c>
    </row>
    <row r="179" spans="1:17">
      <c r="A179" s="14" t="s">
        <v>190</v>
      </c>
      <c r="B179" s="5">
        <v>1.2637879999999999</v>
      </c>
      <c r="C179" s="5">
        <v>0.30169770000000001</v>
      </c>
      <c r="D179" s="5">
        <v>9.1021530000000003E-2</v>
      </c>
      <c r="E179" s="5">
        <v>0.67247089999999998</v>
      </c>
      <c r="F179" s="5">
        <v>1.8551040000000001</v>
      </c>
      <c r="G179">
        <v>1</v>
      </c>
      <c r="H179">
        <v>26</v>
      </c>
      <c r="I179">
        <v>27</v>
      </c>
      <c r="J179">
        <f t="shared" si="9"/>
        <v>53</v>
      </c>
      <c r="K179" s="6" t="s">
        <v>156</v>
      </c>
      <c r="M179" t="s">
        <v>63</v>
      </c>
      <c r="N179" t="s">
        <v>194</v>
      </c>
      <c r="O179" s="11" t="s">
        <v>192</v>
      </c>
      <c r="P179" t="s">
        <v>23</v>
      </c>
      <c r="Q179" s="32"/>
    </row>
    <row r="180" spans="1:17">
      <c r="A180" s="14" t="s">
        <v>190</v>
      </c>
      <c r="B180" s="5">
        <v>7.722505</v>
      </c>
      <c r="C180" s="5">
        <v>0.80939329999999998</v>
      </c>
      <c r="D180" s="5">
        <v>0.65511754</v>
      </c>
      <c r="E180" s="5">
        <v>6.1361230000000004</v>
      </c>
      <c r="F180" s="5">
        <v>9.3088870000000004</v>
      </c>
      <c r="G180">
        <v>1</v>
      </c>
      <c r="H180">
        <v>26</v>
      </c>
      <c r="I180">
        <v>27</v>
      </c>
      <c r="J180">
        <f t="shared" ref="J180:J247" si="10">I180+H180</f>
        <v>53</v>
      </c>
      <c r="K180" s="6" t="s">
        <v>156</v>
      </c>
      <c r="M180" t="s">
        <v>63</v>
      </c>
      <c r="N180" t="s">
        <v>195</v>
      </c>
      <c r="O180" s="11" t="s">
        <v>192</v>
      </c>
      <c r="P180" t="s">
        <v>23</v>
      </c>
      <c r="Q180" s="32"/>
    </row>
    <row r="181" spans="1:17">
      <c r="A181" s="14" t="s">
        <v>190</v>
      </c>
      <c r="B181" s="5">
        <v>1.3043169999999999</v>
      </c>
      <c r="C181" s="5">
        <v>0.30336960000000002</v>
      </c>
      <c r="D181" s="5">
        <v>9.2033139999999999E-2</v>
      </c>
      <c r="E181" s="5">
        <v>0.70972360000000001</v>
      </c>
      <c r="F181" s="5">
        <v>1.898911</v>
      </c>
      <c r="G181">
        <v>1</v>
      </c>
      <c r="H181">
        <v>26</v>
      </c>
      <c r="I181">
        <v>27</v>
      </c>
      <c r="J181">
        <f t="shared" si="10"/>
        <v>53</v>
      </c>
      <c r="K181" s="6" t="s">
        <v>156</v>
      </c>
      <c r="M181" t="s">
        <v>63</v>
      </c>
      <c r="N181" t="s">
        <v>196</v>
      </c>
      <c r="O181" s="11" t="s">
        <v>192</v>
      </c>
      <c r="P181" t="s">
        <v>23</v>
      </c>
      <c r="Q181" s="32"/>
    </row>
    <row r="182" spans="1:17">
      <c r="A182" s="14" t="s">
        <v>190</v>
      </c>
      <c r="B182" s="5">
        <v>2.788891</v>
      </c>
      <c r="C182" s="5">
        <v>0.38870670000000002</v>
      </c>
      <c r="D182" s="5">
        <v>0.15109292999999999</v>
      </c>
      <c r="E182" s="5">
        <v>2.02704</v>
      </c>
      <c r="F182" s="5">
        <v>3.5507420000000001</v>
      </c>
      <c r="G182">
        <v>1</v>
      </c>
      <c r="H182">
        <v>26</v>
      </c>
      <c r="I182">
        <v>27</v>
      </c>
      <c r="J182">
        <f t="shared" si="10"/>
        <v>53</v>
      </c>
      <c r="K182" s="6" t="s">
        <v>156</v>
      </c>
      <c r="M182" t="s">
        <v>63</v>
      </c>
      <c r="N182" t="s">
        <v>197</v>
      </c>
      <c r="O182" s="11" t="s">
        <v>192</v>
      </c>
      <c r="P182" t="s">
        <v>23</v>
      </c>
      <c r="Q182" s="32"/>
    </row>
    <row r="183" spans="1:17">
      <c r="A183" s="14" t="s">
        <v>190</v>
      </c>
      <c r="B183" s="5">
        <v>4.515733</v>
      </c>
      <c r="C183" s="5">
        <v>0.52315290000000003</v>
      </c>
      <c r="D183" s="5">
        <v>0.27368899000000002</v>
      </c>
      <c r="E183" s="5">
        <v>3.4903716</v>
      </c>
      <c r="F183" s="5">
        <v>5.541093</v>
      </c>
      <c r="G183">
        <v>2</v>
      </c>
      <c r="H183">
        <v>26</v>
      </c>
      <c r="I183">
        <v>27</v>
      </c>
      <c r="J183">
        <f t="shared" si="10"/>
        <v>53</v>
      </c>
      <c r="K183" s="6" t="s">
        <v>156</v>
      </c>
      <c r="M183" t="s">
        <v>63</v>
      </c>
      <c r="N183" t="s">
        <v>191</v>
      </c>
      <c r="O183" s="11" t="s">
        <v>192</v>
      </c>
      <c r="P183" t="s">
        <v>23</v>
      </c>
      <c r="Q183" s="32"/>
    </row>
    <row r="184" spans="1:17">
      <c r="A184" s="14" t="s">
        <v>190</v>
      </c>
      <c r="B184" s="5">
        <v>6.7491390000000004</v>
      </c>
      <c r="C184" s="5">
        <v>0.7198696</v>
      </c>
      <c r="D184" s="5">
        <v>0.51821227000000003</v>
      </c>
      <c r="E184" s="5">
        <v>5.3382204</v>
      </c>
      <c r="F184" s="5">
        <v>8.1600570000000001</v>
      </c>
      <c r="G184">
        <v>2</v>
      </c>
      <c r="H184">
        <v>26</v>
      </c>
      <c r="I184">
        <v>27</v>
      </c>
      <c r="J184">
        <f t="shared" si="10"/>
        <v>53</v>
      </c>
      <c r="K184" s="6" t="s">
        <v>156</v>
      </c>
      <c r="M184" t="s">
        <v>63</v>
      </c>
      <c r="N184" t="s">
        <v>194</v>
      </c>
      <c r="O184" s="11" t="s">
        <v>192</v>
      </c>
      <c r="P184" t="s">
        <v>23</v>
      </c>
      <c r="Q184" s="32"/>
    </row>
    <row r="185" spans="1:17">
      <c r="A185" s="14" t="s">
        <v>190</v>
      </c>
      <c r="B185" s="5">
        <v>5.7294090000000004</v>
      </c>
      <c r="C185" s="5">
        <v>0.6281234</v>
      </c>
      <c r="D185" s="5">
        <v>0.39453906</v>
      </c>
      <c r="E185" s="5">
        <v>4.4983091999999996</v>
      </c>
      <c r="F185" s="5">
        <v>6.9605079999999999</v>
      </c>
      <c r="G185">
        <v>2</v>
      </c>
      <c r="H185">
        <v>26</v>
      </c>
      <c r="I185">
        <v>27</v>
      </c>
      <c r="J185">
        <f t="shared" si="10"/>
        <v>53</v>
      </c>
      <c r="K185" s="6" t="s">
        <v>156</v>
      </c>
      <c r="M185" t="s">
        <v>63</v>
      </c>
      <c r="N185" t="s">
        <v>195</v>
      </c>
      <c r="O185" s="11" t="s">
        <v>192</v>
      </c>
      <c r="P185" t="s">
        <v>23</v>
      </c>
      <c r="Q185" s="32"/>
    </row>
    <row r="186" spans="1:17">
      <c r="A186" s="14" t="s">
        <v>190</v>
      </c>
      <c r="B186" s="5">
        <v>2.676825</v>
      </c>
      <c r="C186" s="5">
        <v>0.38097209999999998</v>
      </c>
      <c r="D186" s="5">
        <v>0.14513975000000001</v>
      </c>
      <c r="E186" s="5">
        <v>1.9301330000000001</v>
      </c>
      <c r="F186" s="5">
        <v>3.4235159999999998</v>
      </c>
      <c r="G186">
        <v>2</v>
      </c>
      <c r="H186">
        <v>26</v>
      </c>
      <c r="I186">
        <v>27</v>
      </c>
      <c r="J186">
        <f t="shared" si="10"/>
        <v>53</v>
      </c>
      <c r="K186" s="6" t="s">
        <v>156</v>
      </c>
      <c r="M186" t="s">
        <v>63</v>
      </c>
      <c r="N186" t="s">
        <v>196</v>
      </c>
      <c r="O186" s="11" t="s">
        <v>192</v>
      </c>
      <c r="P186" t="s">
        <v>23</v>
      </c>
      <c r="Q186" s="32"/>
    </row>
    <row r="187" spans="1:17" s="22" customFormat="1">
      <c r="A187" s="29" t="s">
        <v>190</v>
      </c>
      <c r="B187" s="25">
        <v>4.198556</v>
      </c>
      <c r="C187" s="25">
        <v>0.49681550000000002</v>
      </c>
      <c r="D187" s="25">
        <v>0.24682566</v>
      </c>
      <c r="E187" s="25">
        <v>3.2248150999999998</v>
      </c>
      <c r="F187" s="25">
        <v>5.1722960000000002</v>
      </c>
      <c r="G187" s="22">
        <v>2</v>
      </c>
      <c r="H187" s="22">
        <v>26</v>
      </c>
      <c r="I187" s="22">
        <v>27</v>
      </c>
      <c r="J187" s="22">
        <f t="shared" si="10"/>
        <v>53</v>
      </c>
      <c r="K187" s="27" t="s">
        <v>156</v>
      </c>
      <c r="M187" s="22" t="s">
        <v>63</v>
      </c>
      <c r="N187" s="22" t="s">
        <v>197</v>
      </c>
      <c r="O187" s="2" t="s">
        <v>192</v>
      </c>
      <c r="P187" s="22" t="s">
        <v>23</v>
      </c>
      <c r="Q187" s="33"/>
    </row>
    <row r="188" spans="1:17">
      <c r="A188" t="s">
        <v>198</v>
      </c>
      <c r="B188" s="5">
        <v>-1.2542</v>
      </c>
      <c r="C188" s="5">
        <v>0.38840000000000002</v>
      </c>
      <c r="D188" s="5">
        <v>0.15090000000000001</v>
      </c>
      <c r="E188" s="5">
        <v>-2.0154000000000001</v>
      </c>
      <c r="F188" s="5">
        <v>-0.4929</v>
      </c>
      <c r="G188" s="13">
        <v>1</v>
      </c>
      <c r="H188" s="13">
        <v>16</v>
      </c>
      <c r="I188" s="13">
        <v>16</v>
      </c>
      <c r="J188">
        <f t="shared" si="10"/>
        <v>32</v>
      </c>
      <c r="K188" s="6">
        <v>1E-3</v>
      </c>
      <c r="M188" t="s">
        <v>68</v>
      </c>
      <c r="N188" t="s">
        <v>199</v>
      </c>
      <c r="O188" s="11" t="s">
        <v>200</v>
      </c>
      <c r="P188" t="s">
        <v>23</v>
      </c>
    </row>
    <row r="189" spans="1:17" s="22" customFormat="1">
      <c r="A189" s="22" t="s">
        <v>198</v>
      </c>
      <c r="B189" s="22">
        <v>1.155</v>
      </c>
      <c r="C189" s="22">
        <v>0.38329999999999997</v>
      </c>
      <c r="D189" s="22">
        <v>0.1469</v>
      </c>
      <c r="E189" s="22">
        <v>0.4037</v>
      </c>
      <c r="F189" s="22">
        <v>1.9063000000000001</v>
      </c>
      <c r="G189" s="22">
        <v>1</v>
      </c>
      <c r="H189" s="22">
        <v>16</v>
      </c>
      <c r="I189" s="22">
        <v>16</v>
      </c>
      <c r="J189" s="22">
        <f t="shared" si="10"/>
        <v>32</v>
      </c>
      <c r="K189" s="27" t="s">
        <v>156</v>
      </c>
      <c r="M189" s="22" t="s">
        <v>68</v>
      </c>
      <c r="N189" s="22" t="s">
        <v>201</v>
      </c>
      <c r="O189" s="22" t="s">
        <v>202</v>
      </c>
      <c r="P189" s="22" t="s">
        <v>23</v>
      </c>
    </row>
    <row r="190" spans="1:17">
      <c r="A190" t="s">
        <v>203</v>
      </c>
      <c r="B190" s="5">
        <v>0.60750000000000004</v>
      </c>
      <c r="C190" s="5">
        <v>0.53029999999999999</v>
      </c>
      <c r="D190" s="5">
        <v>0.28120000000000001</v>
      </c>
      <c r="E190" s="5">
        <v>-0.43180000000000002</v>
      </c>
      <c r="F190" s="5">
        <v>1.6468</v>
      </c>
      <c r="G190">
        <v>1</v>
      </c>
      <c r="H190">
        <v>12</v>
      </c>
      <c r="I190">
        <v>13</v>
      </c>
      <c r="J190">
        <f t="shared" si="10"/>
        <v>25</v>
      </c>
      <c r="K190" s="6" t="s">
        <v>47</v>
      </c>
      <c r="M190" t="s">
        <v>68</v>
      </c>
      <c r="N190" t="s">
        <v>204</v>
      </c>
      <c r="O190" t="s">
        <v>205</v>
      </c>
      <c r="P190" t="s">
        <v>23</v>
      </c>
    </row>
    <row r="191" spans="1:17" s="22" customFormat="1">
      <c r="A191" s="22" t="s">
        <v>203</v>
      </c>
      <c r="B191" s="25">
        <v>5.11E-2</v>
      </c>
      <c r="C191" s="25">
        <v>0.40039999999999998</v>
      </c>
      <c r="D191" s="25">
        <v>0.1603</v>
      </c>
      <c r="E191" s="25">
        <v>-0.73360000000000003</v>
      </c>
      <c r="F191" s="25">
        <v>0.83589999999999998</v>
      </c>
      <c r="G191" s="22">
        <v>1</v>
      </c>
      <c r="H191" s="22">
        <v>12</v>
      </c>
      <c r="I191" s="22">
        <v>13</v>
      </c>
      <c r="J191" s="22">
        <f t="shared" si="10"/>
        <v>25</v>
      </c>
      <c r="K191" s="27" t="s">
        <v>91</v>
      </c>
      <c r="M191" s="22" t="s">
        <v>68</v>
      </c>
      <c r="N191" s="22" t="s">
        <v>206</v>
      </c>
      <c r="O191" s="2" t="s">
        <v>207</v>
      </c>
      <c r="P191" s="22" t="s">
        <v>23</v>
      </c>
    </row>
    <row r="192" spans="1:17">
      <c r="A192" t="s">
        <v>208</v>
      </c>
      <c r="B192" s="5">
        <v>-0.13560820000000001</v>
      </c>
      <c r="C192" s="5">
        <v>0.2125823</v>
      </c>
      <c r="D192" s="5">
        <v>4.5191240000000001E-2</v>
      </c>
      <c r="E192" s="5">
        <v>-0.55226185999999999</v>
      </c>
      <c r="F192" s="5">
        <v>0.2810455</v>
      </c>
      <c r="G192">
        <v>1</v>
      </c>
      <c r="H192">
        <v>42</v>
      </c>
      <c r="I192">
        <v>47</v>
      </c>
      <c r="J192">
        <f t="shared" si="10"/>
        <v>89</v>
      </c>
      <c r="K192" s="6" t="s">
        <v>156</v>
      </c>
      <c r="M192" t="s">
        <v>26</v>
      </c>
      <c r="N192" t="s">
        <v>209</v>
      </c>
      <c r="O192" s="11"/>
      <c r="P192" t="s">
        <v>23</v>
      </c>
    </row>
    <row r="193" spans="1:16">
      <c r="A193" t="s">
        <v>208</v>
      </c>
      <c r="B193" s="5">
        <v>-9.0964989999999996E-2</v>
      </c>
      <c r="C193" s="5">
        <v>0.2124463</v>
      </c>
      <c r="D193" s="5">
        <v>4.513342E-2</v>
      </c>
      <c r="E193" s="5">
        <v>-0.50735204</v>
      </c>
      <c r="F193" s="5">
        <v>0.32542209999999999</v>
      </c>
      <c r="G193">
        <v>1</v>
      </c>
      <c r="H193">
        <v>42</v>
      </c>
      <c r="I193">
        <v>47</v>
      </c>
      <c r="J193">
        <f t="shared" si="10"/>
        <v>89</v>
      </c>
      <c r="K193" s="6" t="s">
        <v>156</v>
      </c>
      <c r="M193" t="s">
        <v>26</v>
      </c>
      <c r="N193" t="s">
        <v>210</v>
      </c>
      <c r="O193" s="11"/>
      <c r="P193" t="s">
        <v>23</v>
      </c>
    </row>
    <row r="194" spans="1:16">
      <c r="A194" t="s">
        <v>208</v>
      </c>
      <c r="B194" s="5">
        <v>7.6356779999999999E-5</v>
      </c>
      <c r="C194" s="5">
        <v>0.21233489999999999</v>
      </c>
      <c r="D194" s="5">
        <v>4.508612E-2</v>
      </c>
      <c r="E194" s="5">
        <v>-0.41609245</v>
      </c>
      <c r="F194" s="5">
        <v>0.41624519999999998</v>
      </c>
      <c r="G194">
        <v>1</v>
      </c>
      <c r="H194">
        <v>42</v>
      </c>
      <c r="I194">
        <v>47</v>
      </c>
      <c r="J194">
        <f t="shared" si="10"/>
        <v>89</v>
      </c>
      <c r="K194" s="6" t="s">
        <v>156</v>
      </c>
      <c r="M194" t="s">
        <v>26</v>
      </c>
      <c r="N194" t="s">
        <v>211</v>
      </c>
      <c r="O194" s="11"/>
      <c r="P194" t="s">
        <v>23</v>
      </c>
    </row>
    <row r="195" spans="1:16">
      <c r="A195" t="s">
        <v>208</v>
      </c>
      <c r="B195" s="5">
        <v>4.6453250000000001E-2</v>
      </c>
      <c r="C195" s="5">
        <v>0.212364</v>
      </c>
      <c r="D195" s="5">
        <v>4.5098449999999998E-2</v>
      </c>
      <c r="E195" s="5">
        <v>-0.36977248000000001</v>
      </c>
      <c r="F195" s="5">
        <v>0.46267900000000001</v>
      </c>
      <c r="G195">
        <v>1</v>
      </c>
      <c r="H195">
        <v>42</v>
      </c>
      <c r="I195">
        <v>47</v>
      </c>
      <c r="J195">
        <f t="shared" si="10"/>
        <v>89</v>
      </c>
      <c r="K195" s="6" t="s">
        <v>156</v>
      </c>
      <c r="M195" t="s">
        <v>26</v>
      </c>
      <c r="N195" t="s">
        <v>212</v>
      </c>
      <c r="O195" s="11"/>
      <c r="P195" t="s">
        <v>23</v>
      </c>
    </row>
    <row r="196" spans="1:16">
      <c r="A196" t="s">
        <v>208</v>
      </c>
      <c r="B196" s="5">
        <v>0.15434039999999999</v>
      </c>
      <c r="C196" s="5">
        <v>0.21265529999999999</v>
      </c>
      <c r="D196" s="5">
        <v>4.5222289999999998E-2</v>
      </c>
      <c r="E196" s="5">
        <v>-0.26245635</v>
      </c>
      <c r="F196" s="5">
        <v>0.57113720000000001</v>
      </c>
      <c r="G196">
        <v>1</v>
      </c>
      <c r="H196">
        <v>42</v>
      </c>
      <c r="I196">
        <v>47</v>
      </c>
      <c r="J196">
        <f t="shared" si="10"/>
        <v>89</v>
      </c>
      <c r="K196" s="6" t="s">
        <v>156</v>
      </c>
      <c r="M196" t="s">
        <v>26</v>
      </c>
      <c r="N196" t="s">
        <v>213</v>
      </c>
      <c r="O196" s="11"/>
      <c r="P196" t="s">
        <v>23</v>
      </c>
    </row>
    <row r="197" spans="1:16">
      <c r="A197" t="s">
        <v>208</v>
      </c>
      <c r="B197" s="5">
        <v>7.1547289999999999E-2</v>
      </c>
      <c r="C197" s="5">
        <v>0.2124038</v>
      </c>
      <c r="D197" s="5">
        <v>4.5115379999999997E-2</v>
      </c>
      <c r="E197" s="5">
        <v>-0.34475654</v>
      </c>
      <c r="F197" s="5">
        <v>0.48785109999999998</v>
      </c>
      <c r="G197">
        <v>1</v>
      </c>
      <c r="H197">
        <v>42</v>
      </c>
      <c r="I197">
        <v>47</v>
      </c>
      <c r="J197">
        <f t="shared" si="10"/>
        <v>89</v>
      </c>
      <c r="K197" s="6" t="s">
        <v>156</v>
      </c>
      <c r="M197" t="s">
        <v>26</v>
      </c>
      <c r="N197" t="s">
        <v>214</v>
      </c>
      <c r="O197" s="11"/>
      <c r="P197" t="s">
        <v>23</v>
      </c>
    </row>
    <row r="198" spans="1:16">
      <c r="A198" t="s">
        <v>208</v>
      </c>
      <c r="B198" s="5">
        <v>0.11017399999999999</v>
      </c>
      <c r="C198" s="5">
        <v>0.2124983</v>
      </c>
      <c r="D198" s="5">
        <v>4.5155510000000003E-2</v>
      </c>
      <c r="E198" s="5">
        <v>-0.30631497000000002</v>
      </c>
      <c r="F198" s="5">
        <v>0.52666290000000004</v>
      </c>
      <c r="G198">
        <v>1</v>
      </c>
      <c r="H198">
        <v>42</v>
      </c>
      <c r="I198">
        <v>47</v>
      </c>
      <c r="J198">
        <f t="shared" si="10"/>
        <v>89</v>
      </c>
      <c r="K198" s="6" t="s">
        <v>156</v>
      </c>
      <c r="M198" t="s">
        <v>26</v>
      </c>
      <c r="N198" t="s">
        <v>215</v>
      </c>
      <c r="O198" s="11"/>
      <c r="P198" t="s">
        <v>23</v>
      </c>
    </row>
    <row r="199" spans="1:16">
      <c r="A199" t="s">
        <v>208</v>
      </c>
      <c r="B199" s="5">
        <v>-0.14082159999999999</v>
      </c>
      <c r="C199" s="5">
        <v>0.2126017</v>
      </c>
      <c r="D199" s="5">
        <v>4.519948E-2</v>
      </c>
      <c r="E199" s="5">
        <v>-0.55751329000000005</v>
      </c>
      <c r="F199" s="5">
        <v>0.27587</v>
      </c>
      <c r="G199">
        <v>1</v>
      </c>
      <c r="H199">
        <v>42</v>
      </c>
      <c r="I199">
        <v>47</v>
      </c>
      <c r="J199">
        <f t="shared" si="10"/>
        <v>89</v>
      </c>
      <c r="K199" s="6" t="s">
        <v>156</v>
      </c>
      <c r="M199" t="s">
        <v>26</v>
      </c>
      <c r="N199" t="s">
        <v>216</v>
      </c>
      <c r="O199" s="11"/>
      <c r="P199" t="s">
        <v>23</v>
      </c>
    </row>
    <row r="200" spans="1:16">
      <c r="A200" t="s">
        <v>208</v>
      </c>
      <c r="B200" s="5">
        <v>-7.4487220000000007E-2</v>
      </c>
      <c r="C200" s="5">
        <v>0.2124096</v>
      </c>
      <c r="D200" s="5">
        <v>4.5117839999999999E-2</v>
      </c>
      <c r="E200" s="5">
        <v>-0.49080237999999998</v>
      </c>
      <c r="F200" s="5">
        <v>0.34182790000000002</v>
      </c>
      <c r="G200">
        <v>1</v>
      </c>
      <c r="H200">
        <v>42</v>
      </c>
      <c r="I200">
        <v>47</v>
      </c>
      <c r="J200">
        <f t="shared" si="10"/>
        <v>89</v>
      </c>
      <c r="K200" s="6" t="s">
        <v>156</v>
      </c>
      <c r="M200" t="s">
        <v>26</v>
      </c>
      <c r="N200" t="s">
        <v>217</v>
      </c>
      <c r="O200" s="11"/>
      <c r="P200" t="s">
        <v>23</v>
      </c>
    </row>
    <row r="201" spans="1:16">
      <c r="A201" t="s">
        <v>208</v>
      </c>
      <c r="B201" s="5">
        <v>4.3217779999999997E-2</v>
      </c>
      <c r="C201" s="5">
        <v>0.2123601</v>
      </c>
      <c r="D201" s="5">
        <v>4.5096799999999999E-2</v>
      </c>
      <c r="E201" s="5">
        <v>-0.37300029000000001</v>
      </c>
      <c r="F201" s="5">
        <v>0.45943590000000001</v>
      </c>
      <c r="G201">
        <v>1</v>
      </c>
      <c r="H201">
        <v>42</v>
      </c>
      <c r="I201">
        <v>47</v>
      </c>
      <c r="J201">
        <f t="shared" si="10"/>
        <v>89</v>
      </c>
      <c r="K201" s="6" t="s">
        <v>156</v>
      </c>
      <c r="M201" t="s">
        <v>26</v>
      </c>
      <c r="N201" t="s">
        <v>218</v>
      </c>
      <c r="O201" s="11"/>
      <c r="P201" t="s">
        <v>23</v>
      </c>
    </row>
    <row r="202" spans="1:16">
      <c r="A202" t="s">
        <v>208</v>
      </c>
      <c r="B202" s="5">
        <v>-0.17467299999999999</v>
      </c>
      <c r="C202" s="5">
        <v>0.2127452</v>
      </c>
      <c r="D202" s="5">
        <v>4.526053E-2</v>
      </c>
      <c r="E202" s="5">
        <v>-0.59164601999999999</v>
      </c>
      <c r="F202" s="5">
        <v>0.24229990000000001</v>
      </c>
      <c r="G202">
        <v>1</v>
      </c>
      <c r="H202">
        <v>42</v>
      </c>
      <c r="I202">
        <v>47</v>
      </c>
      <c r="J202">
        <f t="shared" si="10"/>
        <v>89</v>
      </c>
      <c r="K202" s="6" t="s">
        <v>156</v>
      </c>
      <c r="M202" t="s">
        <v>26</v>
      </c>
      <c r="N202" t="s">
        <v>219</v>
      </c>
      <c r="O202" s="11"/>
      <c r="P202" t="s">
        <v>23</v>
      </c>
    </row>
    <row r="203" spans="1:16">
      <c r="A203" t="s">
        <v>208</v>
      </c>
      <c r="B203" s="5">
        <v>-6.511223E-3</v>
      </c>
      <c r="C203" s="5">
        <v>0.21233550000000001</v>
      </c>
      <c r="D203" s="5">
        <v>4.5086359999999999E-2</v>
      </c>
      <c r="E203" s="5">
        <v>-0.42268114000000001</v>
      </c>
      <c r="F203" s="5">
        <v>0.40965869999999999</v>
      </c>
      <c r="G203">
        <v>1</v>
      </c>
      <c r="H203">
        <v>42</v>
      </c>
      <c r="I203">
        <v>47</v>
      </c>
      <c r="J203">
        <f t="shared" si="10"/>
        <v>89</v>
      </c>
      <c r="K203" s="6" t="s">
        <v>156</v>
      </c>
      <c r="M203" t="s">
        <v>26</v>
      </c>
      <c r="N203" t="s">
        <v>220</v>
      </c>
      <c r="O203" s="11"/>
      <c r="P203" t="s">
        <v>23</v>
      </c>
    </row>
    <row r="204" spans="1:16">
      <c r="A204" t="s">
        <v>208</v>
      </c>
      <c r="B204" s="5">
        <v>-0.1703915</v>
      </c>
      <c r="C204" s="5">
        <v>0.21272540000000001</v>
      </c>
      <c r="D204" s="5">
        <v>4.5252090000000002E-2</v>
      </c>
      <c r="E204" s="5">
        <v>-0.58732556000000002</v>
      </c>
      <c r="F204" s="5">
        <v>0.2465426</v>
      </c>
      <c r="G204">
        <v>2</v>
      </c>
      <c r="H204">
        <v>42</v>
      </c>
      <c r="I204">
        <v>47</v>
      </c>
      <c r="J204">
        <f t="shared" si="10"/>
        <v>89</v>
      </c>
      <c r="K204" s="6" t="s">
        <v>156</v>
      </c>
      <c r="M204" t="s">
        <v>26</v>
      </c>
      <c r="N204" t="s">
        <v>209</v>
      </c>
      <c r="O204" s="11"/>
      <c r="P204" t="s">
        <v>23</v>
      </c>
    </row>
    <row r="205" spans="1:16">
      <c r="A205" t="s">
        <v>208</v>
      </c>
      <c r="B205" s="5">
        <v>0.1043861</v>
      </c>
      <c r="C205" s="5">
        <v>0.21248149999999999</v>
      </c>
      <c r="D205" s="5">
        <v>4.514841E-2</v>
      </c>
      <c r="E205" s="5">
        <v>-0.31207006999999998</v>
      </c>
      <c r="F205" s="5">
        <v>0.52084229999999998</v>
      </c>
      <c r="G205">
        <v>2</v>
      </c>
      <c r="H205">
        <v>42</v>
      </c>
      <c r="I205">
        <v>47</v>
      </c>
      <c r="J205">
        <f t="shared" si="10"/>
        <v>89</v>
      </c>
      <c r="K205" s="6" t="s">
        <v>156</v>
      </c>
      <c r="M205" t="s">
        <v>26</v>
      </c>
      <c r="N205" t="s">
        <v>210</v>
      </c>
      <c r="O205" s="11"/>
      <c r="P205" t="s">
        <v>23</v>
      </c>
    </row>
    <row r="206" spans="1:16">
      <c r="A206" t="s">
        <v>208</v>
      </c>
      <c r="B206" s="5">
        <v>0.370421</v>
      </c>
      <c r="C206" s="5">
        <v>0.2141739</v>
      </c>
      <c r="D206" s="5">
        <v>4.5870479999999998E-2</v>
      </c>
      <c r="E206" s="5">
        <v>-4.9352199999999999E-2</v>
      </c>
      <c r="F206" s="5">
        <v>0.79019419999999996</v>
      </c>
      <c r="G206">
        <v>2</v>
      </c>
      <c r="H206">
        <v>42</v>
      </c>
      <c r="I206">
        <v>47</v>
      </c>
      <c r="J206">
        <f t="shared" si="10"/>
        <v>89</v>
      </c>
      <c r="K206" s="6" t="s">
        <v>156</v>
      </c>
      <c r="M206" t="s">
        <v>26</v>
      </c>
      <c r="N206" t="s">
        <v>211</v>
      </c>
      <c r="O206" s="11"/>
      <c r="P206" t="s">
        <v>23</v>
      </c>
    </row>
    <row r="207" spans="1:16">
      <c r="A207" t="s">
        <v>208</v>
      </c>
      <c r="B207" s="5">
        <v>0.3380686</v>
      </c>
      <c r="C207" s="5">
        <v>0.2138678</v>
      </c>
      <c r="D207" s="5">
        <v>4.5739450000000001E-2</v>
      </c>
      <c r="E207" s="5">
        <v>-8.1104659999999995E-2</v>
      </c>
      <c r="F207" s="5">
        <v>0.75724179999999996</v>
      </c>
      <c r="G207">
        <v>2</v>
      </c>
      <c r="H207">
        <v>42</v>
      </c>
      <c r="I207">
        <v>47</v>
      </c>
      <c r="J207">
        <f t="shared" si="10"/>
        <v>89</v>
      </c>
      <c r="K207" s="6" t="s">
        <v>156</v>
      </c>
      <c r="M207" t="s">
        <v>26</v>
      </c>
      <c r="N207" t="s">
        <v>212</v>
      </c>
      <c r="O207" s="11"/>
      <c r="P207" t="s">
        <v>23</v>
      </c>
    </row>
    <row r="208" spans="1:16">
      <c r="A208" t="s">
        <v>208</v>
      </c>
      <c r="B208" s="5">
        <v>9.0232919999999994E-2</v>
      </c>
      <c r="C208" s="5">
        <v>0.21244450000000001</v>
      </c>
      <c r="D208" s="5">
        <v>4.5132659999999998E-2</v>
      </c>
      <c r="E208" s="5">
        <v>-0.32615063</v>
      </c>
      <c r="F208" s="5">
        <v>0.50661650000000003</v>
      </c>
      <c r="G208">
        <v>2</v>
      </c>
      <c r="H208">
        <v>42</v>
      </c>
      <c r="I208">
        <v>47</v>
      </c>
      <c r="J208">
        <f t="shared" si="10"/>
        <v>89</v>
      </c>
      <c r="K208" s="6" t="s">
        <v>156</v>
      </c>
      <c r="M208" t="s">
        <v>26</v>
      </c>
      <c r="N208" t="s">
        <v>213</v>
      </c>
      <c r="O208" s="11"/>
      <c r="P208" t="s">
        <v>23</v>
      </c>
    </row>
    <row r="209" spans="1:16">
      <c r="A209" t="s">
        <v>208</v>
      </c>
      <c r="B209" s="5">
        <v>-1.803811E-2</v>
      </c>
      <c r="C209" s="5">
        <v>0.21233930000000001</v>
      </c>
      <c r="D209" s="5">
        <v>4.508798E-2</v>
      </c>
      <c r="E209" s="5">
        <v>-0.43421548999999998</v>
      </c>
      <c r="F209" s="5">
        <v>0.39813929999999997</v>
      </c>
      <c r="G209">
        <v>2</v>
      </c>
      <c r="H209">
        <v>42</v>
      </c>
      <c r="I209">
        <v>47</v>
      </c>
      <c r="J209">
        <f t="shared" si="10"/>
        <v>89</v>
      </c>
      <c r="K209" s="6" t="s">
        <v>156</v>
      </c>
      <c r="M209" t="s">
        <v>26</v>
      </c>
      <c r="N209" t="s">
        <v>214</v>
      </c>
      <c r="O209" s="11"/>
      <c r="P209" t="s">
        <v>23</v>
      </c>
    </row>
    <row r="210" spans="1:16">
      <c r="A210" t="s">
        <v>208</v>
      </c>
      <c r="B210" s="5">
        <v>-4.430767E-2</v>
      </c>
      <c r="C210" s="5">
        <v>0.2123613</v>
      </c>
      <c r="D210" s="5">
        <v>4.509734E-2</v>
      </c>
      <c r="E210" s="5">
        <v>-0.46052827000000002</v>
      </c>
      <c r="F210" s="5">
        <v>0.37191289999999999</v>
      </c>
      <c r="G210">
        <v>2</v>
      </c>
      <c r="H210">
        <v>42</v>
      </c>
      <c r="I210">
        <v>47</v>
      </c>
      <c r="J210">
        <f t="shared" si="10"/>
        <v>89</v>
      </c>
      <c r="K210" s="6" t="s">
        <v>156</v>
      </c>
      <c r="M210" t="s">
        <v>26</v>
      </c>
      <c r="N210" t="s">
        <v>215</v>
      </c>
      <c r="O210" s="11"/>
      <c r="P210" t="s">
        <v>23</v>
      </c>
    </row>
    <row r="211" spans="1:16">
      <c r="A211" t="s">
        <v>208</v>
      </c>
      <c r="B211" s="5">
        <v>1.5169459999999999E-2</v>
      </c>
      <c r="C211" s="5">
        <v>0.212338</v>
      </c>
      <c r="D211" s="5">
        <v>4.5087429999999998E-2</v>
      </c>
      <c r="E211" s="5">
        <v>-0.40100542</v>
      </c>
      <c r="F211" s="5">
        <v>0.43134430000000001</v>
      </c>
      <c r="G211">
        <v>2</v>
      </c>
      <c r="H211">
        <v>42</v>
      </c>
      <c r="I211">
        <v>47</v>
      </c>
      <c r="J211">
        <f t="shared" si="10"/>
        <v>89</v>
      </c>
      <c r="K211" s="6" t="s">
        <v>156</v>
      </c>
      <c r="M211" t="s">
        <v>26</v>
      </c>
      <c r="N211" t="s">
        <v>216</v>
      </c>
      <c r="O211" s="11"/>
      <c r="P211" t="s">
        <v>23</v>
      </c>
    </row>
    <row r="212" spans="1:16">
      <c r="A212" t="s">
        <v>208</v>
      </c>
      <c r="B212" s="5">
        <v>0</v>
      </c>
      <c r="C212" s="5">
        <v>0.21233489999999999</v>
      </c>
      <c r="D212" s="5">
        <v>4.508612E-2</v>
      </c>
      <c r="E212" s="5">
        <v>-0.41616880000000001</v>
      </c>
      <c r="F212" s="5">
        <v>0.41616880000000001</v>
      </c>
      <c r="G212">
        <v>2</v>
      </c>
      <c r="H212">
        <v>42</v>
      </c>
      <c r="I212">
        <v>47</v>
      </c>
      <c r="J212">
        <f t="shared" si="10"/>
        <v>89</v>
      </c>
      <c r="K212" s="6" t="s">
        <v>156</v>
      </c>
      <c r="M212" t="s">
        <v>26</v>
      </c>
      <c r="N212" t="s">
        <v>217</v>
      </c>
      <c r="O212" s="11"/>
      <c r="P212" t="s">
        <v>23</v>
      </c>
    </row>
    <row r="213" spans="1:16">
      <c r="A213" t="s">
        <v>208</v>
      </c>
      <c r="B213" s="5">
        <v>3.2116140000000001E-2</v>
      </c>
      <c r="C213" s="5">
        <v>0.2123488</v>
      </c>
      <c r="D213" s="5">
        <v>4.5092019999999997E-2</v>
      </c>
      <c r="E213" s="5">
        <v>-0.38407986999999999</v>
      </c>
      <c r="F213" s="5">
        <v>0.44831219999999999</v>
      </c>
      <c r="G213">
        <v>2</v>
      </c>
      <c r="H213">
        <v>42</v>
      </c>
      <c r="I213">
        <v>47</v>
      </c>
      <c r="J213">
        <f t="shared" si="10"/>
        <v>89</v>
      </c>
      <c r="K213" s="6" t="s">
        <v>156</v>
      </c>
      <c r="M213" t="s">
        <v>26</v>
      </c>
      <c r="N213" t="s">
        <v>218</v>
      </c>
      <c r="O213" s="11"/>
      <c r="P213" t="s">
        <v>23</v>
      </c>
    </row>
    <row r="214" spans="1:16">
      <c r="A214" t="s">
        <v>208</v>
      </c>
      <c r="B214" s="5">
        <v>0.16011010000000001</v>
      </c>
      <c r="C214" s="5">
        <v>0.2126797</v>
      </c>
      <c r="D214" s="5">
        <v>4.5232660000000001E-2</v>
      </c>
      <c r="E214" s="5">
        <v>-0.25673446999999999</v>
      </c>
      <c r="F214" s="5">
        <v>0.57695470000000004</v>
      </c>
      <c r="G214">
        <v>2</v>
      </c>
      <c r="H214">
        <v>42</v>
      </c>
      <c r="I214">
        <v>47</v>
      </c>
      <c r="J214">
        <f t="shared" si="10"/>
        <v>89</v>
      </c>
      <c r="K214" s="6" t="s">
        <v>156</v>
      </c>
      <c r="M214" t="s">
        <v>26</v>
      </c>
      <c r="N214" t="s">
        <v>219</v>
      </c>
      <c r="O214" s="11"/>
      <c r="P214" t="s">
        <v>23</v>
      </c>
    </row>
    <row r="215" spans="1:16" s="22" customFormat="1">
      <c r="A215" s="22" t="s">
        <v>208</v>
      </c>
      <c r="B215" s="25">
        <v>-0.1589979</v>
      </c>
      <c r="C215" s="25">
        <v>0.2126749</v>
      </c>
      <c r="D215" s="25">
        <v>4.5230630000000001E-2</v>
      </c>
      <c r="E215" s="25">
        <v>-0.57583308</v>
      </c>
      <c r="F215" s="25">
        <v>0.25783739999999999</v>
      </c>
      <c r="G215" s="22">
        <v>2</v>
      </c>
      <c r="H215" s="22">
        <v>42</v>
      </c>
      <c r="I215" s="22">
        <v>47</v>
      </c>
      <c r="J215" s="22">
        <f t="shared" si="10"/>
        <v>89</v>
      </c>
      <c r="K215" s="27" t="s">
        <v>156</v>
      </c>
      <c r="M215" s="22" t="s">
        <v>26</v>
      </c>
      <c r="N215" s="22" t="s">
        <v>220</v>
      </c>
      <c r="O215" s="2"/>
      <c r="P215" s="22" t="s">
        <v>23</v>
      </c>
    </row>
    <row r="216" spans="1:16">
      <c r="A216" t="s">
        <v>221</v>
      </c>
      <c r="B216" s="5">
        <v>-0.54005150000000002</v>
      </c>
      <c r="C216" s="5">
        <v>0.37870579999999998</v>
      </c>
      <c r="D216" s="5">
        <v>0.14341809999999999</v>
      </c>
      <c r="E216" s="5">
        <v>-1.2823012</v>
      </c>
      <c r="F216" s="5">
        <v>0.20219819999999999</v>
      </c>
      <c r="G216">
        <v>1</v>
      </c>
      <c r="H216">
        <v>14</v>
      </c>
      <c r="I216">
        <v>15</v>
      </c>
      <c r="J216">
        <f t="shared" si="10"/>
        <v>29</v>
      </c>
      <c r="K216" s="6" t="s">
        <v>47</v>
      </c>
      <c r="M216" t="s">
        <v>26</v>
      </c>
      <c r="N216" t="s">
        <v>209</v>
      </c>
      <c r="O216" s="11"/>
      <c r="P216" t="s">
        <v>23</v>
      </c>
    </row>
    <row r="217" spans="1:16">
      <c r="A217" t="s">
        <v>221</v>
      </c>
      <c r="B217" s="5">
        <v>-0.35833749999999998</v>
      </c>
      <c r="C217" s="5">
        <v>0.37475150000000002</v>
      </c>
      <c r="D217" s="5">
        <v>0.1404387</v>
      </c>
      <c r="E217" s="5">
        <v>-1.0928370000000001</v>
      </c>
      <c r="F217" s="5">
        <v>0.376162</v>
      </c>
      <c r="G217">
        <v>1</v>
      </c>
      <c r="H217">
        <v>14</v>
      </c>
      <c r="I217">
        <v>15</v>
      </c>
      <c r="J217">
        <f t="shared" si="10"/>
        <v>29</v>
      </c>
      <c r="K217" s="6" t="s">
        <v>47</v>
      </c>
      <c r="M217" t="s">
        <v>26</v>
      </c>
      <c r="N217" t="s">
        <v>210</v>
      </c>
      <c r="O217" s="11"/>
      <c r="P217" t="s">
        <v>23</v>
      </c>
    </row>
    <row r="218" spans="1:16">
      <c r="A218" t="s">
        <v>221</v>
      </c>
      <c r="B218" s="5">
        <v>-0.35721855000000002</v>
      </c>
      <c r="C218" s="5">
        <v>0.37473200000000001</v>
      </c>
      <c r="D218" s="5">
        <v>0.1404241</v>
      </c>
      <c r="E218" s="5">
        <v>-1.0916798000000001</v>
      </c>
      <c r="F218" s="5">
        <v>0.37724269999999999</v>
      </c>
      <c r="G218">
        <v>1</v>
      </c>
      <c r="H218">
        <v>14</v>
      </c>
      <c r="I218">
        <v>15</v>
      </c>
      <c r="J218">
        <f t="shared" si="10"/>
        <v>29</v>
      </c>
      <c r="K218" s="6" t="s">
        <v>47</v>
      </c>
      <c r="M218" t="s">
        <v>26</v>
      </c>
      <c r="N218" t="s">
        <v>211</v>
      </c>
      <c r="O218" s="11"/>
      <c r="P218" t="s">
        <v>23</v>
      </c>
    </row>
    <row r="219" spans="1:16">
      <c r="A219" t="s">
        <v>221</v>
      </c>
      <c r="B219" s="5">
        <v>-0.30993755000000001</v>
      </c>
      <c r="C219" s="5">
        <v>0.37396309999999999</v>
      </c>
      <c r="D219" s="5">
        <v>0.13984840000000001</v>
      </c>
      <c r="E219" s="5">
        <v>-1.0428917</v>
      </c>
      <c r="F219" s="5">
        <v>0.42301670000000002</v>
      </c>
      <c r="G219">
        <v>1</v>
      </c>
      <c r="H219">
        <v>14</v>
      </c>
      <c r="I219">
        <v>15</v>
      </c>
      <c r="J219">
        <f t="shared" si="10"/>
        <v>29</v>
      </c>
      <c r="K219" s="6" t="s">
        <v>47</v>
      </c>
      <c r="M219" t="s">
        <v>26</v>
      </c>
      <c r="N219" t="s">
        <v>212</v>
      </c>
      <c r="O219" s="11"/>
      <c r="P219" t="s">
        <v>23</v>
      </c>
    </row>
    <row r="220" spans="1:16">
      <c r="A220" t="s">
        <v>221</v>
      </c>
      <c r="B220" s="5">
        <v>0.14008743000000001</v>
      </c>
      <c r="C220" s="5">
        <v>0.37209330000000002</v>
      </c>
      <c r="D220" s="5">
        <v>0.1384534</v>
      </c>
      <c r="E220" s="5">
        <v>-0.589202</v>
      </c>
      <c r="F220" s="5">
        <v>0.86937679999999995</v>
      </c>
      <c r="G220">
        <v>1</v>
      </c>
      <c r="H220">
        <v>14</v>
      </c>
      <c r="I220">
        <v>15</v>
      </c>
      <c r="J220">
        <f t="shared" si="10"/>
        <v>29</v>
      </c>
      <c r="K220" s="6" t="s">
        <v>47</v>
      </c>
      <c r="M220" t="s">
        <v>26</v>
      </c>
      <c r="N220" t="s">
        <v>213</v>
      </c>
      <c r="O220" s="11"/>
      <c r="P220" t="s">
        <v>23</v>
      </c>
    </row>
    <row r="221" spans="1:16">
      <c r="A221" t="s">
        <v>221</v>
      </c>
      <c r="B221" s="5">
        <v>-1.3710480000000001E-2</v>
      </c>
      <c r="C221" s="5">
        <v>0.37161630000000001</v>
      </c>
      <c r="D221" s="5">
        <v>0.13809869999999999</v>
      </c>
      <c r="E221" s="5">
        <v>-0.74206499999999997</v>
      </c>
      <c r="F221" s="5">
        <v>0.7146441</v>
      </c>
      <c r="G221">
        <v>1</v>
      </c>
      <c r="H221">
        <v>14</v>
      </c>
      <c r="I221">
        <v>15</v>
      </c>
      <c r="J221">
        <f t="shared" si="10"/>
        <v>29</v>
      </c>
      <c r="K221" s="6" t="s">
        <v>47</v>
      </c>
      <c r="M221" t="s">
        <v>26</v>
      </c>
      <c r="N221" t="s">
        <v>214</v>
      </c>
      <c r="O221" s="11"/>
      <c r="P221" t="s">
        <v>23</v>
      </c>
    </row>
    <row r="222" spans="1:16">
      <c r="A222" t="s">
        <v>221</v>
      </c>
      <c r="B222" s="5">
        <v>9.1383530000000004E-2</v>
      </c>
      <c r="C222" s="5">
        <v>0.3718167</v>
      </c>
      <c r="D222" s="5">
        <v>0.1382476</v>
      </c>
      <c r="E222" s="5">
        <v>-0.63736380000000004</v>
      </c>
      <c r="F222" s="5">
        <v>0.82013080000000005</v>
      </c>
      <c r="G222">
        <v>1</v>
      </c>
      <c r="H222">
        <v>14</v>
      </c>
      <c r="I222">
        <v>15</v>
      </c>
      <c r="J222">
        <f t="shared" si="10"/>
        <v>29</v>
      </c>
      <c r="K222" s="6" t="s">
        <v>91</v>
      </c>
      <c r="M222" t="s">
        <v>26</v>
      </c>
      <c r="N222" t="s">
        <v>215</v>
      </c>
      <c r="O222" s="11"/>
      <c r="P222" t="s">
        <v>23</v>
      </c>
    </row>
    <row r="223" spans="1:16">
      <c r="A223" t="s">
        <v>221</v>
      </c>
      <c r="B223" s="5">
        <v>-6.8779930000000003E-2</v>
      </c>
      <c r="C223" s="5">
        <v>0.3717278</v>
      </c>
      <c r="D223" s="5">
        <v>0.13818159999999999</v>
      </c>
      <c r="E223" s="5">
        <v>-0.79735310000000004</v>
      </c>
      <c r="F223" s="5">
        <v>0.65979319999999997</v>
      </c>
      <c r="G223">
        <v>1</v>
      </c>
      <c r="H223">
        <v>14</v>
      </c>
      <c r="I223">
        <v>15</v>
      </c>
      <c r="J223">
        <f t="shared" si="10"/>
        <v>29</v>
      </c>
      <c r="K223" s="6" t="s">
        <v>47</v>
      </c>
      <c r="M223" t="s">
        <v>26</v>
      </c>
      <c r="N223" t="s">
        <v>216</v>
      </c>
      <c r="O223" s="11"/>
      <c r="P223" t="s">
        <v>23</v>
      </c>
    </row>
    <row r="224" spans="1:16">
      <c r="A224" t="s">
        <v>221</v>
      </c>
      <c r="B224" s="5">
        <v>-0.11876515</v>
      </c>
      <c r="C224" s="5">
        <v>0.37195790000000001</v>
      </c>
      <c r="D224" s="5">
        <v>0.1383527</v>
      </c>
      <c r="E224" s="5">
        <v>-0.84778920000000002</v>
      </c>
      <c r="F224" s="5">
        <v>0.61025890000000005</v>
      </c>
      <c r="G224">
        <v>1</v>
      </c>
      <c r="H224">
        <v>14</v>
      </c>
      <c r="I224">
        <v>15</v>
      </c>
      <c r="J224">
        <f t="shared" si="10"/>
        <v>29</v>
      </c>
      <c r="K224" s="6" t="s">
        <v>47</v>
      </c>
      <c r="M224" t="s">
        <v>26</v>
      </c>
      <c r="N224" t="s">
        <v>217</v>
      </c>
      <c r="O224" s="11"/>
      <c r="P224" t="s">
        <v>23</v>
      </c>
    </row>
    <row r="225" spans="1:17">
      <c r="A225" t="s">
        <v>221</v>
      </c>
      <c r="B225" s="5">
        <v>-0.50253172000000002</v>
      </c>
      <c r="C225" s="5">
        <v>0.37776199999999999</v>
      </c>
      <c r="D225" s="5">
        <v>0.1427042</v>
      </c>
      <c r="E225" s="5">
        <v>-1.2429317</v>
      </c>
      <c r="F225" s="5">
        <v>0.2378683</v>
      </c>
      <c r="G225">
        <v>1</v>
      </c>
      <c r="H225">
        <v>14</v>
      </c>
      <c r="I225">
        <v>15</v>
      </c>
      <c r="J225">
        <f t="shared" si="10"/>
        <v>29</v>
      </c>
      <c r="K225" s="6" t="s">
        <v>47</v>
      </c>
      <c r="M225" t="s">
        <v>26</v>
      </c>
      <c r="N225" t="s">
        <v>218</v>
      </c>
      <c r="O225" s="11"/>
      <c r="P225" t="s">
        <v>23</v>
      </c>
    </row>
    <row r="226" spans="1:17">
      <c r="A226" t="s">
        <v>221</v>
      </c>
      <c r="B226" s="5">
        <v>0.50042116000000003</v>
      </c>
      <c r="C226" s="5">
        <v>0.37771090000000002</v>
      </c>
      <c r="D226" s="5">
        <v>0.1426655</v>
      </c>
      <c r="E226" s="5">
        <v>-0.2398786</v>
      </c>
      <c r="F226" s="5">
        <v>1.2407208999999999</v>
      </c>
      <c r="G226">
        <v>1</v>
      </c>
      <c r="H226">
        <v>14</v>
      </c>
      <c r="I226">
        <v>15</v>
      </c>
      <c r="J226">
        <f t="shared" si="10"/>
        <v>29</v>
      </c>
      <c r="K226" s="6" t="s">
        <v>91</v>
      </c>
      <c r="M226" t="s">
        <v>26</v>
      </c>
      <c r="N226" t="s">
        <v>219</v>
      </c>
      <c r="O226" s="11"/>
      <c r="P226" t="s">
        <v>23</v>
      </c>
    </row>
    <row r="227" spans="1:17" s="22" customFormat="1">
      <c r="A227" s="22" t="s">
        <v>221</v>
      </c>
      <c r="B227" s="25">
        <v>0.62383540999999998</v>
      </c>
      <c r="C227" s="25">
        <v>0.3810482</v>
      </c>
      <c r="D227" s="25">
        <v>0.14519779999999999</v>
      </c>
      <c r="E227" s="25">
        <v>-0.1230054</v>
      </c>
      <c r="F227" s="25">
        <v>1.3706763</v>
      </c>
      <c r="G227" s="22">
        <v>1</v>
      </c>
      <c r="H227" s="22">
        <v>14</v>
      </c>
      <c r="I227" s="22">
        <v>15</v>
      </c>
      <c r="J227" s="22">
        <f t="shared" si="10"/>
        <v>29</v>
      </c>
      <c r="K227" s="27" t="s">
        <v>47</v>
      </c>
      <c r="M227" s="22" t="s">
        <v>26</v>
      </c>
      <c r="N227" s="22" t="s">
        <v>220</v>
      </c>
      <c r="O227" s="2"/>
      <c r="P227" s="22" t="s">
        <v>23</v>
      </c>
    </row>
    <row r="228" spans="1:17">
      <c r="A228" t="s">
        <v>222</v>
      </c>
      <c r="B228" s="5">
        <v>0.23826939999999999</v>
      </c>
      <c r="C228" s="5">
        <v>0.3887391</v>
      </c>
      <c r="D228" s="5">
        <v>0.15111810000000001</v>
      </c>
      <c r="E228" s="5">
        <v>-0.52364520000000003</v>
      </c>
      <c r="F228" s="5">
        <v>1.000184</v>
      </c>
      <c r="G228">
        <v>1</v>
      </c>
      <c r="H228">
        <v>12</v>
      </c>
      <c r="I228">
        <v>15</v>
      </c>
      <c r="J228">
        <f t="shared" si="10"/>
        <v>27</v>
      </c>
      <c r="K228" s="6" t="s">
        <v>156</v>
      </c>
      <c r="M228" t="s">
        <v>68</v>
      </c>
      <c r="N228" t="s">
        <v>223</v>
      </c>
      <c r="O228" s="11" t="s">
        <v>224</v>
      </c>
      <c r="P228" t="s">
        <v>23</v>
      </c>
    </row>
    <row r="229" spans="1:17">
      <c r="A229" t="s">
        <v>222</v>
      </c>
      <c r="B229" s="5">
        <v>1.0562034</v>
      </c>
      <c r="C229" s="5">
        <v>0.41469260000000002</v>
      </c>
      <c r="D229" s="5">
        <v>0.17197000000000001</v>
      </c>
      <c r="E229" s="5">
        <v>0.24342079999999999</v>
      </c>
      <c r="F229" s="5">
        <v>1.868986</v>
      </c>
      <c r="G229">
        <v>1</v>
      </c>
      <c r="H229">
        <v>12</v>
      </c>
      <c r="I229">
        <v>15</v>
      </c>
      <c r="J229">
        <f t="shared" si="10"/>
        <v>27</v>
      </c>
      <c r="K229" s="6" t="s">
        <v>156</v>
      </c>
      <c r="M229" t="s">
        <v>68</v>
      </c>
      <c r="N229" t="s">
        <v>225</v>
      </c>
      <c r="O229" s="11" t="s">
        <v>224</v>
      </c>
      <c r="P229" t="s">
        <v>23</v>
      </c>
    </row>
    <row r="230" spans="1:17" s="22" customFormat="1">
      <c r="A230" s="22" t="s">
        <v>222</v>
      </c>
      <c r="B230" s="25">
        <v>0.45863039999999999</v>
      </c>
      <c r="C230" s="25">
        <v>0.39260980000000001</v>
      </c>
      <c r="D230" s="25">
        <v>0.15414249999999999</v>
      </c>
      <c r="E230" s="25">
        <v>-0.3108707</v>
      </c>
      <c r="F230" s="25">
        <v>1.228132</v>
      </c>
      <c r="G230" s="22">
        <v>1</v>
      </c>
      <c r="H230" s="22">
        <v>12</v>
      </c>
      <c r="I230" s="22">
        <v>15</v>
      </c>
      <c r="J230" s="22">
        <f t="shared" si="10"/>
        <v>27</v>
      </c>
      <c r="K230" s="27" t="s">
        <v>156</v>
      </c>
      <c r="M230" s="22" t="s">
        <v>68</v>
      </c>
      <c r="N230" s="22" t="s">
        <v>226</v>
      </c>
      <c r="O230" s="2" t="s">
        <v>224</v>
      </c>
      <c r="P230" s="22" t="s">
        <v>23</v>
      </c>
    </row>
    <row r="231" spans="1:17">
      <c r="A231" t="s">
        <v>227</v>
      </c>
      <c r="B231" s="5">
        <v>0.14960000000000001</v>
      </c>
      <c r="C231" s="5">
        <v>0.3795</v>
      </c>
      <c r="D231" s="5">
        <v>0.14399999999999999</v>
      </c>
      <c r="E231" s="5">
        <v>-0.59409999999999996</v>
      </c>
      <c r="F231" s="5">
        <v>0.89339999999999997</v>
      </c>
      <c r="G231">
        <v>1</v>
      </c>
      <c r="H231">
        <v>13</v>
      </c>
      <c r="I231">
        <v>15</v>
      </c>
      <c r="J231">
        <f t="shared" si="10"/>
        <v>28</v>
      </c>
      <c r="K231" s="6" t="s">
        <v>156</v>
      </c>
      <c r="M231" t="s">
        <v>58</v>
      </c>
      <c r="N231" t="s">
        <v>228</v>
      </c>
      <c r="O231" t="s">
        <v>229</v>
      </c>
      <c r="P231" t="s">
        <v>23</v>
      </c>
    </row>
    <row r="232" spans="1:17" s="22" customFormat="1">
      <c r="A232" s="22" t="s">
        <v>227</v>
      </c>
      <c r="B232" s="25">
        <v>-0.30249999999999999</v>
      </c>
      <c r="C232" s="25">
        <v>0.38119999999999998</v>
      </c>
      <c r="D232" s="25">
        <v>0.14530000000000001</v>
      </c>
      <c r="E232" s="25">
        <v>-1.0497000000000001</v>
      </c>
      <c r="F232" s="25">
        <v>0.44469999999999998</v>
      </c>
      <c r="G232" s="22">
        <v>1</v>
      </c>
      <c r="H232" s="22">
        <v>13</v>
      </c>
      <c r="I232" s="22">
        <v>15</v>
      </c>
      <c r="J232" s="22">
        <f t="shared" si="10"/>
        <v>28</v>
      </c>
      <c r="K232" s="27">
        <v>0.43</v>
      </c>
      <c r="M232" s="22" t="s">
        <v>58</v>
      </c>
      <c r="N232" s="22" t="s">
        <v>228</v>
      </c>
      <c r="O232" s="2" t="s">
        <v>230</v>
      </c>
      <c r="P232" s="22" t="s">
        <v>23</v>
      </c>
    </row>
    <row r="233" spans="1:17" s="30" customFormat="1">
      <c r="A233" s="30" t="s">
        <v>231</v>
      </c>
      <c r="B233" s="31">
        <v>8.3500000000000005E-2</v>
      </c>
      <c r="C233" s="31">
        <v>0.33850000000000002</v>
      </c>
      <c r="D233" s="31">
        <v>0.11459999999999999</v>
      </c>
      <c r="E233" s="31">
        <v>-0.57999999999999996</v>
      </c>
      <c r="F233" s="31">
        <v>0.74690000000000001</v>
      </c>
      <c r="G233" s="30">
        <v>1</v>
      </c>
      <c r="H233" s="30">
        <v>21</v>
      </c>
      <c r="I233" s="30">
        <v>23</v>
      </c>
      <c r="J233" s="30">
        <f t="shared" si="10"/>
        <v>44</v>
      </c>
      <c r="K233" s="36" t="s">
        <v>47</v>
      </c>
      <c r="M233" s="30" t="s">
        <v>26</v>
      </c>
      <c r="N233" s="30" t="s">
        <v>232</v>
      </c>
      <c r="O233" s="30" t="s">
        <v>233</v>
      </c>
      <c r="P233" s="22" t="s">
        <v>23</v>
      </c>
      <c r="Q233" s="30" t="s">
        <v>234</v>
      </c>
    </row>
    <row r="234" spans="1:17">
      <c r="A234" t="s">
        <v>235</v>
      </c>
      <c r="B234" s="5">
        <v>-0.41469378000000001</v>
      </c>
      <c r="C234" s="5">
        <v>0.2074462</v>
      </c>
      <c r="D234" s="5">
        <v>4.3033929999999998E-2</v>
      </c>
      <c r="E234" s="5">
        <v>-0.82128086</v>
      </c>
      <c r="F234" s="5">
        <v>-8.1067029999999998E-3</v>
      </c>
      <c r="G234">
        <v>1</v>
      </c>
      <c r="H234">
        <v>53</v>
      </c>
      <c r="I234">
        <v>43</v>
      </c>
      <c r="J234">
        <f t="shared" si="10"/>
        <v>96</v>
      </c>
      <c r="K234" s="6" t="s">
        <v>156</v>
      </c>
      <c r="M234" t="s">
        <v>20</v>
      </c>
      <c r="N234" s="1" t="s">
        <v>236</v>
      </c>
      <c r="O234" s="11" t="s">
        <v>237</v>
      </c>
      <c r="P234" t="s">
        <v>23</v>
      </c>
    </row>
    <row r="235" spans="1:17">
      <c r="A235" t="s">
        <v>235</v>
      </c>
      <c r="B235" s="5">
        <v>-0.51351568000000003</v>
      </c>
      <c r="C235" s="5">
        <v>0.22617580000000001</v>
      </c>
      <c r="D235" s="5">
        <v>5.11555E-2</v>
      </c>
      <c r="E235" s="5">
        <v>-0.95681212999999998</v>
      </c>
      <c r="F235" s="5">
        <v>-7.0219221999999998E-2</v>
      </c>
      <c r="G235">
        <v>1</v>
      </c>
      <c r="H235">
        <v>46</v>
      </c>
      <c r="I235">
        <v>36</v>
      </c>
      <c r="J235">
        <f t="shared" si="10"/>
        <v>82</v>
      </c>
      <c r="K235" s="6" t="s">
        <v>156</v>
      </c>
      <c r="M235" t="s">
        <v>68</v>
      </c>
      <c r="N235" s="1" t="s">
        <v>238</v>
      </c>
      <c r="O235" s="11" t="s">
        <v>239</v>
      </c>
      <c r="P235" t="s">
        <v>23</v>
      </c>
    </row>
    <row r="236" spans="1:17">
      <c r="A236" t="s">
        <v>235</v>
      </c>
      <c r="B236" s="5">
        <v>-0.15952354999999999</v>
      </c>
      <c r="C236" s="5">
        <v>0.22287899999999999</v>
      </c>
      <c r="D236" s="5">
        <v>4.9675039999999997E-2</v>
      </c>
      <c r="E236" s="5">
        <v>-0.59635830999999995</v>
      </c>
      <c r="F236" s="5">
        <v>0.27731121800000003</v>
      </c>
      <c r="G236">
        <v>1</v>
      </c>
      <c r="H236">
        <v>46</v>
      </c>
      <c r="I236">
        <v>36</v>
      </c>
      <c r="J236">
        <f t="shared" si="10"/>
        <v>82</v>
      </c>
      <c r="K236" s="6" t="s">
        <v>156</v>
      </c>
      <c r="M236" t="s">
        <v>20</v>
      </c>
      <c r="N236" s="1" t="s">
        <v>240</v>
      </c>
      <c r="O236" s="11" t="s">
        <v>239</v>
      </c>
      <c r="P236" t="s">
        <v>23</v>
      </c>
    </row>
    <row r="237" spans="1:17">
      <c r="A237" t="s">
        <v>235</v>
      </c>
      <c r="B237" s="5">
        <v>0.10199674</v>
      </c>
      <c r="C237" s="5">
        <v>0.20671990000000001</v>
      </c>
      <c r="D237" s="5">
        <v>4.2733100000000003E-2</v>
      </c>
      <c r="E237" s="5">
        <v>-0.30316673</v>
      </c>
      <c r="F237" s="5">
        <v>0.50716021700000002</v>
      </c>
      <c r="G237">
        <v>1</v>
      </c>
      <c r="H237">
        <v>53</v>
      </c>
      <c r="I237">
        <v>42</v>
      </c>
      <c r="J237">
        <f t="shared" si="10"/>
        <v>95</v>
      </c>
      <c r="K237" s="6" t="s">
        <v>156</v>
      </c>
      <c r="M237" t="s">
        <v>68</v>
      </c>
      <c r="N237" s="1" t="s">
        <v>241</v>
      </c>
      <c r="O237" s="11" t="s">
        <v>242</v>
      </c>
      <c r="P237" t="s">
        <v>23</v>
      </c>
    </row>
    <row r="238" spans="1:17">
      <c r="A238" t="s">
        <v>235</v>
      </c>
      <c r="B238" s="5">
        <v>-0.76464913999999995</v>
      </c>
      <c r="C238" s="5">
        <v>0.2140213</v>
      </c>
      <c r="D238" s="5">
        <v>4.5805129999999999E-2</v>
      </c>
      <c r="E238" s="5">
        <v>-1.18412326</v>
      </c>
      <c r="F238" s="5">
        <v>-0.34517502999999999</v>
      </c>
      <c r="G238">
        <v>1</v>
      </c>
      <c r="H238">
        <v>53</v>
      </c>
      <c r="I238">
        <v>42</v>
      </c>
      <c r="J238">
        <f t="shared" si="10"/>
        <v>95</v>
      </c>
      <c r="K238" s="6" t="s">
        <v>156</v>
      </c>
      <c r="M238" t="s">
        <v>20</v>
      </c>
      <c r="N238" s="1" t="s">
        <v>243</v>
      </c>
      <c r="O238" s="11" t="s">
        <v>242</v>
      </c>
      <c r="P238" t="s">
        <v>23</v>
      </c>
    </row>
    <row r="239" spans="1:17">
      <c r="A239" t="s">
        <v>235</v>
      </c>
      <c r="B239" s="5">
        <v>-0.37611304000000001</v>
      </c>
      <c r="C239" s="5">
        <v>0.23534630000000001</v>
      </c>
      <c r="D239" s="5">
        <v>5.538788E-2</v>
      </c>
      <c r="E239" s="5">
        <v>-0.83738332000000004</v>
      </c>
      <c r="F239" s="5">
        <v>8.5157234999999998E-2</v>
      </c>
      <c r="G239">
        <v>1</v>
      </c>
      <c r="H239">
        <v>40</v>
      </c>
      <c r="I239">
        <v>34</v>
      </c>
      <c r="J239">
        <f t="shared" si="10"/>
        <v>74</v>
      </c>
      <c r="K239" s="6" t="s">
        <v>156</v>
      </c>
      <c r="M239" t="s">
        <v>58</v>
      </c>
      <c r="N239" s="1" t="s">
        <v>244</v>
      </c>
      <c r="O239" s="11" t="s">
        <v>245</v>
      </c>
      <c r="P239" t="s">
        <v>23</v>
      </c>
    </row>
    <row r="240" spans="1:17">
      <c r="A240" t="s">
        <v>235</v>
      </c>
      <c r="B240" s="5">
        <v>0.75165837000000002</v>
      </c>
      <c r="C240" s="5">
        <v>0.2429114</v>
      </c>
      <c r="D240" s="5">
        <v>5.9005960000000003E-2</v>
      </c>
      <c r="E240" s="5">
        <v>0.27556074000000003</v>
      </c>
      <c r="F240" s="5">
        <v>1.227755991</v>
      </c>
      <c r="G240">
        <v>1</v>
      </c>
      <c r="H240">
        <v>39</v>
      </c>
      <c r="I240">
        <v>34</v>
      </c>
      <c r="J240">
        <f t="shared" si="10"/>
        <v>73</v>
      </c>
      <c r="K240" s="6" t="s">
        <v>156</v>
      </c>
      <c r="M240" t="s">
        <v>58</v>
      </c>
      <c r="N240" s="1" t="s">
        <v>246</v>
      </c>
      <c r="O240" t="s">
        <v>247</v>
      </c>
      <c r="P240" t="s">
        <v>23</v>
      </c>
    </row>
    <row r="241" spans="1:16">
      <c r="A241" t="s">
        <v>235</v>
      </c>
      <c r="B241" s="5">
        <v>-0.207234</v>
      </c>
      <c r="C241" s="5">
        <v>0.17669989999999999</v>
      </c>
      <c r="D241" s="5">
        <v>3.122285E-2</v>
      </c>
      <c r="E241" s="5">
        <v>-0.55355940999999997</v>
      </c>
      <c r="F241" s="5">
        <v>0.139091415</v>
      </c>
      <c r="G241">
        <v>2</v>
      </c>
      <c r="H241">
        <v>67</v>
      </c>
      <c r="I241">
        <v>62</v>
      </c>
      <c r="J241">
        <f t="shared" si="10"/>
        <v>129</v>
      </c>
      <c r="K241" s="6" t="s">
        <v>156</v>
      </c>
      <c r="M241" t="s">
        <v>68</v>
      </c>
      <c r="N241" s="1" t="s">
        <v>248</v>
      </c>
      <c r="O241" s="11" t="s">
        <v>249</v>
      </c>
      <c r="P241" t="s">
        <v>23</v>
      </c>
    </row>
    <row r="242" spans="1:16">
      <c r="A242" t="s">
        <v>235</v>
      </c>
      <c r="B242" s="5">
        <v>-0.18130472</v>
      </c>
      <c r="C242" s="5">
        <v>0.194436</v>
      </c>
      <c r="D242" s="5">
        <v>3.7805369999999998E-2</v>
      </c>
      <c r="E242" s="5">
        <v>-0.56239234000000005</v>
      </c>
      <c r="F242" s="5">
        <v>0.19978290400000001</v>
      </c>
      <c r="G242">
        <v>2</v>
      </c>
      <c r="H242">
        <v>58</v>
      </c>
      <c r="I242">
        <v>49</v>
      </c>
      <c r="J242">
        <f t="shared" si="10"/>
        <v>107</v>
      </c>
      <c r="K242" s="6" t="s">
        <v>156</v>
      </c>
      <c r="M242" t="s">
        <v>68</v>
      </c>
      <c r="N242" s="1" t="s">
        <v>238</v>
      </c>
      <c r="O242" s="11" t="s">
        <v>239</v>
      </c>
      <c r="P242" t="s">
        <v>23</v>
      </c>
    </row>
    <row r="243" spans="1:16">
      <c r="A243" t="s">
        <v>235</v>
      </c>
      <c r="B243" s="5">
        <v>-0.30519190000000002</v>
      </c>
      <c r="C243" s="5">
        <v>0.19516939999999999</v>
      </c>
      <c r="D243" s="5">
        <v>3.8091090000000001E-2</v>
      </c>
      <c r="E243" s="5">
        <v>-0.68771685000000005</v>
      </c>
      <c r="F243" s="5">
        <v>7.7333053999999998E-2</v>
      </c>
      <c r="G243">
        <v>2</v>
      </c>
      <c r="H243">
        <v>58</v>
      </c>
      <c r="I243">
        <v>49</v>
      </c>
      <c r="J243">
        <f t="shared" si="10"/>
        <v>107</v>
      </c>
      <c r="K243" s="6" t="s">
        <v>156</v>
      </c>
      <c r="M243" t="s">
        <v>20</v>
      </c>
      <c r="N243" s="1" t="s">
        <v>240</v>
      </c>
      <c r="O243" s="11" t="s">
        <v>239</v>
      </c>
      <c r="P243" t="s">
        <v>23</v>
      </c>
    </row>
    <row r="244" spans="1:16">
      <c r="A244" t="s">
        <v>235</v>
      </c>
      <c r="B244" s="5">
        <v>-3.0077690000000001E-2</v>
      </c>
      <c r="C244" s="5">
        <v>0.17982619999999999</v>
      </c>
      <c r="D244" s="5">
        <v>3.2337459999999998E-2</v>
      </c>
      <c r="E244" s="5">
        <v>-0.38253056000000002</v>
      </c>
      <c r="F244" s="5">
        <v>0.32237518100000001</v>
      </c>
      <c r="G244">
        <v>2</v>
      </c>
      <c r="H244">
        <v>65</v>
      </c>
      <c r="I244">
        <v>59</v>
      </c>
      <c r="J244">
        <f t="shared" si="10"/>
        <v>124</v>
      </c>
      <c r="K244" s="6" t="s">
        <v>156</v>
      </c>
      <c r="M244" t="s">
        <v>68</v>
      </c>
      <c r="N244" s="1" t="s">
        <v>241</v>
      </c>
      <c r="O244" s="11" t="s">
        <v>242</v>
      </c>
      <c r="P244" t="s">
        <v>23</v>
      </c>
    </row>
    <row r="245" spans="1:16">
      <c r="A245" t="s">
        <v>235</v>
      </c>
      <c r="B245" s="5">
        <v>-0.16776583</v>
      </c>
      <c r="C245" s="5">
        <v>0.18013509999999999</v>
      </c>
      <c r="D245" s="5">
        <v>3.2448669999999999E-2</v>
      </c>
      <c r="E245" s="5">
        <v>-0.52082421000000001</v>
      </c>
      <c r="F245" s="5">
        <v>0.185292558</v>
      </c>
      <c r="G245">
        <v>2</v>
      </c>
      <c r="H245">
        <v>65</v>
      </c>
      <c r="I245">
        <v>59</v>
      </c>
      <c r="J245">
        <f t="shared" si="10"/>
        <v>124</v>
      </c>
      <c r="K245" s="6" t="s">
        <v>156</v>
      </c>
      <c r="M245" t="s">
        <v>20</v>
      </c>
      <c r="N245" s="1" t="s">
        <v>243</v>
      </c>
      <c r="O245" s="11" t="s">
        <v>242</v>
      </c>
      <c r="P245" t="s">
        <v>23</v>
      </c>
    </row>
    <row r="246" spans="1:16">
      <c r="A246" t="s">
        <v>235</v>
      </c>
      <c r="B246" s="5">
        <v>0.34923491000000001</v>
      </c>
      <c r="C246" s="5">
        <v>0.2397849</v>
      </c>
      <c r="D246" s="5">
        <v>5.7496779999999997E-2</v>
      </c>
      <c r="E246" s="5">
        <v>-0.12073478</v>
      </c>
      <c r="F246" s="5">
        <v>0.81920460399999995</v>
      </c>
      <c r="G246">
        <v>2</v>
      </c>
      <c r="H246">
        <v>38</v>
      </c>
      <c r="I246">
        <v>33</v>
      </c>
      <c r="J246">
        <f t="shared" si="10"/>
        <v>71</v>
      </c>
      <c r="K246" s="6" t="s">
        <v>156</v>
      </c>
      <c r="M246" t="s">
        <v>58</v>
      </c>
      <c r="N246" s="1" t="s">
        <v>244</v>
      </c>
      <c r="O246" s="11" t="s">
        <v>245</v>
      </c>
      <c r="P246" t="s">
        <v>23</v>
      </c>
    </row>
    <row r="247" spans="1:16">
      <c r="A247" t="s">
        <v>235</v>
      </c>
      <c r="B247" s="5">
        <v>0.44890901999999999</v>
      </c>
      <c r="C247" s="5">
        <v>0.240976</v>
      </c>
      <c r="D247" s="5">
        <v>5.8069450000000002E-2</v>
      </c>
      <c r="E247" s="5">
        <v>-2.3395320000000001E-2</v>
      </c>
      <c r="F247" s="5">
        <v>0.92121335699999995</v>
      </c>
      <c r="G247">
        <v>2</v>
      </c>
      <c r="H247">
        <v>38</v>
      </c>
      <c r="I247">
        <v>33</v>
      </c>
      <c r="J247">
        <f t="shared" si="10"/>
        <v>71</v>
      </c>
      <c r="K247" s="6" t="s">
        <v>156</v>
      </c>
      <c r="M247" t="s">
        <v>58</v>
      </c>
      <c r="N247" s="1" t="s">
        <v>246</v>
      </c>
      <c r="O247" t="s">
        <v>247</v>
      </c>
      <c r="P247" t="s">
        <v>23</v>
      </c>
    </row>
    <row r="248" spans="1:16">
      <c r="A248" t="s">
        <v>235</v>
      </c>
      <c r="B248" s="5">
        <v>0.42844109000000002</v>
      </c>
      <c r="C248" s="5">
        <v>0.26187159999999998</v>
      </c>
      <c r="D248" s="5">
        <v>6.8576739999999997E-2</v>
      </c>
      <c r="E248" s="5">
        <v>-8.4817820000000002E-2</v>
      </c>
      <c r="F248" s="5">
        <v>0.94169999500000001</v>
      </c>
      <c r="G248">
        <v>2</v>
      </c>
      <c r="H248">
        <v>35</v>
      </c>
      <c r="I248">
        <v>26</v>
      </c>
      <c r="J248">
        <f t="shared" ref="J248:J261" si="11">I248+H248</f>
        <v>61</v>
      </c>
      <c r="K248" s="6" t="s">
        <v>156</v>
      </c>
      <c r="M248" t="s">
        <v>63</v>
      </c>
      <c r="N248" s="1" t="s">
        <v>250</v>
      </c>
      <c r="O248" t="s">
        <v>251</v>
      </c>
      <c r="P248" t="s">
        <v>23</v>
      </c>
    </row>
    <row r="249" spans="1:16" s="22" customFormat="1">
      <c r="A249" s="22" t="s">
        <v>235</v>
      </c>
      <c r="B249" s="25">
        <v>0.37573474000000001</v>
      </c>
      <c r="C249" s="25">
        <v>0.26119009999999998</v>
      </c>
      <c r="D249" s="25">
        <v>6.822027E-2</v>
      </c>
      <c r="E249" s="25">
        <v>-0.13618847000000001</v>
      </c>
      <c r="F249" s="25">
        <v>0.88765794200000003</v>
      </c>
      <c r="G249" s="22">
        <v>2</v>
      </c>
      <c r="H249" s="22">
        <v>35</v>
      </c>
      <c r="I249" s="22">
        <v>26</v>
      </c>
      <c r="J249" s="22">
        <f t="shared" si="11"/>
        <v>61</v>
      </c>
      <c r="K249" s="27" t="s">
        <v>156</v>
      </c>
      <c r="M249" s="22" t="s">
        <v>63</v>
      </c>
      <c r="N249" s="24" t="s">
        <v>252</v>
      </c>
      <c r="O249" s="22" t="s">
        <v>251</v>
      </c>
      <c r="P249" s="22" t="s">
        <v>23</v>
      </c>
    </row>
    <row r="250" spans="1:16">
      <c r="A250" t="s">
        <v>253</v>
      </c>
      <c r="C250" s="5">
        <v>0.3182953</v>
      </c>
      <c r="D250" s="5">
        <v>0.1013119</v>
      </c>
      <c r="E250" s="5">
        <v>-0.90943713000000004</v>
      </c>
      <c r="F250" s="5">
        <v>0.33825750999999998</v>
      </c>
      <c r="G250">
        <v>1</v>
      </c>
      <c r="H250">
        <v>19</v>
      </c>
      <c r="I250">
        <v>21</v>
      </c>
      <c r="J250">
        <f t="shared" si="11"/>
        <v>40</v>
      </c>
      <c r="N250" t="s">
        <v>254</v>
      </c>
    </row>
    <row r="251" spans="1:16">
      <c r="A251" t="s">
        <v>253</v>
      </c>
      <c r="C251" s="5">
        <v>0.3231792</v>
      </c>
      <c r="D251" s="5">
        <v>0.1044448</v>
      </c>
      <c r="E251" s="5">
        <v>-1.2011636299999999</v>
      </c>
      <c r="F251" s="5">
        <v>6.5675540000000004E-2</v>
      </c>
      <c r="G251">
        <v>1</v>
      </c>
      <c r="H251">
        <v>19</v>
      </c>
      <c r="I251">
        <v>21</v>
      </c>
      <c r="J251">
        <f t="shared" si="11"/>
        <v>40</v>
      </c>
      <c r="K251"/>
      <c r="N251" t="s">
        <v>255</v>
      </c>
      <c r="O251" s="11"/>
    </row>
    <row r="252" spans="1:16">
      <c r="A252" t="s">
        <v>253</v>
      </c>
      <c r="C252" s="5">
        <v>0.33583380000000002</v>
      </c>
      <c r="D252" s="5">
        <v>0.11278440000000001</v>
      </c>
      <c r="E252" s="5">
        <v>-1.6396762499999999</v>
      </c>
      <c r="F252" s="5">
        <v>-0.32323183999999999</v>
      </c>
      <c r="G252">
        <v>1</v>
      </c>
      <c r="H252">
        <v>19</v>
      </c>
      <c r="I252">
        <v>21</v>
      </c>
      <c r="J252">
        <f t="shared" si="11"/>
        <v>40</v>
      </c>
      <c r="K252"/>
      <c r="N252" t="s">
        <v>256</v>
      </c>
    </row>
    <row r="253" spans="1:16">
      <c r="A253" t="s">
        <v>253</v>
      </c>
      <c r="C253" s="5">
        <v>0.34309479999999998</v>
      </c>
      <c r="D253" s="5">
        <v>0.117714</v>
      </c>
      <c r="E253" s="5">
        <v>-1.83094858</v>
      </c>
      <c r="F253" s="5">
        <v>-0.48604173000000001</v>
      </c>
      <c r="G253">
        <v>1</v>
      </c>
      <c r="H253">
        <v>19</v>
      </c>
      <c r="I253">
        <v>21</v>
      </c>
      <c r="J253">
        <f t="shared" si="11"/>
        <v>40</v>
      </c>
      <c r="K253"/>
      <c r="N253" t="s">
        <v>257</v>
      </c>
    </row>
    <row r="254" spans="1:16">
      <c r="A254" t="s">
        <v>253</v>
      </c>
      <c r="C254" s="5">
        <v>0.3308316</v>
      </c>
      <c r="D254" s="5">
        <v>0.10944959999999999</v>
      </c>
      <c r="E254" s="5">
        <v>0.19239376</v>
      </c>
      <c r="F254" s="5">
        <v>1.4892299600000001</v>
      </c>
      <c r="G254">
        <v>2</v>
      </c>
      <c r="H254">
        <v>19</v>
      </c>
      <c r="I254">
        <v>21</v>
      </c>
      <c r="J254">
        <f t="shared" si="11"/>
        <v>40</v>
      </c>
      <c r="K254"/>
      <c r="N254" t="s">
        <v>254</v>
      </c>
    </row>
    <row r="255" spans="1:16">
      <c r="A255" t="s">
        <v>253</v>
      </c>
      <c r="C255" s="5">
        <v>0.31752550000000002</v>
      </c>
      <c r="D255" s="5">
        <v>0.10082240000000001</v>
      </c>
      <c r="E255" s="5">
        <v>-0.41270991000000001</v>
      </c>
      <c r="F255" s="5">
        <v>0.83196705000000004</v>
      </c>
      <c r="G255">
        <v>2</v>
      </c>
      <c r="H255">
        <v>19</v>
      </c>
      <c r="I255">
        <v>21</v>
      </c>
      <c r="J255">
        <f t="shared" si="11"/>
        <v>40</v>
      </c>
      <c r="K255"/>
      <c r="N255" t="s">
        <v>255</v>
      </c>
      <c r="O255" s="11"/>
    </row>
    <row r="256" spans="1:16">
      <c r="A256" t="s">
        <v>253</v>
      </c>
      <c r="C256" s="5">
        <v>0.31758310000000001</v>
      </c>
      <c r="D256" s="5">
        <v>0.100859</v>
      </c>
      <c r="E256" s="5">
        <v>-0.40622140000000001</v>
      </c>
      <c r="F256" s="5">
        <v>0.83868134000000005</v>
      </c>
      <c r="G256">
        <v>2</v>
      </c>
      <c r="H256">
        <v>19</v>
      </c>
      <c r="I256">
        <v>21</v>
      </c>
      <c r="J256">
        <f t="shared" si="11"/>
        <v>40</v>
      </c>
      <c r="K256"/>
      <c r="N256" t="s">
        <v>256</v>
      </c>
    </row>
    <row r="257" spans="1:28">
      <c r="A257" t="s">
        <v>253</v>
      </c>
      <c r="C257" s="5">
        <v>0.32132280000000002</v>
      </c>
      <c r="D257" s="5">
        <v>0.1032483</v>
      </c>
      <c r="E257" s="5">
        <v>-1.10976184</v>
      </c>
      <c r="F257" s="5">
        <v>0.1498003</v>
      </c>
      <c r="G257">
        <v>2</v>
      </c>
      <c r="H257">
        <v>19</v>
      </c>
      <c r="I257">
        <v>21</v>
      </c>
      <c r="J257">
        <f t="shared" si="11"/>
        <v>40</v>
      </c>
      <c r="K257"/>
      <c r="N257" t="s">
        <v>257</v>
      </c>
    </row>
    <row r="258" spans="1:28">
      <c r="A258" t="s">
        <v>253</v>
      </c>
      <c r="C258" s="5">
        <v>0.37888040000000001</v>
      </c>
      <c r="D258" s="5">
        <v>0.14355039999999999</v>
      </c>
      <c r="E258" s="5">
        <v>1.0816082499999999</v>
      </c>
      <c r="F258" s="5">
        <v>2.56679228</v>
      </c>
      <c r="G258">
        <v>3</v>
      </c>
      <c r="H258">
        <v>19</v>
      </c>
      <c r="I258">
        <v>21</v>
      </c>
      <c r="J258">
        <f t="shared" si="11"/>
        <v>40</v>
      </c>
      <c r="K258"/>
      <c r="N258" t="s">
        <v>254</v>
      </c>
    </row>
    <row r="259" spans="1:28">
      <c r="A259" t="s">
        <v>253</v>
      </c>
      <c r="C259" s="5">
        <v>0.32699470000000003</v>
      </c>
      <c r="D259" s="5">
        <v>0.1069256</v>
      </c>
      <c r="E259" s="5">
        <v>7.5333049999999999E-2</v>
      </c>
      <c r="F259" s="5">
        <v>1.3571288500000001</v>
      </c>
      <c r="G259">
        <v>3</v>
      </c>
      <c r="H259">
        <v>19</v>
      </c>
      <c r="I259">
        <v>21</v>
      </c>
      <c r="J259">
        <f t="shared" si="11"/>
        <v>40</v>
      </c>
      <c r="K259"/>
      <c r="N259" t="s">
        <v>255</v>
      </c>
    </row>
    <row r="260" spans="1:28">
      <c r="A260" t="s">
        <v>253</v>
      </c>
      <c r="C260" s="5">
        <v>0.3219187</v>
      </c>
      <c r="D260" s="5">
        <v>0.1036316</v>
      </c>
      <c r="E260" s="5">
        <v>-0.12120517</v>
      </c>
      <c r="F260" s="5">
        <v>1.14069277</v>
      </c>
      <c r="G260">
        <v>3</v>
      </c>
      <c r="H260">
        <v>19</v>
      </c>
      <c r="I260">
        <v>21</v>
      </c>
      <c r="J260">
        <f t="shared" si="11"/>
        <v>40</v>
      </c>
      <c r="K260"/>
      <c r="N260" t="s">
        <v>256</v>
      </c>
    </row>
    <row r="261" spans="1:28">
      <c r="A261" t="s">
        <v>253</v>
      </c>
      <c r="C261" s="5">
        <v>0.329343</v>
      </c>
      <c r="D261" s="5">
        <v>0.1084668</v>
      </c>
      <c r="E261" s="5">
        <v>0.14912893999999999</v>
      </c>
      <c r="F261" s="5">
        <v>1.4401297200000001</v>
      </c>
      <c r="G261">
        <v>3</v>
      </c>
      <c r="H261">
        <v>19</v>
      </c>
      <c r="I261">
        <v>21</v>
      </c>
      <c r="J261">
        <f t="shared" si="11"/>
        <v>40</v>
      </c>
      <c r="N261" t="s">
        <v>257</v>
      </c>
    </row>
    <row r="262" spans="1:28">
      <c r="D262" s="17"/>
    </row>
    <row r="263" spans="1:28">
      <c r="D263" s="17"/>
    </row>
    <row r="264" spans="1:28">
      <c r="D264" s="17"/>
    </row>
    <row r="265" spans="1:28">
      <c r="D265" s="17"/>
    </row>
    <row r="266" spans="1:28">
      <c r="D266" s="17"/>
    </row>
    <row r="267" spans="1:28">
      <c r="D267" s="17"/>
    </row>
    <row r="268" spans="1:28">
      <c r="D268" s="17"/>
      <c r="X268" s="41"/>
      <c r="Y268" s="41"/>
      <c r="Z268" s="41"/>
      <c r="AA268" s="41"/>
      <c r="AB268" s="41"/>
    </row>
    <row r="269" spans="1:28">
      <c r="D269" s="17"/>
      <c r="X269" s="41"/>
      <c r="Y269" s="41"/>
      <c r="Z269" s="41"/>
      <c r="AA269" s="41"/>
      <c r="AB269" s="41"/>
    </row>
    <row r="270" spans="1:28">
      <c r="D270" s="17"/>
    </row>
    <row r="271" spans="1:28">
      <c r="D271" s="17"/>
      <c r="X271" s="41"/>
      <c r="Y271" s="41"/>
      <c r="Z271" s="41"/>
      <c r="AA271" s="41"/>
      <c r="AB271" s="41"/>
    </row>
    <row r="272" spans="1:28">
      <c r="D272" s="17"/>
      <c r="X272" s="41"/>
      <c r="Y272" s="41"/>
      <c r="Z272" s="41"/>
      <c r="AA272" s="41"/>
      <c r="AB272" s="41"/>
    </row>
    <row r="273" spans="4:29">
      <c r="D273" s="17"/>
      <c r="X273">
        <v>1</v>
      </c>
      <c r="Y273">
        <v>-0.2855898</v>
      </c>
      <c r="Z273">
        <v>0.3182953</v>
      </c>
      <c r="AA273">
        <v>0.1013119</v>
      </c>
      <c r="AB273">
        <v>-0.90943713000000004</v>
      </c>
      <c r="AC273">
        <v>0.33825750999999998</v>
      </c>
    </row>
    <row r="274" spans="4:29">
      <c r="D274" s="17"/>
      <c r="X274">
        <v>2</v>
      </c>
      <c r="Y274">
        <v>-0.56774400000000003</v>
      </c>
      <c r="Z274">
        <v>0.3231792</v>
      </c>
      <c r="AA274">
        <v>0.1044448</v>
      </c>
      <c r="AB274">
        <v>-1.2011636299999999</v>
      </c>
      <c r="AC274">
        <v>6.5675540000000004E-2</v>
      </c>
    </row>
    <row r="275" spans="4:29">
      <c r="D275" s="17"/>
      <c r="X275">
        <v>3</v>
      </c>
      <c r="Y275">
        <v>-0.98145400000000005</v>
      </c>
      <c r="Z275">
        <v>0.33583380000000002</v>
      </c>
      <c r="AA275">
        <v>0.11278440000000001</v>
      </c>
      <c r="AB275">
        <v>-1.6396762499999999</v>
      </c>
      <c r="AC275">
        <v>-0.32323183999999999</v>
      </c>
    </row>
    <row r="276" spans="4:29">
      <c r="D276" s="17"/>
      <c r="X276">
        <v>4</v>
      </c>
      <c r="Y276">
        <v>-1.1584951999999999</v>
      </c>
      <c r="Z276">
        <v>0.34309479999999998</v>
      </c>
      <c r="AA276">
        <v>0.117714</v>
      </c>
      <c r="AB276">
        <v>-1.83094858</v>
      </c>
      <c r="AC276">
        <v>-0.48604173000000001</v>
      </c>
    </row>
    <row r="277" spans="4:29">
      <c r="D277" s="17"/>
      <c r="X277">
        <v>5</v>
      </c>
      <c r="Y277">
        <v>0.84081189999999995</v>
      </c>
      <c r="Z277">
        <v>0.3308316</v>
      </c>
      <c r="AA277">
        <v>0.10944959999999999</v>
      </c>
      <c r="AB277">
        <v>0.19239376</v>
      </c>
      <c r="AC277">
        <v>1.4892299600000001</v>
      </c>
    </row>
    <row r="278" spans="4:29">
      <c r="D278" s="17"/>
      <c r="X278">
        <v>6</v>
      </c>
      <c r="Y278">
        <v>0.2096286</v>
      </c>
      <c r="Z278">
        <v>0.31752550000000002</v>
      </c>
      <c r="AA278">
        <v>0.10082240000000001</v>
      </c>
      <c r="AB278">
        <v>-0.41270991000000001</v>
      </c>
      <c r="AC278">
        <v>0.83196705000000004</v>
      </c>
    </row>
    <row r="279" spans="4:29">
      <c r="D279" s="17"/>
      <c r="X279">
        <v>7</v>
      </c>
      <c r="Y279">
        <v>0.21623000000000001</v>
      </c>
      <c r="Z279">
        <v>0.31758310000000001</v>
      </c>
      <c r="AA279">
        <v>0.100859</v>
      </c>
      <c r="AB279">
        <v>-0.40622140000000001</v>
      </c>
      <c r="AC279">
        <v>0.83868134000000005</v>
      </c>
    </row>
    <row r="280" spans="4:29">
      <c r="D280" s="17"/>
      <c r="X280">
        <v>8</v>
      </c>
      <c r="Y280">
        <v>-0.47998079999999999</v>
      </c>
      <c r="Z280">
        <v>0.32132280000000002</v>
      </c>
      <c r="AA280">
        <v>0.1032483</v>
      </c>
      <c r="AB280">
        <v>-1.10976184</v>
      </c>
      <c r="AC280">
        <v>0.1498003</v>
      </c>
    </row>
    <row r="281" spans="4:29">
      <c r="D281" s="17"/>
      <c r="X281">
        <v>9</v>
      </c>
      <c r="Y281">
        <v>1.8242003</v>
      </c>
      <c r="Z281">
        <v>0.37888040000000001</v>
      </c>
      <c r="AA281">
        <v>0.14355039999999999</v>
      </c>
      <c r="AB281">
        <v>1.0816082499999999</v>
      </c>
      <c r="AC281">
        <v>2.56679228</v>
      </c>
    </row>
    <row r="282" spans="4:29">
      <c r="D282" s="17"/>
      <c r="X282">
        <v>10</v>
      </c>
      <c r="Y282">
        <v>0.71623099999999995</v>
      </c>
      <c r="Z282">
        <v>0.32699470000000003</v>
      </c>
      <c r="AA282">
        <v>0.1069256</v>
      </c>
      <c r="AB282">
        <v>7.5333049999999999E-2</v>
      </c>
      <c r="AC282">
        <v>1.3571288500000001</v>
      </c>
    </row>
    <row r="283" spans="4:29">
      <c r="D283" s="17"/>
      <c r="X283">
        <v>11</v>
      </c>
      <c r="Y283">
        <v>0.50974379999999997</v>
      </c>
      <c r="Z283">
        <v>0.3219187</v>
      </c>
      <c r="AA283">
        <v>0.1036316</v>
      </c>
      <c r="AB283">
        <v>-0.12120517</v>
      </c>
      <c r="AC283">
        <v>1.14069277</v>
      </c>
    </row>
    <row r="284" spans="4:29">
      <c r="X284">
        <v>12</v>
      </c>
      <c r="Y284">
        <v>0.79462929999999998</v>
      </c>
      <c r="Z284">
        <v>0.329343</v>
      </c>
      <c r="AA284">
        <v>0.1084668</v>
      </c>
      <c r="AB284">
        <v>0.14912893999999999</v>
      </c>
      <c r="AC284">
        <v>1.4401297200000001</v>
      </c>
    </row>
  </sheetData>
  <mergeCells count="11">
    <mergeCell ref="AB271:AB272"/>
    <mergeCell ref="X268:X269"/>
    <mergeCell ref="Y268:Y269"/>
    <mergeCell ref="Z268:Z269"/>
    <mergeCell ref="AA268:AA269"/>
    <mergeCell ref="AB268:AB269"/>
    <mergeCell ref="E1:F1"/>
    <mergeCell ref="X271:X272"/>
    <mergeCell ref="Y271:Y272"/>
    <mergeCell ref="Z271:Z272"/>
    <mergeCell ref="AA271:AA272"/>
  </mergeCells>
  <phoneticPr fontId="5" type="noConversion"/>
  <conditionalFormatting sqref="E3:F249 E262:F104857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K1:K1048576">
    <cfRule type="containsText" dxfId="9" priority="2" operator="containsText" text="NA">
      <formula>NOT(ISERROR(SEARCH("NA",K1)))</formula>
    </cfRule>
    <cfRule type="containsText" dxfId="8" priority="3" operator="containsText" text="S">
      <formula>NOT(ISERROR(SEARCH("S",K1)))</formula>
    </cfRule>
    <cfRule type="containsText" dxfId="7" priority="5" operator="containsText" text="NS">
      <formula>NOT(ISERROR(SEARCH("NS",K1)))</formula>
    </cfRule>
    <cfRule type="containsBlanks" dxfId="6" priority="15">
      <formula>LEN(TRIM(K1))=0</formula>
    </cfRule>
  </conditionalFormatting>
  <conditionalFormatting sqref="K3:K1048576">
    <cfRule type="cellIs" dxfId="5" priority="6" operator="lessThan">
      <formula>0.05</formula>
    </cfRule>
    <cfRule type="cellIs" dxfId="4" priority="7" operator="equal">
      <formula>0.05</formula>
    </cfRule>
    <cfRule type="cellIs" dxfId="3" priority="8" operator="greaterThan">
      <formula>0.05</formula>
    </cfRule>
  </conditionalFormatting>
  <hyperlinks>
    <hyperlink ref="A189" r:id="rId1" display="philippi@2006" xr:uid="{054C4BC9-BB8A-44CB-B047-AAAF51F4ADEA}"/>
    <hyperlink ref="A188" r:id="rId2" display="philippi@2006" xr:uid="{83A2B7C1-0F91-4D83-B357-5717B28F6849}"/>
  </hyperlinks>
  <pageMargins left="0.7" right="0.7" top="0.75" bottom="0.75" header="0.3" footer="0.3"/>
  <pageSetup orientation="portrait" horizontalDpi="0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0DA0-ED6E-42DD-8448-9CD0807D4937}">
  <dimension ref="A1:K12"/>
  <sheetViews>
    <sheetView workbookViewId="0">
      <selection activeCell="A2" sqref="A2:H12"/>
    </sheetView>
  </sheetViews>
  <sheetFormatPr defaultRowHeight="15"/>
  <cols>
    <col min="2" max="2" width="10.5703125" bestFit="1" customWidth="1"/>
    <col min="3" max="3" width="8.42578125" bestFit="1" customWidth="1"/>
    <col min="4" max="4" width="12.140625" bestFit="1" customWidth="1"/>
    <col min="5" max="5" width="13.140625" bestFit="1" customWidth="1"/>
    <col min="6" max="6" width="11.28515625" bestFit="1" customWidth="1"/>
    <col min="7" max="7" width="15.140625" bestFit="1" customWidth="1"/>
    <col min="8" max="8" width="11" bestFit="1" customWidth="1"/>
  </cols>
  <sheetData>
    <row r="1" spans="1:11">
      <c r="A1" s="40" t="s">
        <v>190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15" t="s">
        <v>310</v>
      </c>
    </row>
    <row r="3" spans="1:11">
      <c r="A3" t="s">
        <v>191</v>
      </c>
      <c r="B3">
        <v>12.45</v>
      </c>
      <c r="C3">
        <v>2.0099999999999998</v>
      </c>
      <c r="D3">
        <v>27</v>
      </c>
      <c r="E3">
        <v>15.95</v>
      </c>
      <c r="F3">
        <v>2.64</v>
      </c>
      <c r="G3">
        <v>26</v>
      </c>
      <c r="H3">
        <v>1</v>
      </c>
    </row>
    <row r="4" spans="1:11">
      <c r="A4" t="s">
        <v>194</v>
      </c>
      <c r="B4">
        <v>4.53</v>
      </c>
      <c r="C4">
        <v>1.1200000000000001</v>
      </c>
      <c r="D4">
        <v>27</v>
      </c>
      <c r="E4">
        <v>5.87</v>
      </c>
      <c r="F4">
        <v>0.96</v>
      </c>
      <c r="G4">
        <v>26</v>
      </c>
      <c r="H4">
        <v>1</v>
      </c>
    </row>
    <row r="5" spans="1:11">
      <c r="A5" t="s">
        <v>195</v>
      </c>
      <c r="B5">
        <v>2.0299999999999998</v>
      </c>
      <c r="C5">
        <v>0.21</v>
      </c>
      <c r="D5">
        <v>27</v>
      </c>
      <c r="E5">
        <v>4.5199999999999996</v>
      </c>
      <c r="F5">
        <v>0.4</v>
      </c>
      <c r="G5">
        <v>26</v>
      </c>
      <c r="H5">
        <v>1</v>
      </c>
    </row>
    <row r="6" spans="1:11">
      <c r="A6" t="s">
        <v>196</v>
      </c>
      <c r="B6">
        <v>4.54</v>
      </c>
      <c r="C6">
        <v>0.46</v>
      </c>
      <c r="D6">
        <v>27</v>
      </c>
      <c r="E6">
        <v>6.13</v>
      </c>
      <c r="F6">
        <v>1.65</v>
      </c>
      <c r="G6">
        <v>26</v>
      </c>
      <c r="H6">
        <v>1</v>
      </c>
    </row>
    <row r="7" spans="1:11">
      <c r="A7" t="s">
        <v>197</v>
      </c>
      <c r="B7">
        <v>21.3</v>
      </c>
      <c r="C7">
        <v>4.22</v>
      </c>
      <c r="D7">
        <v>27</v>
      </c>
      <c r="E7">
        <v>34.24</v>
      </c>
      <c r="F7">
        <v>4.91</v>
      </c>
      <c r="G7">
        <v>26</v>
      </c>
      <c r="H7">
        <v>1</v>
      </c>
    </row>
    <row r="8" spans="1:11">
      <c r="A8" t="s">
        <v>191</v>
      </c>
      <c r="B8">
        <v>9.33</v>
      </c>
      <c r="C8">
        <v>1.84</v>
      </c>
      <c r="D8">
        <v>27</v>
      </c>
      <c r="E8">
        <v>16.53</v>
      </c>
      <c r="F8">
        <v>1.23</v>
      </c>
      <c r="G8">
        <v>26</v>
      </c>
      <c r="H8">
        <v>2</v>
      </c>
    </row>
    <row r="9" spans="1:11">
      <c r="A9" t="s">
        <v>194</v>
      </c>
      <c r="B9">
        <v>2.25</v>
      </c>
      <c r="C9">
        <v>0.26</v>
      </c>
      <c r="D9">
        <v>27</v>
      </c>
      <c r="E9">
        <v>5.93</v>
      </c>
      <c r="F9">
        <v>0.72</v>
      </c>
      <c r="G9">
        <v>26</v>
      </c>
      <c r="H9">
        <v>2</v>
      </c>
    </row>
    <row r="10" spans="1:11">
      <c r="A10" t="s">
        <v>195</v>
      </c>
      <c r="B10">
        <v>2.8</v>
      </c>
      <c r="C10">
        <v>0.11</v>
      </c>
      <c r="D10">
        <v>27</v>
      </c>
      <c r="E10">
        <v>4.57</v>
      </c>
      <c r="F10">
        <v>0.42</v>
      </c>
      <c r="G10">
        <v>26</v>
      </c>
      <c r="H10">
        <v>2</v>
      </c>
    </row>
    <row r="11" spans="1:11">
      <c r="A11" t="s">
        <v>196</v>
      </c>
      <c r="B11">
        <v>3.13</v>
      </c>
      <c r="C11">
        <v>0.21</v>
      </c>
      <c r="D11">
        <v>27</v>
      </c>
      <c r="E11">
        <v>6.05</v>
      </c>
      <c r="F11">
        <v>1.52</v>
      </c>
      <c r="G11">
        <v>26</v>
      </c>
      <c r="H11">
        <v>2</v>
      </c>
    </row>
    <row r="12" spans="1:11">
      <c r="A12" t="s">
        <v>197</v>
      </c>
      <c r="B12">
        <v>15.25</v>
      </c>
      <c r="C12">
        <v>4.21</v>
      </c>
      <c r="D12">
        <v>27</v>
      </c>
      <c r="E12">
        <v>35.369999999999997</v>
      </c>
      <c r="F12">
        <v>5.2</v>
      </c>
      <c r="G12">
        <v>26</v>
      </c>
      <c r="H12">
        <v>2</v>
      </c>
    </row>
  </sheetData>
  <mergeCells count="1">
    <mergeCell ref="A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D81-2566-44B8-9D62-C05791248765}">
  <dimension ref="A1:K12"/>
  <sheetViews>
    <sheetView workbookViewId="0">
      <selection sqref="A1:K1"/>
    </sheetView>
  </sheetViews>
  <sheetFormatPr defaultRowHeight="15"/>
  <sheetData>
    <row r="1" spans="1:11">
      <c r="A1" s="40" t="s">
        <v>180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15" t="s">
        <v>310</v>
      </c>
    </row>
    <row r="3" spans="1:11">
      <c r="A3" t="s">
        <v>149</v>
      </c>
      <c r="B3">
        <v>6.46</v>
      </c>
      <c r="C3">
        <v>1.04</v>
      </c>
      <c r="D3">
        <v>25</v>
      </c>
      <c r="E3">
        <v>7.42</v>
      </c>
      <c r="F3">
        <v>1.57</v>
      </c>
      <c r="G3">
        <v>25</v>
      </c>
      <c r="H3">
        <v>1</v>
      </c>
    </row>
    <row r="4" spans="1:11">
      <c r="A4" t="s">
        <v>311</v>
      </c>
      <c r="B4">
        <v>24.88</v>
      </c>
      <c r="C4">
        <v>8.41</v>
      </c>
      <c r="D4">
        <v>25</v>
      </c>
      <c r="E4">
        <v>32.64</v>
      </c>
      <c r="F4">
        <v>6.63</v>
      </c>
      <c r="G4">
        <v>25</v>
      </c>
      <c r="H4">
        <v>1</v>
      </c>
    </row>
    <row r="5" spans="1:11">
      <c r="A5" t="s">
        <v>184</v>
      </c>
      <c r="B5">
        <v>20.32</v>
      </c>
      <c r="C5">
        <v>14.8</v>
      </c>
      <c r="D5">
        <v>25</v>
      </c>
      <c r="E5">
        <v>25.44</v>
      </c>
      <c r="F5">
        <v>9.0500000000000007</v>
      </c>
      <c r="G5">
        <v>25</v>
      </c>
      <c r="H5">
        <v>1</v>
      </c>
    </row>
    <row r="6" spans="1:11">
      <c r="A6" t="s">
        <v>185</v>
      </c>
      <c r="B6">
        <v>45.2</v>
      </c>
      <c r="C6">
        <v>21.31</v>
      </c>
      <c r="D6">
        <v>25</v>
      </c>
      <c r="E6">
        <v>58.08</v>
      </c>
      <c r="F6">
        <v>14.19</v>
      </c>
      <c r="G6">
        <v>25</v>
      </c>
      <c r="H6">
        <v>1</v>
      </c>
    </row>
    <row r="7" spans="1:11">
      <c r="A7" t="s">
        <v>186</v>
      </c>
      <c r="B7">
        <v>36.04</v>
      </c>
      <c r="C7">
        <v>31.66</v>
      </c>
      <c r="D7">
        <v>25</v>
      </c>
      <c r="E7">
        <v>14.54</v>
      </c>
      <c r="F7">
        <v>12.08</v>
      </c>
      <c r="G7">
        <v>25</v>
      </c>
      <c r="H7">
        <v>1</v>
      </c>
    </row>
    <row r="8" spans="1:11">
      <c r="A8" t="s">
        <v>149</v>
      </c>
      <c r="B8">
        <v>6.4</v>
      </c>
      <c r="C8">
        <v>1.38</v>
      </c>
      <c r="D8">
        <v>25</v>
      </c>
      <c r="E8">
        <v>7.26</v>
      </c>
      <c r="F8">
        <v>1.25</v>
      </c>
      <c r="G8">
        <v>25</v>
      </c>
      <c r="H8">
        <v>2</v>
      </c>
    </row>
    <row r="9" spans="1:11">
      <c r="A9" t="s">
        <v>311</v>
      </c>
      <c r="B9">
        <v>25.36</v>
      </c>
      <c r="C9">
        <v>8.92</v>
      </c>
      <c r="D9">
        <v>25</v>
      </c>
      <c r="E9">
        <v>32.119999999999997</v>
      </c>
      <c r="F9">
        <v>5.99</v>
      </c>
      <c r="G9">
        <v>25</v>
      </c>
      <c r="H9">
        <v>2</v>
      </c>
    </row>
    <row r="10" spans="1:11">
      <c r="A10" t="s">
        <v>184</v>
      </c>
      <c r="B10">
        <v>20.96</v>
      </c>
      <c r="C10">
        <v>12.36</v>
      </c>
      <c r="D10">
        <v>25</v>
      </c>
      <c r="E10">
        <v>25.04</v>
      </c>
      <c r="F10">
        <v>10.71</v>
      </c>
      <c r="G10">
        <v>25</v>
      </c>
      <c r="H10">
        <v>2</v>
      </c>
    </row>
    <row r="11" spans="1:11">
      <c r="A11" t="s">
        <v>185</v>
      </c>
      <c r="B11">
        <v>46.32</v>
      </c>
      <c r="C11">
        <v>20.010000000000002</v>
      </c>
      <c r="D11">
        <v>25</v>
      </c>
      <c r="E11">
        <v>57.16</v>
      </c>
      <c r="F11">
        <v>14.71</v>
      </c>
      <c r="G11">
        <v>25</v>
      </c>
      <c r="H11">
        <v>2</v>
      </c>
    </row>
    <row r="12" spans="1:11">
      <c r="A12" t="s">
        <v>186</v>
      </c>
      <c r="B12">
        <v>31</v>
      </c>
      <c r="C12">
        <v>26.18</v>
      </c>
      <c r="D12">
        <v>25</v>
      </c>
      <c r="E12">
        <v>12.08</v>
      </c>
      <c r="F12">
        <v>27.34</v>
      </c>
      <c r="G12">
        <v>25</v>
      </c>
      <c r="H12">
        <v>2</v>
      </c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6D13-6E55-4AE8-8A54-420BF1ECC051}">
  <dimension ref="A1:N87"/>
  <sheetViews>
    <sheetView zoomScale="85" zoomScaleNormal="85" workbookViewId="0">
      <selection sqref="A1:K43"/>
    </sheetView>
  </sheetViews>
  <sheetFormatPr defaultRowHeight="15"/>
  <cols>
    <col min="1" max="1" width="43.5703125" bestFit="1" customWidth="1"/>
    <col min="2" max="2" width="10.5703125" bestFit="1" customWidth="1"/>
    <col min="3" max="3" width="16" customWidth="1"/>
    <col min="4" max="4" width="12.140625" bestFit="1" customWidth="1"/>
    <col min="5" max="5" width="13.140625" bestFit="1" customWidth="1"/>
    <col min="6" max="6" width="11.28515625" bestFit="1" customWidth="1"/>
    <col min="7" max="7" width="15.140625" bestFit="1" customWidth="1"/>
    <col min="8" max="8" width="11" bestFit="1" customWidth="1"/>
    <col min="9" max="9" width="10.7109375" customWidth="1"/>
    <col min="10" max="10" width="12.42578125" bestFit="1" customWidth="1"/>
    <col min="11" max="11" width="12.7109375" bestFit="1" customWidth="1"/>
    <col min="12" max="12" width="12" customWidth="1"/>
    <col min="13" max="13" width="7.85546875" customWidth="1"/>
    <col min="14" max="14" width="11.85546875" customWidth="1"/>
    <col min="15" max="15" width="8.42578125" bestFit="1" customWidth="1"/>
    <col min="16" max="16" width="8.85546875" bestFit="1" customWidth="1"/>
  </cols>
  <sheetData>
    <row r="1" spans="1:11">
      <c r="A1" s="40" t="s">
        <v>309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>
      <c r="A2" s="15"/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15" t="s">
        <v>310</v>
      </c>
      <c r="J2" s="15"/>
      <c r="K2" s="15"/>
    </row>
    <row r="3" spans="1:11">
      <c r="A3" t="s">
        <v>166</v>
      </c>
      <c r="B3" s="6">
        <v>45.9</v>
      </c>
      <c r="C3" s="6">
        <v>5.87</v>
      </c>
      <c r="D3">
        <v>43</v>
      </c>
      <c r="E3" s="6">
        <v>50.53</v>
      </c>
      <c r="F3" s="6">
        <v>9.1199999999999992</v>
      </c>
      <c r="G3">
        <v>41</v>
      </c>
      <c r="H3">
        <v>1</v>
      </c>
      <c r="I3">
        <v>8.9999999999999993E-3</v>
      </c>
    </row>
    <row r="4" spans="1:11">
      <c r="A4" t="s">
        <v>167</v>
      </c>
      <c r="B4" s="6">
        <v>22.1</v>
      </c>
      <c r="C4" s="6">
        <v>6.84</v>
      </c>
      <c r="D4">
        <v>43</v>
      </c>
      <c r="E4" s="6">
        <v>25.8</v>
      </c>
      <c r="F4" s="6">
        <v>6.98</v>
      </c>
      <c r="G4">
        <v>41</v>
      </c>
      <c r="H4">
        <v>1</v>
      </c>
      <c r="I4">
        <v>1.9E-2</v>
      </c>
    </row>
    <row r="5" spans="1:11">
      <c r="A5" t="s">
        <v>168</v>
      </c>
      <c r="B5" s="6">
        <v>73.12</v>
      </c>
      <c r="C5" s="6">
        <v>6.08</v>
      </c>
      <c r="D5">
        <v>43</v>
      </c>
      <c r="E5" s="6">
        <v>78</v>
      </c>
      <c r="F5" s="6">
        <v>13.07</v>
      </c>
      <c r="G5">
        <v>41</v>
      </c>
      <c r="H5">
        <v>1</v>
      </c>
      <c r="I5">
        <v>3.5999999999999997E-2</v>
      </c>
    </row>
    <row r="6" spans="1:11">
      <c r="A6" t="s">
        <v>169</v>
      </c>
      <c r="B6" s="6">
        <v>64.400000000000006</v>
      </c>
      <c r="C6" s="6">
        <v>4.6500000000000004</v>
      </c>
      <c r="D6">
        <v>43</v>
      </c>
      <c r="E6" s="6">
        <v>68.349999999999994</v>
      </c>
      <c r="F6" s="6">
        <v>6.39</v>
      </c>
      <c r="G6">
        <v>41</v>
      </c>
      <c r="H6">
        <v>1</v>
      </c>
      <c r="I6">
        <v>4.8000000000000001E-2</v>
      </c>
    </row>
    <row r="7" spans="1:11">
      <c r="A7" t="s">
        <v>170</v>
      </c>
      <c r="B7" s="6">
        <v>62.73</v>
      </c>
      <c r="C7" s="6">
        <v>5.27</v>
      </c>
      <c r="D7">
        <v>43</v>
      </c>
      <c r="E7" s="6">
        <v>59.48</v>
      </c>
      <c r="F7" s="6">
        <v>7.73</v>
      </c>
      <c r="G7">
        <v>41</v>
      </c>
      <c r="H7">
        <v>1</v>
      </c>
      <c r="I7">
        <v>4.5999999999999999E-2</v>
      </c>
    </row>
    <row r="8" spans="1:11">
      <c r="A8" t="s">
        <v>171</v>
      </c>
      <c r="B8" s="6">
        <v>58.75</v>
      </c>
      <c r="C8" s="6">
        <v>6.74</v>
      </c>
      <c r="D8">
        <v>43</v>
      </c>
      <c r="E8" s="6">
        <v>63.5</v>
      </c>
      <c r="F8" s="6">
        <v>11.57</v>
      </c>
      <c r="G8">
        <v>41</v>
      </c>
      <c r="H8">
        <v>1</v>
      </c>
      <c r="I8">
        <v>2.8000000000000001E-2</v>
      </c>
    </row>
    <row r="9" spans="1:11">
      <c r="A9" t="s">
        <v>172</v>
      </c>
      <c r="B9" s="6">
        <v>45.6</v>
      </c>
      <c r="C9" s="6">
        <v>7.85</v>
      </c>
      <c r="D9">
        <v>43</v>
      </c>
      <c r="E9" s="6">
        <v>47.23</v>
      </c>
      <c r="F9" s="6">
        <v>5.66</v>
      </c>
      <c r="G9">
        <v>41</v>
      </c>
      <c r="H9">
        <v>1</v>
      </c>
      <c r="I9">
        <v>0.29199999999999998</v>
      </c>
    </row>
    <row r="10" spans="1:11">
      <c r="A10" t="s">
        <v>173</v>
      </c>
      <c r="B10" s="6">
        <v>77.483000000000004</v>
      </c>
      <c r="C10" s="6">
        <v>8.73</v>
      </c>
      <c r="D10">
        <v>43</v>
      </c>
      <c r="E10" s="6">
        <v>81.150000000000006</v>
      </c>
      <c r="F10" s="6">
        <v>10.42</v>
      </c>
      <c r="G10">
        <v>41</v>
      </c>
      <c r="H10">
        <v>1</v>
      </c>
      <c r="I10">
        <v>6.9000000000000006E-2</v>
      </c>
    </row>
    <row r="11" spans="1:11">
      <c r="A11" t="s">
        <v>174</v>
      </c>
      <c r="B11" s="6">
        <f t="shared" ref="B11:B16" si="0">(B62*0 + C62*2 + D62*3)/D11</f>
        <v>2.7674418604651163</v>
      </c>
      <c r="C11" s="6">
        <v>0.42746257437545893</v>
      </c>
      <c r="D11">
        <v>43</v>
      </c>
      <c r="E11" s="6">
        <v>2.0487804878048781</v>
      </c>
      <c r="F11" s="6">
        <v>1.0476454436543674</v>
      </c>
      <c r="G11">
        <v>41</v>
      </c>
      <c r="H11">
        <v>1</v>
      </c>
    </row>
    <row r="12" spans="1:11">
      <c r="A12" t="s">
        <v>175</v>
      </c>
      <c r="B12" s="6">
        <f t="shared" si="0"/>
        <v>2.4883720930232558</v>
      </c>
      <c r="C12" s="6">
        <v>0.5057805388588732</v>
      </c>
      <c r="D12">
        <v>43</v>
      </c>
      <c r="E12" s="6">
        <f>(E62*0 + F62*2 + G62*3)/G12</f>
        <v>2.1951219512195124</v>
      </c>
      <c r="F12" s="6">
        <v>0.62273981569254122</v>
      </c>
      <c r="G12">
        <v>41</v>
      </c>
      <c r="H12">
        <v>1</v>
      </c>
    </row>
    <row r="13" spans="1:11">
      <c r="A13" t="s">
        <v>176</v>
      </c>
      <c r="B13" s="6">
        <f t="shared" si="0"/>
        <v>2.558139534883721</v>
      </c>
      <c r="C13" s="6">
        <v>0.50248551655959095</v>
      </c>
      <c r="D13">
        <v>43</v>
      </c>
      <c r="E13" s="6">
        <f>(E63*0 + F63*2 + G63*3)/G13</f>
        <v>2.6341463414634148</v>
      </c>
      <c r="F13" s="6">
        <v>0.43476935292624119</v>
      </c>
      <c r="G13">
        <v>41</v>
      </c>
      <c r="H13">
        <v>1</v>
      </c>
    </row>
    <row r="14" spans="1:11">
      <c r="A14" t="s">
        <v>177</v>
      </c>
      <c r="B14" s="6">
        <f t="shared" si="0"/>
        <v>2.5348837209302326</v>
      </c>
      <c r="C14" s="6">
        <v>0.50468458840775143</v>
      </c>
      <c r="D14">
        <v>43</v>
      </c>
      <c r="E14" s="6">
        <f>(E64*0 + F64*2 + G64*3)/G14</f>
        <v>2.7560975609756095</v>
      </c>
      <c r="F14" s="6">
        <v>0.47111699132189561</v>
      </c>
      <c r="G14">
        <v>41</v>
      </c>
      <c r="H14">
        <v>1</v>
      </c>
    </row>
    <row r="15" spans="1:11">
      <c r="A15" t="s">
        <v>178</v>
      </c>
      <c r="B15" s="6">
        <f t="shared" si="0"/>
        <v>2.3720930232558142</v>
      </c>
      <c r="C15" s="6">
        <v>0.63577369787202542</v>
      </c>
      <c r="D15">
        <v>43</v>
      </c>
      <c r="E15" s="6">
        <f>(E65*0 + F65*2 + G65*3)/G15</f>
        <v>2.6829268292682928</v>
      </c>
      <c r="F15" s="6">
        <v>0.83080918533621473</v>
      </c>
      <c r="G15">
        <v>41</v>
      </c>
      <c r="H15">
        <v>1</v>
      </c>
    </row>
    <row r="16" spans="1:11">
      <c r="A16" t="s">
        <v>179</v>
      </c>
      <c r="B16" s="6">
        <f t="shared" si="0"/>
        <v>1.9767441860465116</v>
      </c>
      <c r="C16" s="6">
        <v>0.63577369787202542</v>
      </c>
      <c r="D16">
        <v>43</v>
      </c>
      <c r="E16" s="6">
        <f>(E66*0 + F66*2 + G66*3)/G16</f>
        <v>2.4634146341463414</v>
      </c>
      <c r="F16" s="6">
        <v>0.46064641749526264</v>
      </c>
      <c r="G16">
        <v>41</v>
      </c>
      <c r="H16">
        <v>1</v>
      </c>
    </row>
    <row r="17" spans="1:9">
      <c r="A17" t="s">
        <v>166</v>
      </c>
      <c r="B17" s="6">
        <v>46.05</v>
      </c>
      <c r="C17" s="6">
        <v>4.6100000000000003</v>
      </c>
      <c r="D17">
        <v>43</v>
      </c>
      <c r="E17" s="6">
        <v>49.05</v>
      </c>
      <c r="F17" s="6">
        <v>8.0299999999999994</v>
      </c>
      <c r="G17">
        <v>41</v>
      </c>
      <c r="H17">
        <v>2</v>
      </c>
      <c r="I17">
        <v>4.9000000000000002E-2</v>
      </c>
    </row>
    <row r="18" spans="1:9">
      <c r="A18" t="s">
        <v>167</v>
      </c>
      <c r="B18" s="6">
        <v>23.85</v>
      </c>
      <c r="C18" s="6">
        <v>7.05</v>
      </c>
      <c r="D18">
        <v>43</v>
      </c>
      <c r="E18" s="6">
        <v>25.47</v>
      </c>
      <c r="F18" s="6">
        <v>7.09</v>
      </c>
      <c r="G18">
        <v>41</v>
      </c>
      <c r="H18">
        <v>2</v>
      </c>
      <c r="I18">
        <v>6.7000000000000004E-2</v>
      </c>
    </row>
    <row r="19" spans="1:9">
      <c r="A19" t="s">
        <v>168</v>
      </c>
      <c r="B19" s="6">
        <v>74.25</v>
      </c>
      <c r="C19" s="6">
        <v>6.74</v>
      </c>
      <c r="D19">
        <v>43</v>
      </c>
      <c r="E19" s="6">
        <v>78.650000000000006</v>
      </c>
      <c r="F19" s="6">
        <v>13.22</v>
      </c>
      <c r="G19">
        <v>41</v>
      </c>
      <c r="H19">
        <v>2</v>
      </c>
      <c r="I19">
        <v>5.1999999999999998E-2</v>
      </c>
    </row>
    <row r="20" spans="1:9">
      <c r="A20" t="s">
        <v>169</v>
      </c>
      <c r="B20" s="6">
        <v>66.02</v>
      </c>
      <c r="C20" s="6">
        <v>4.12</v>
      </c>
      <c r="D20">
        <v>43</v>
      </c>
      <c r="E20" s="6">
        <v>67.92</v>
      </c>
      <c r="F20" s="6">
        <v>6.69</v>
      </c>
      <c r="G20">
        <v>41</v>
      </c>
      <c r="H20">
        <v>2</v>
      </c>
      <c r="I20">
        <v>8.6999999999999994E-2</v>
      </c>
    </row>
    <row r="21" spans="1:9">
      <c r="A21" t="s">
        <v>170</v>
      </c>
      <c r="B21" s="6">
        <v>60.8</v>
      </c>
      <c r="C21" s="6">
        <v>5.1100000000000003</v>
      </c>
      <c r="D21">
        <v>43</v>
      </c>
      <c r="E21" s="6">
        <v>58.72</v>
      </c>
      <c r="F21" s="6">
        <v>7.78</v>
      </c>
      <c r="G21">
        <v>41</v>
      </c>
      <c r="H21">
        <v>2</v>
      </c>
      <c r="I21">
        <v>0.05</v>
      </c>
    </row>
    <row r="22" spans="1:9">
      <c r="A22" t="s">
        <v>171</v>
      </c>
      <c r="B22" s="6">
        <v>59.85</v>
      </c>
      <c r="C22" s="6">
        <v>10.93</v>
      </c>
      <c r="D22">
        <v>43</v>
      </c>
      <c r="E22" s="6">
        <v>63.05</v>
      </c>
      <c r="F22" s="6">
        <v>11.87</v>
      </c>
      <c r="G22">
        <v>41</v>
      </c>
      <c r="H22">
        <v>2</v>
      </c>
      <c r="I22">
        <v>7.4999999999999997E-2</v>
      </c>
    </row>
    <row r="23" spans="1:9">
      <c r="A23" t="s">
        <v>172</v>
      </c>
      <c r="B23" s="6">
        <v>49.65</v>
      </c>
      <c r="C23" s="6">
        <v>6.52</v>
      </c>
      <c r="D23">
        <v>43</v>
      </c>
      <c r="E23" s="6">
        <v>46.4</v>
      </c>
      <c r="F23" s="6">
        <v>5.96</v>
      </c>
      <c r="G23">
        <v>41</v>
      </c>
      <c r="H23">
        <v>2</v>
      </c>
      <c r="I23">
        <v>5.2999999999999999E-2</v>
      </c>
    </row>
    <row r="24" spans="1:9">
      <c r="A24" t="s">
        <v>173</v>
      </c>
      <c r="B24" s="6">
        <v>74.150000000000006</v>
      </c>
      <c r="C24" s="6">
        <v>12.12</v>
      </c>
      <c r="D24">
        <v>43</v>
      </c>
      <c r="E24" s="6">
        <v>77.8</v>
      </c>
      <c r="F24" s="6">
        <v>7.84</v>
      </c>
      <c r="G24">
        <v>41</v>
      </c>
      <c r="H24">
        <v>2</v>
      </c>
      <c r="I24">
        <v>7.3999999999999996E-2</v>
      </c>
    </row>
    <row r="25" spans="1:9">
      <c r="A25" t="s">
        <v>174</v>
      </c>
      <c r="B25" s="6">
        <f t="shared" ref="B25:B30" si="1">(B53*0 + C53*2 + D53*3)/D25</f>
        <v>2.3488372093023258</v>
      </c>
      <c r="C25" s="21">
        <v>0.97305901867286437</v>
      </c>
      <c r="D25">
        <v>43</v>
      </c>
      <c r="E25" s="6">
        <f t="shared" ref="E25:E30" si="2">(E53*0 + F53*2 + G53*3)/G25</f>
        <v>2.0487804878048781</v>
      </c>
      <c r="F25" s="6">
        <v>1.0476454436543674</v>
      </c>
      <c r="G25">
        <v>41</v>
      </c>
      <c r="H25">
        <v>2</v>
      </c>
    </row>
    <row r="26" spans="1:9">
      <c r="A26" t="s">
        <v>175</v>
      </c>
      <c r="B26" s="6">
        <f t="shared" si="1"/>
        <v>2.3023255813953489</v>
      </c>
      <c r="C26" s="21">
        <v>0.88734176915233309</v>
      </c>
      <c r="D26">
        <v>43</v>
      </c>
      <c r="E26" s="6">
        <f t="shared" si="2"/>
        <v>2.5121951219512195</v>
      </c>
      <c r="F26" s="6">
        <v>0.74571949215211608</v>
      </c>
      <c r="G26">
        <v>41</v>
      </c>
      <c r="H26">
        <v>2</v>
      </c>
    </row>
    <row r="27" spans="1:9">
      <c r="A27" t="s">
        <v>176</v>
      </c>
      <c r="B27" s="6">
        <f t="shared" si="1"/>
        <v>2.4883720930232558</v>
      </c>
      <c r="C27" s="21">
        <v>0.73588602324181818</v>
      </c>
      <c r="D27">
        <v>43</v>
      </c>
      <c r="E27" s="6">
        <f t="shared" si="2"/>
        <v>2.6097560975609757</v>
      </c>
      <c r="F27" s="6">
        <v>0.83300806660223292</v>
      </c>
      <c r="G27">
        <v>41</v>
      </c>
      <c r="H27">
        <v>2</v>
      </c>
    </row>
    <row r="28" spans="1:9">
      <c r="A28" t="s">
        <v>177</v>
      </c>
      <c r="B28" s="6">
        <f t="shared" si="1"/>
        <v>2.2790697674418605</v>
      </c>
      <c r="C28" s="21">
        <v>0.88170779619653705</v>
      </c>
      <c r="D28">
        <v>43</v>
      </c>
      <c r="E28" s="6">
        <f t="shared" si="2"/>
        <v>2.6585365853658538</v>
      </c>
      <c r="F28" s="6">
        <v>0.4800914547021739</v>
      </c>
      <c r="G28">
        <v>41</v>
      </c>
      <c r="H28">
        <v>2</v>
      </c>
    </row>
    <row r="29" spans="1:9">
      <c r="A29" t="s">
        <v>178</v>
      </c>
      <c r="B29" s="6">
        <f t="shared" si="1"/>
        <v>2.5116279069767442</v>
      </c>
      <c r="C29" s="21">
        <v>0.5057805388588732</v>
      </c>
      <c r="D29">
        <v>43</v>
      </c>
      <c r="E29" s="6">
        <f t="shared" si="2"/>
        <v>2.4390243902439024</v>
      </c>
      <c r="F29" s="6">
        <v>0.92327624489653348</v>
      </c>
      <c r="G29">
        <v>41</v>
      </c>
      <c r="H29">
        <v>2</v>
      </c>
    </row>
    <row r="30" spans="1:9">
      <c r="A30" t="s">
        <v>179</v>
      </c>
      <c r="B30" s="6">
        <f t="shared" si="1"/>
        <v>2.0930232558139537</v>
      </c>
      <c r="C30" s="21">
        <v>0.97135039747991314</v>
      </c>
      <c r="D30">
        <v>43</v>
      </c>
      <c r="E30" s="6">
        <f t="shared" si="2"/>
        <v>2.4146341463414633</v>
      </c>
      <c r="F30" s="6">
        <v>0.4987789969564454</v>
      </c>
      <c r="G30">
        <v>41</v>
      </c>
    </row>
    <row r="31" spans="1:9">
      <c r="A31" t="s">
        <v>167</v>
      </c>
      <c r="B31" s="6">
        <v>24.67</v>
      </c>
      <c r="C31" s="6">
        <v>7.24</v>
      </c>
      <c r="D31">
        <v>43</v>
      </c>
      <c r="E31" s="6">
        <v>26.01</v>
      </c>
      <c r="F31" s="6">
        <v>7.83</v>
      </c>
      <c r="G31">
        <v>41</v>
      </c>
      <c r="H31">
        <v>3</v>
      </c>
      <c r="I31">
        <v>0.121</v>
      </c>
    </row>
    <row r="32" spans="1:9">
      <c r="A32" t="s">
        <v>168</v>
      </c>
      <c r="B32" s="6">
        <v>74.84</v>
      </c>
      <c r="C32" s="6">
        <v>7.04</v>
      </c>
      <c r="D32">
        <v>43</v>
      </c>
      <c r="E32" s="6">
        <v>77.39</v>
      </c>
      <c r="F32" s="6">
        <v>10.65</v>
      </c>
      <c r="G32">
        <v>41</v>
      </c>
      <c r="H32">
        <v>3</v>
      </c>
      <c r="I32">
        <v>0.23400000000000001</v>
      </c>
    </row>
    <row r="33" spans="1:14">
      <c r="A33" t="s">
        <v>169</v>
      </c>
      <c r="B33" s="6">
        <v>66.72</v>
      </c>
      <c r="C33" s="6">
        <v>5.21</v>
      </c>
      <c r="D33">
        <v>43</v>
      </c>
      <c r="E33" s="6">
        <v>67.63</v>
      </c>
      <c r="F33" s="6">
        <v>7.02</v>
      </c>
      <c r="G33">
        <v>41</v>
      </c>
      <c r="H33">
        <v>3</v>
      </c>
      <c r="I33">
        <v>0.32100000000000001</v>
      </c>
    </row>
    <row r="34" spans="1:14">
      <c r="A34" t="s">
        <v>170</v>
      </c>
      <c r="B34" s="6">
        <v>61.34</v>
      </c>
      <c r="C34" s="6">
        <v>4.96</v>
      </c>
      <c r="D34">
        <v>43</v>
      </c>
      <c r="E34" s="6">
        <v>59.01</v>
      </c>
      <c r="F34" s="6">
        <v>5.74</v>
      </c>
      <c r="G34">
        <v>41</v>
      </c>
      <c r="H34">
        <v>3</v>
      </c>
      <c r="I34">
        <v>0.20100000000000001</v>
      </c>
    </row>
    <row r="35" spans="1:14">
      <c r="A35" t="s">
        <v>171</v>
      </c>
      <c r="B35" s="6">
        <v>60.45</v>
      </c>
      <c r="C35" s="6">
        <v>8.67</v>
      </c>
      <c r="D35">
        <v>43</v>
      </c>
      <c r="E35" s="6">
        <v>64.45</v>
      </c>
      <c r="F35" s="6">
        <v>10.29</v>
      </c>
      <c r="G35">
        <v>41</v>
      </c>
      <c r="H35">
        <v>3</v>
      </c>
      <c r="I35">
        <v>6.7000000000000004E-2</v>
      </c>
    </row>
    <row r="36" spans="1:14">
      <c r="A36" t="s">
        <v>172</v>
      </c>
      <c r="B36" s="6">
        <v>48.33</v>
      </c>
      <c r="C36" s="6">
        <v>8.31</v>
      </c>
      <c r="D36">
        <v>43</v>
      </c>
      <c r="E36" s="6">
        <v>47.42</v>
      </c>
      <c r="F36" s="6">
        <v>7.29</v>
      </c>
      <c r="G36">
        <v>41</v>
      </c>
      <c r="H36">
        <v>3</v>
      </c>
      <c r="I36">
        <v>0.13500000000000001</v>
      </c>
    </row>
    <row r="37" spans="1:14">
      <c r="A37" t="s">
        <v>173</v>
      </c>
      <c r="B37" s="6">
        <v>75.64</v>
      </c>
      <c r="C37" s="6">
        <v>9.86</v>
      </c>
      <c r="D37">
        <v>43</v>
      </c>
      <c r="E37" s="6">
        <v>79.45</v>
      </c>
      <c r="F37" s="6">
        <v>10.35</v>
      </c>
      <c r="G37">
        <v>41</v>
      </c>
      <c r="H37">
        <v>3</v>
      </c>
      <c r="I37">
        <v>8.3000000000000004E-2</v>
      </c>
    </row>
    <row r="38" spans="1:14">
      <c r="A38" t="s">
        <v>174</v>
      </c>
      <c r="B38" s="6">
        <f t="shared" ref="B38:B43" si="3">(B72*0 + C72*2 + D72*3)/D38</f>
        <v>2.4651162790697674</v>
      </c>
      <c r="C38" s="6">
        <v>0.90891974629494809</v>
      </c>
      <c r="D38">
        <v>43</v>
      </c>
      <c r="E38" s="6">
        <f t="shared" ref="E38:E43" si="4">(E72*0 + F72*2 + G72*3)/G38</f>
        <v>2.0975609756097562</v>
      </c>
      <c r="F38" s="6">
        <v>0.99510999514577514</v>
      </c>
      <c r="G38">
        <v>41</v>
      </c>
      <c r="H38">
        <v>3</v>
      </c>
    </row>
    <row r="39" spans="1:14">
      <c r="A39" t="s">
        <v>175</v>
      </c>
      <c r="B39" s="6">
        <f t="shared" si="3"/>
        <v>2.441860465116279</v>
      </c>
      <c r="C39" s="6">
        <v>0.73362523134529978</v>
      </c>
      <c r="D39">
        <v>43</v>
      </c>
      <c r="E39" s="6">
        <f t="shared" si="4"/>
        <v>2.4390243902439024</v>
      </c>
      <c r="F39" s="6">
        <v>0.83811635492349379</v>
      </c>
      <c r="G39">
        <v>41</v>
      </c>
      <c r="H39">
        <v>3</v>
      </c>
    </row>
    <row r="40" spans="1:14">
      <c r="A40" t="s">
        <v>176</v>
      </c>
      <c r="B40" s="6">
        <f t="shared" si="3"/>
        <v>2.5348837209302326</v>
      </c>
      <c r="C40" s="6">
        <v>0.63052650747882466</v>
      </c>
      <c r="D40">
        <v>43</v>
      </c>
      <c r="E40" s="6">
        <f t="shared" si="4"/>
        <v>2.7073170731707319</v>
      </c>
      <c r="F40" s="6">
        <v>0.71567808542054701</v>
      </c>
      <c r="G40">
        <v>41</v>
      </c>
      <c r="H40">
        <v>3</v>
      </c>
    </row>
    <row r="41" spans="1:14">
      <c r="A41" t="s">
        <v>177</v>
      </c>
      <c r="B41" s="6">
        <f t="shared" si="3"/>
        <v>2.3953488372093021</v>
      </c>
      <c r="C41" s="6">
        <v>0.72832275955234904</v>
      </c>
      <c r="D41">
        <v>43</v>
      </c>
      <c r="E41" s="6">
        <f t="shared" si="4"/>
        <v>2.6829268292682928</v>
      </c>
      <c r="F41" s="6">
        <v>0.47111699132189561</v>
      </c>
      <c r="G41">
        <v>41</v>
      </c>
      <c r="H41">
        <v>3</v>
      </c>
    </row>
    <row r="42" spans="1:14">
      <c r="A42" t="s">
        <v>178</v>
      </c>
      <c r="B42" s="6">
        <f t="shared" si="3"/>
        <v>2.558139534883721</v>
      </c>
      <c r="C42" s="6">
        <v>0.50248551655959095</v>
      </c>
      <c r="D42">
        <v>43</v>
      </c>
      <c r="E42" s="6">
        <f t="shared" si="4"/>
        <v>2.5365853658536586</v>
      </c>
      <c r="F42" s="6">
        <v>0.74490136849148536</v>
      </c>
      <c r="G42">
        <v>41</v>
      </c>
      <c r="H42">
        <v>3</v>
      </c>
    </row>
    <row r="43" spans="1:14">
      <c r="A43" t="s">
        <v>179</v>
      </c>
      <c r="B43" s="6">
        <f t="shared" si="3"/>
        <v>2.3720930232558142</v>
      </c>
      <c r="C43" s="6">
        <v>0.81717445284268231</v>
      </c>
      <c r="D43">
        <v>43</v>
      </c>
      <c r="E43" s="6">
        <f t="shared" si="4"/>
        <v>2.2439024390243905</v>
      </c>
      <c r="F43" s="6">
        <v>0.58225801002983413</v>
      </c>
      <c r="G43">
        <v>41</v>
      </c>
    </row>
    <row r="44" spans="1:14">
      <c r="M44" t="s">
        <v>342</v>
      </c>
      <c r="N44" t="s">
        <v>343</v>
      </c>
    </row>
    <row r="45" spans="1:14">
      <c r="J45">
        <v>1</v>
      </c>
      <c r="K45">
        <v>0</v>
      </c>
      <c r="M45">
        <f>_xlfn.STDEV.S(K45:K88)</f>
        <v>0.59062442321861819</v>
      </c>
      <c r="N45">
        <f>_xlfn.STDEV.S(K45:K85)</f>
        <v>0.58225801002983413</v>
      </c>
    </row>
    <row r="46" spans="1:14">
      <c r="J46">
        <v>2</v>
      </c>
      <c r="K46">
        <v>2</v>
      </c>
    </row>
    <row r="47" spans="1:14">
      <c r="J47">
        <v>3</v>
      </c>
      <c r="K47">
        <v>2</v>
      </c>
    </row>
    <row r="48" spans="1:14">
      <c r="J48">
        <v>4</v>
      </c>
      <c r="K48">
        <v>2</v>
      </c>
    </row>
    <row r="49" spans="1:11">
      <c r="J49">
        <v>5</v>
      </c>
      <c r="K49">
        <v>2</v>
      </c>
    </row>
    <row r="50" spans="1:11">
      <c r="C50" t="s">
        <v>344</v>
      </c>
      <c r="J50">
        <v>6</v>
      </c>
      <c r="K50">
        <v>2</v>
      </c>
    </row>
    <row r="51" spans="1:11">
      <c r="C51" t="s">
        <v>342</v>
      </c>
      <c r="G51" t="s">
        <v>343</v>
      </c>
      <c r="J51">
        <v>7</v>
      </c>
      <c r="K51">
        <v>2</v>
      </c>
    </row>
    <row r="52" spans="1:11">
      <c r="A52" t="s">
        <v>345</v>
      </c>
      <c r="B52" t="s">
        <v>346</v>
      </c>
      <c r="C52" t="s">
        <v>347</v>
      </c>
      <c r="D52" s="18" t="s">
        <v>348</v>
      </c>
      <c r="E52" s="19" t="s">
        <v>346</v>
      </c>
      <c r="F52" t="s">
        <v>347</v>
      </c>
      <c r="G52" s="18" t="s">
        <v>348</v>
      </c>
      <c r="J52">
        <v>8</v>
      </c>
      <c r="K52">
        <v>2</v>
      </c>
    </row>
    <row r="53" spans="1:11">
      <c r="A53" t="s">
        <v>349</v>
      </c>
      <c r="B53" s="11">
        <v>5</v>
      </c>
      <c r="C53" s="11">
        <v>13</v>
      </c>
      <c r="D53" s="20">
        <v>25</v>
      </c>
      <c r="E53" s="19">
        <v>7</v>
      </c>
      <c r="F53">
        <v>18</v>
      </c>
      <c r="G53" s="18">
        <v>16</v>
      </c>
      <c r="J53">
        <v>9</v>
      </c>
      <c r="K53">
        <v>2</v>
      </c>
    </row>
    <row r="54" spans="1:11">
      <c r="A54" t="s">
        <v>350</v>
      </c>
      <c r="B54" s="11">
        <v>4</v>
      </c>
      <c r="C54" s="11">
        <v>18</v>
      </c>
      <c r="D54" s="20">
        <v>21</v>
      </c>
      <c r="E54" s="19">
        <v>2</v>
      </c>
      <c r="F54">
        <v>14</v>
      </c>
      <c r="G54" s="18">
        <v>25</v>
      </c>
      <c r="J54">
        <v>10</v>
      </c>
      <c r="K54">
        <v>2</v>
      </c>
    </row>
    <row r="55" spans="1:11">
      <c r="A55" t="s">
        <v>351</v>
      </c>
      <c r="B55" s="11">
        <v>2</v>
      </c>
      <c r="C55" s="11">
        <v>16</v>
      </c>
      <c r="D55" s="20">
        <v>25</v>
      </c>
      <c r="E55" s="23">
        <v>3</v>
      </c>
      <c r="F55" s="11">
        <v>7</v>
      </c>
      <c r="G55" s="20">
        <v>31</v>
      </c>
      <c r="J55">
        <v>11</v>
      </c>
      <c r="K55">
        <v>2</v>
      </c>
    </row>
    <row r="56" spans="1:11">
      <c r="A56" t="s">
        <v>352</v>
      </c>
      <c r="B56" s="11">
        <v>4</v>
      </c>
      <c r="C56" s="11">
        <v>19</v>
      </c>
      <c r="D56" s="20">
        <v>20</v>
      </c>
      <c r="E56" s="19">
        <v>0</v>
      </c>
      <c r="F56">
        <v>14</v>
      </c>
      <c r="G56" s="18">
        <v>27</v>
      </c>
      <c r="J56">
        <v>12</v>
      </c>
      <c r="K56">
        <v>2</v>
      </c>
    </row>
    <row r="57" spans="1:11">
      <c r="A57" t="s">
        <v>353</v>
      </c>
      <c r="B57" s="11">
        <v>0</v>
      </c>
      <c r="C57" s="11">
        <v>21</v>
      </c>
      <c r="D57" s="20">
        <v>22</v>
      </c>
      <c r="E57" s="19">
        <v>4</v>
      </c>
      <c r="F57">
        <v>11</v>
      </c>
      <c r="G57" s="18">
        <v>26</v>
      </c>
      <c r="J57">
        <v>13</v>
      </c>
      <c r="K57">
        <v>2</v>
      </c>
    </row>
    <row r="58" spans="1:11">
      <c r="A58" t="s">
        <v>354</v>
      </c>
      <c r="B58" s="11">
        <v>6</v>
      </c>
      <c r="C58" s="11">
        <v>21</v>
      </c>
      <c r="D58" s="20">
        <v>16</v>
      </c>
      <c r="E58" s="19">
        <v>0</v>
      </c>
      <c r="F58">
        <v>24</v>
      </c>
      <c r="G58" s="18">
        <v>17</v>
      </c>
      <c r="J58">
        <v>14</v>
      </c>
      <c r="K58">
        <v>2</v>
      </c>
    </row>
    <row r="59" spans="1:11">
      <c r="J59">
        <v>15</v>
      </c>
      <c r="K59">
        <v>2</v>
      </c>
    </row>
    <row r="60" spans="1:11">
      <c r="A60" s="11"/>
      <c r="B60" s="11"/>
      <c r="C60" s="11" t="s">
        <v>342</v>
      </c>
      <c r="D60" s="11" t="s">
        <v>355</v>
      </c>
      <c r="E60" s="11"/>
      <c r="F60" s="11" t="s">
        <v>343</v>
      </c>
      <c r="G60" s="11"/>
      <c r="H60" s="11"/>
      <c r="J60">
        <v>16</v>
      </c>
      <c r="K60">
        <v>2</v>
      </c>
    </row>
    <row r="61" spans="1:11">
      <c r="A61" s="11"/>
      <c r="B61" s="11" t="s">
        <v>346</v>
      </c>
      <c r="C61" s="11" t="s">
        <v>347</v>
      </c>
      <c r="D61" s="20" t="s">
        <v>348</v>
      </c>
      <c r="E61" s="11" t="s">
        <v>346</v>
      </c>
      <c r="F61" s="11" t="s">
        <v>347</v>
      </c>
      <c r="G61" s="11" t="s">
        <v>348</v>
      </c>
      <c r="H61" s="11"/>
      <c r="J61">
        <v>17</v>
      </c>
      <c r="K61">
        <v>2</v>
      </c>
    </row>
    <row r="62" spans="1:11">
      <c r="A62" s="11"/>
      <c r="B62" s="11">
        <v>0</v>
      </c>
      <c r="C62" s="11">
        <v>10</v>
      </c>
      <c r="D62" s="20">
        <v>33</v>
      </c>
      <c r="E62" s="11">
        <v>5</v>
      </c>
      <c r="F62" s="11">
        <v>18</v>
      </c>
      <c r="G62" s="11">
        <v>18</v>
      </c>
      <c r="H62" s="11"/>
      <c r="J62">
        <v>18</v>
      </c>
      <c r="K62">
        <v>2</v>
      </c>
    </row>
    <row r="63" spans="1:11">
      <c r="A63" s="11"/>
      <c r="B63" s="11">
        <v>0</v>
      </c>
      <c r="C63" s="11">
        <v>22</v>
      </c>
      <c r="D63" s="20">
        <v>21</v>
      </c>
      <c r="E63" s="11">
        <v>1</v>
      </c>
      <c r="F63" s="11">
        <v>12</v>
      </c>
      <c r="G63" s="11">
        <v>28</v>
      </c>
      <c r="H63" s="11"/>
      <c r="J63">
        <v>19</v>
      </c>
      <c r="K63">
        <v>2</v>
      </c>
    </row>
    <row r="64" spans="1:11">
      <c r="A64" s="11"/>
      <c r="B64" s="11">
        <v>0</v>
      </c>
      <c r="C64" s="11">
        <v>19</v>
      </c>
      <c r="D64" s="20">
        <v>24</v>
      </c>
      <c r="E64" s="11">
        <v>0</v>
      </c>
      <c r="F64" s="11">
        <v>10</v>
      </c>
      <c r="G64" s="11">
        <v>31</v>
      </c>
      <c r="H64" s="11"/>
      <c r="J64">
        <v>20</v>
      </c>
      <c r="K64">
        <v>2</v>
      </c>
    </row>
    <row r="65" spans="1:13">
      <c r="A65" s="11"/>
      <c r="B65" s="11">
        <v>0</v>
      </c>
      <c r="C65" s="11">
        <v>20</v>
      </c>
      <c r="D65" s="20">
        <v>23</v>
      </c>
      <c r="E65" s="11">
        <v>0</v>
      </c>
      <c r="F65" s="11">
        <v>13</v>
      </c>
      <c r="G65" s="11">
        <v>28</v>
      </c>
      <c r="H65" s="11"/>
      <c r="J65">
        <v>21</v>
      </c>
      <c r="K65">
        <v>2</v>
      </c>
    </row>
    <row r="66" spans="1:13">
      <c r="A66" s="11"/>
      <c r="B66" s="11">
        <v>0</v>
      </c>
      <c r="C66" s="11">
        <v>27</v>
      </c>
      <c r="D66" s="20">
        <v>16</v>
      </c>
      <c r="E66" s="11">
        <v>4</v>
      </c>
      <c r="F66" s="11">
        <v>10</v>
      </c>
      <c r="G66" s="11">
        <v>27</v>
      </c>
      <c r="H66" s="11"/>
      <c r="J66">
        <v>22</v>
      </c>
      <c r="K66">
        <v>2</v>
      </c>
    </row>
    <row r="67" spans="1:13">
      <c r="A67" s="11"/>
      <c r="B67" s="11">
        <v>3</v>
      </c>
      <c r="C67" s="11">
        <v>35</v>
      </c>
      <c r="D67" s="20">
        <v>5</v>
      </c>
      <c r="E67" s="11">
        <v>0</v>
      </c>
      <c r="F67" s="11">
        <v>29</v>
      </c>
      <c r="G67" s="11">
        <v>12</v>
      </c>
      <c r="H67" s="11"/>
      <c r="J67">
        <v>23</v>
      </c>
      <c r="K67">
        <v>2</v>
      </c>
    </row>
    <row r="68" spans="1:13">
      <c r="J68">
        <v>24</v>
      </c>
      <c r="K68">
        <v>2</v>
      </c>
    </row>
    <row r="69" spans="1:13">
      <c r="C69" t="s">
        <v>356</v>
      </c>
      <c r="J69">
        <v>25</v>
      </c>
      <c r="K69">
        <v>2</v>
      </c>
    </row>
    <row r="70" spans="1:13">
      <c r="C70" t="s">
        <v>342</v>
      </c>
      <c r="F70" t="s">
        <v>343</v>
      </c>
      <c r="J70">
        <v>26</v>
      </c>
      <c r="K70">
        <v>2</v>
      </c>
    </row>
    <row r="71" spans="1:13">
      <c r="B71" t="s">
        <v>346</v>
      </c>
      <c r="C71" t="s">
        <v>347</v>
      </c>
      <c r="D71" s="18" t="s">
        <v>348</v>
      </c>
      <c r="E71" t="s">
        <v>346</v>
      </c>
      <c r="F71" t="s">
        <v>347</v>
      </c>
      <c r="G71" t="s">
        <v>348</v>
      </c>
      <c r="J71">
        <v>27</v>
      </c>
      <c r="K71">
        <v>2</v>
      </c>
      <c r="M71">
        <f>COUNT(K45:K88)</f>
        <v>43</v>
      </c>
    </row>
    <row r="72" spans="1:13">
      <c r="B72" s="11">
        <v>4</v>
      </c>
      <c r="C72" s="11">
        <v>11</v>
      </c>
      <c r="D72" s="20">
        <v>28</v>
      </c>
      <c r="E72" s="11">
        <v>6</v>
      </c>
      <c r="F72" s="11">
        <v>19</v>
      </c>
      <c r="G72" s="11">
        <v>16</v>
      </c>
      <c r="J72">
        <v>28</v>
      </c>
      <c r="K72">
        <v>2</v>
      </c>
    </row>
    <row r="73" spans="1:13">
      <c r="B73" s="11">
        <v>2</v>
      </c>
      <c r="C73" s="11">
        <v>18</v>
      </c>
      <c r="D73" s="20">
        <v>23</v>
      </c>
      <c r="E73" s="11">
        <v>3</v>
      </c>
      <c r="F73" s="11">
        <v>14</v>
      </c>
      <c r="G73" s="11">
        <v>24</v>
      </c>
      <c r="J73">
        <v>29</v>
      </c>
      <c r="K73">
        <v>2</v>
      </c>
    </row>
    <row r="74" spans="1:13">
      <c r="B74" s="11">
        <v>1</v>
      </c>
      <c r="C74" s="11">
        <v>17</v>
      </c>
      <c r="D74" s="20">
        <v>25</v>
      </c>
      <c r="E74" s="11">
        <v>2</v>
      </c>
      <c r="F74" s="11">
        <v>6</v>
      </c>
      <c r="G74" s="11">
        <v>33</v>
      </c>
      <c r="J74">
        <v>30</v>
      </c>
      <c r="K74">
        <v>3</v>
      </c>
    </row>
    <row r="75" spans="1:13">
      <c r="B75" s="11">
        <v>2</v>
      </c>
      <c r="C75" s="11">
        <v>20</v>
      </c>
      <c r="D75" s="20">
        <v>21</v>
      </c>
      <c r="E75" s="11">
        <v>0</v>
      </c>
      <c r="F75" s="11">
        <v>13</v>
      </c>
      <c r="G75" s="11">
        <v>28</v>
      </c>
      <c r="J75">
        <v>31</v>
      </c>
      <c r="K75">
        <v>3</v>
      </c>
    </row>
    <row r="76" spans="1:13">
      <c r="B76" s="11">
        <v>0</v>
      </c>
      <c r="C76" s="11">
        <v>19</v>
      </c>
      <c r="D76" s="20">
        <v>24</v>
      </c>
      <c r="E76">
        <v>2</v>
      </c>
      <c r="F76">
        <v>13</v>
      </c>
      <c r="G76">
        <v>26</v>
      </c>
      <c r="J76">
        <v>32</v>
      </c>
      <c r="K76">
        <v>3</v>
      </c>
    </row>
    <row r="77" spans="1:13">
      <c r="B77" s="11">
        <v>3</v>
      </c>
      <c r="C77" s="11">
        <v>18</v>
      </c>
      <c r="D77" s="20">
        <v>22</v>
      </c>
      <c r="E77">
        <v>1</v>
      </c>
      <c r="F77">
        <v>28</v>
      </c>
      <c r="G77">
        <v>12</v>
      </c>
      <c r="J77">
        <v>33</v>
      </c>
      <c r="K77">
        <v>3</v>
      </c>
    </row>
    <row r="78" spans="1:13">
      <c r="J78">
        <v>34</v>
      </c>
      <c r="K78">
        <v>3</v>
      </c>
    </row>
    <row r="79" spans="1:13">
      <c r="J79">
        <v>35</v>
      </c>
      <c r="K79">
        <v>3</v>
      </c>
    </row>
    <row r="80" spans="1:13">
      <c r="J80">
        <v>36</v>
      </c>
      <c r="K80">
        <v>3</v>
      </c>
    </row>
    <row r="81" spans="10:11">
      <c r="J81">
        <v>37</v>
      </c>
      <c r="K81">
        <v>3</v>
      </c>
    </row>
    <row r="82" spans="10:11">
      <c r="J82">
        <v>38</v>
      </c>
      <c r="K82">
        <v>3</v>
      </c>
    </row>
    <row r="83" spans="10:11">
      <c r="J83">
        <v>39</v>
      </c>
      <c r="K83">
        <v>3</v>
      </c>
    </row>
    <row r="84" spans="10:11">
      <c r="J84">
        <v>40</v>
      </c>
      <c r="K84">
        <v>3</v>
      </c>
    </row>
    <row r="85" spans="10:11">
      <c r="J85" s="2">
        <v>41</v>
      </c>
      <c r="K85" s="22">
        <v>3</v>
      </c>
    </row>
    <row r="86" spans="10:11">
      <c r="J86">
        <v>42</v>
      </c>
      <c r="K86">
        <v>3</v>
      </c>
    </row>
    <row r="87" spans="10:11">
      <c r="J87">
        <v>43</v>
      </c>
      <c r="K87">
        <v>3</v>
      </c>
    </row>
  </sheetData>
  <mergeCells count="1">
    <mergeCell ref="A1:K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AD2F-D3A0-42E3-82FC-661ED1868A5A}">
  <dimension ref="A1:K4"/>
  <sheetViews>
    <sheetView workbookViewId="0">
      <selection sqref="A1:K1"/>
    </sheetView>
  </sheetViews>
  <sheetFormatPr defaultRowHeight="15"/>
  <sheetData>
    <row r="1" spans="1:11">
      <c r="A1" s="39" t="s">
        <v>306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>
      <c r="A2" s="8"/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8" t="s">
        <v>307</v>
      </c>
      <c r="J2" s="8" t="s">
        <v>308</v>
      </c>
      <c r="K2" s="8"/>
    </row>
    <row r="3" spans="1:11">
      <c r="A3" s="3" t="s">
        <v>162</v>
      </c>
      <c r="B3" s="7">
        <v>8.36</v>
      </c>
      <c r="C3" s="6">
        <f>(SQRT(D3)*I3)/(2.01*2)</f>
        <v>1.5723880597014925</v>
      </c>
      <c r="D3" s="13">
        <v>49</v>
      </c>
      <c r="E3">
        <v>8.1300000000000008</v>
      </c>
      <c r="F3" s="6">
        <f>(SQRT(G3)*J3)/(2.01*2)</f>
        <v>0.60277091537036309</v>
      </c>
      <c r="G3" s="13">
        <v>48</v>
      </c>
      <c r="H3" s="13">
        <v>1</v>
      </c>
      <c r="I3" s="6">
        <v>0.90300000000000002</v>
      </c>
      <c r="J3" s="6">
        <v>0.34975000000000001</v>
      </c>
      <c r="K3" s="4"/>
    </row>
    <row r="4" spans="1:11">
      <c r="A4" s="3" t="s">
        <v>162</v>
      </c>
      <c r="B4">
        <v>9.2200000000000006</v>
      </c>
      <c r="C4" s="6">
        <f>(SQRT(D4)*I4)/(2.01*2)</f>
        <v>1.5234935260602285</v>
      </c>
      <c r="D4" s="13">
        <v>46</v>
      </c>
      <c r="E4">
        <v>8.18</v>
      </c>
      <c r="F4" s="6">
        <f>(SQRT(G4)*J4)/(2.01*2)</f>
        <v>0.58363042920190422</v>
      </c>
      <c r="G4" s="13">
        <v>45</v>
      </c>
      <c r="H4" s="13">
        <v>2</v>
      </c>
      <c r="I4" s="6">
        <v>0.90300000000000002</v>
      </c>
      <c r="J4" s="6">
        <v>0.34975000000000001</v>
      </c>
    </row>
  </sheetData>
  <mergeCells count="1">
    <mergeCell ref="A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074-C2CF-4A83-8F38-2A39E496CAC5}">
  <dimension ref="A1:K14"/>
  <sheetViews>
    <sheetView workbookViewId="0">
      <selection sqref="A1:K1"/>
    </sheetView>
  </sheetViews>
  <sheetFormatPr defaultRowHeight="15"/>
  <cols>
    <col min="1" max="1" width="30.42578125" bestFit="1" customWidth="1"/>
  </cols>
  <sheetData>
    <row r="1" spans="1:11">
      <c r="A1" s="39" t="s">
        <v>303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</row>
    <row r="3" spans="1:11">
      <c r="A3" s="3" t="s">
        <v>69</v>
      </c>
      <c r="B3" s="7">
        <v>3.12</v>
      </c>
      <c r="C3" s="7">
        <v>2.2200000000000002</v>
      </c>
      <c r="D3" s="7">
        <v>32</v>
      </c>
      <c r="E3" s="7">
        <v>5.12</v>
      </c>
      <c r="F3" s="7">
        <v>3.03</v>
      </c>
      <c r="G3" s="7">
        <v>32</v>
      </c>
      <c r="H3" s="7">
        <v>1</v>
      </c>
      <c r="K3" s="4"/>
    </row>
    <row r="4" spans="1:11">
      <c r="A4" s="3" t="s">
        <v>71</v>
      </c>
      <c r="B4" s="7">
        <v>14.5</v>
      </c>
      <c r="C4" s="7">
        <v>7.09</v>
      </c>
      <c r="D4" s="7">
        <v>32</v>
      </c>
      <c r="E4" s="7">
        <v>19.21</v>
      </c>
      <c r="F4" s="7">
        <v>10.039999999999999</v>
      </c>
      <c r="G4" s="7">
        <v>32</v>
      </c>
      <c r="H4" s="7">
        <v>1</v>
      </c>
      <c r="K4" s="4"/>
    </row>
    <row r="5" spans="1:11">
      <c r="A5" s="3" t="s">
        <v>73</v>
      </c>
      <c r="B5" s="7">
        <v>2.5</v>
      </c>
      <c r="C5" s="7">
        <v>2.14</v>
      </c>
      <c r="D5" s="7">
        <v>32</v>
      </c>
      <c r="E5" s="7">
        <v>3.52</v>
      </c>
      <c r="F5" s="7">
        <v>1.45</v>
      </c>
      <c r="G5" s="7">
        <v>32</v>
      </c>
      <c r="H5" s="7">
        <v>1</v>
      </c>
      <c r="K5" s="4"/>
    </row>
    <row r="6" spans="1:11">
      <c r="A6" s="3" t="s">
        <v>75</v>
      </c>
      <c r="B6" s="7">
        <v>41.62</v>
      </c>
      <c r="C6" s="7">
        <v>5.44</v>
      </c>
      <c r="D6" s="7">
        <v>32</v>
      </c>
      <c r="E6" s="7">
        <v>40.28</v>
      </c>
      <c r="F6" s="7">
        <v>6.7</v>
      </c>
      <c r="G6" s="7">
        <v>32</v>
      </c>
      <c r="H6" s="7">
        <v>1</v>
      </c>
      <c r="K6" s="4"/>
    </row>
    <row r="7" spans="1:11">
      <c r="A7" s="3" t="s">
        <v>77</v>
      </c>
      <c r="B7" s="7">
        <v>62.7</v>
      </c>
      <c r="C7" s="7">
        <v>23.94</v>
      </c>
      <c r="D7" s="7">
        <v>32</v>
      </c>
      <c r="E7" s="7">
        <v>63.75</v>
      </c>
      <c r="F7" s="7">
        <v>24.29</v>
      </c>
      <c r="G7" s="7">
        <v>32</v>
      </c>
      <c r="H7" s="7">
        <v>1</v>
      </c>
      <c r="K7" s="4"/>
    </row>
    <row r="8" spans="1:11">
      <c r="A8" s="3" t="s">
        <v>79</v>
      </c>
      <c r="B8" s="7">
        <v>11.21</v>
      </c>
      <c r="C8" s="7">
        <v>10.17</v>
      </c>
      <c r="D8" s="7">
        <v>32</v>
      </c>
      <c r="E8" s="7">
        <v>14.87</v>
      </c>
      <c r="F8" s="7">
        <v>9.2100000000000009</v>
      </c>
      <c r="G8" s="7">
        <v>32</v>
      </c>
      <c r="H8" s="7">
        <v>1</v>
      </c>
      <c r="K8" s="4"/>
    </row>
    <row r="9" spans="1:11">
      <c r="A9" s="3" t="s">
        <v>69</v>
      </c>
      <c r="B9" s="7">
        <v>3.03</v>
      </c>
      <c r="C9" s="7">
        <v>2.94</v>
      </c>
      <c r="D9" s="7">
        <v>32</v>
      </c>
      <c r="E9" s="7">
        <v>4.87</v>
      </c>
      <c r="F9" s="7">
        <v>3</v>
      </c>
      <c r="G9" s="7">
        <v>32</v>
      </c>
      <c r="H9" s="7">
        <v>2</v>
      </c>
      <c r="K9" s="4"/>
    </row>
    <row r="10" spans="1:11">
      <c r="A10" s="3" t="s">
        <v>71</v>
      </c>
      <c r="B10" s="7">
        <v>15.87</v>
      </c>
      <c r="C10" s="7">
        <v>7.8</v>
      </c>
      <c r="D10" s="7">
        <v>32</v>
      </c>
      <c r="E10" s="7">
        <v>19.96</v>
      </c>
      <c r="F10" s="7">
        <v>8.65</v>
      </c>
      <c r="G10" s="7">
        <v>32</v>
      </c>
      <c r="H10" s="7">
        <v>2</v>
      </c>
      <c r="K10" s="4"/>
    </row>
    <row r="11" spans="1:11">
      <c r="A11" s="3" t="s">
        <v>73</v>
      </c>
      <c r="B11" s="7">
        <v>2.21</v>
      </c>
      <c r="C11" s="7">
        <v>2.04</v>
      </c>
      <c r="D11" s="7">
        <v>32</v>
      </c>
      <c r="E11" s="7">
        <v>3.21</v>
      </c>
      <c r="F11" s="7">
        <v>2.04</v>
      </c>
      <c r="G11" s="7">
        <v>32</v>
      </c>
      <c r="H11" s="7">
        <v>2</v>
      </c>
      <c r="K11" s="4"/>
    </row>
    <row r="12" spans="1:11">
      <c r="A12" s="3" t="s">
        <v>75</v>
      </c>
      <c r="B12" s="7">
        <v>41.96</v>
      </c>
      <c r="C12" s="7">
        <v>6.75</v>
      </c>
      <c r="D12" s="7">
        <v>32</v>
      </c>
      <c r="E12" s="7">
        <v>40.31</v>
      </c>
      <c r="F12" s="7">
        <v>5.58</v>
      </c>
      <c r="G12" s="7">
        <v>32</v>
      </c>
      <c r="H12" s="7">
        <v>2</v>
      </c>
      <c r="K12" s="4"/>
    </row>
    <row r="13" spans="1:11">
      <c r="A13" s="3" t="s">
        <v>77</v>
      </c>
      <c r="B13" s="7">
        <v>59.28</v>
      </c>
      <c r="C13" s="7">
        <v>21.6</v>
      </c>
      <c r="D13" s="7">
        <v>32</v>
      </c>
      <c r="E13" s="7">
        <v>65.59</v>
      </c>
      <c r="F13" s="7">
        <v>23.32</v>
      </c>
      <c r="G13" s="7">
        <v>32</v>
      </c>
      <c r="H13" s="7">
        <v>2</v>
      </c>
      <c r="K13" s="4"/>
    </row>
    <row r="14" spans="1:11">
      <c r="A14" s="3" t="s">
        <v>79</v>
      </c>
      <c r="B14" s="7">
        <v>11.09</v>
      </c>
      <c r="C14" s="7">
        <v>10.16</v>
      </c>
      <c r="D14" s="7">
        <v>32</v>
      </c>
      <c r="E14" s="7">
        <v>13.56</v>
      </c>
      <c r="F14" s="7">
        <v>9.77</v>
      </c>
      <c r="G14" s="7">
        <v>32</v>
      </c>
      <c r="H14" s="7">
        <v>2</v>
      </c>
      <c r="K14" s="4"/>
    </row>
  </sheetData>
  <mergeCells count="1">
    <mergeCell ref="A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89E6-9932-486B-B3AA-24EA9EA768F5}">
  <dimension ref="A1:M10"/>
  <sheetViews>
    <sheetView workbookViewId="0">
      <selection activeCell="H34" sqref="H34"/>
    </sheetView>
  </sheetViews>
  <sheetFormatPr defaultRowHeight="15"/>
  <sheetData>
    <row r="1" spans="1:13">
      <c r="A1" s="39" t="s">
        <v>155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t="s">
        <v>304</v>
      </c>
      <c r="M1" t="s">
        <v>305</v>
      </c>
    </row>
    <row r="2" spans="1:13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</row>
    <row r="3" spans="1:13">
      <c r="A3" s="3" t="s">
        <v>157</v>
      </c>
      <c r="B3" s="7">
        <v>2.39</v>
      </c>
      <c r="C3" s="7">
        <f>L3 * SQRT(D3)</f>
        <v>1.3469966592386189</v>
      </c>
      <c r="D3" s="7">
        <v>14</v>
      </c>
      <c r="E3" s="7">
        <v>2.06</v>
      </c>
      <c r="F3" s="7">
        <f>M3 * SQRT(G3)</f>
        <v>0.89799777282574589</v>
      </c>
      <c r="G3" s="7">
        <v>14</v>
      </c>
      <c r="H3" s="7">
        <v>1</v>
      </c>
      <c r="K3" s="4"/>
      <c r="L3">
        <v>0.36</v>
      </c>
      <c r="M3">
        <v>0.24</v>
      </c>
    </row>
    <row r="4" spans="1:13">
      <c r="A4" s="3" t="s">
        <v>159</v>
      </c>
      <c r="B4" s="7">
        <v>11.55</v>
      </c>
      <c r="C4" s="7">
        <f t="shared" ref="C4:C10" si="0">L4 * SQRT(D4)</f>
        <v>2.170161284328886</v>
      </c>
      <c r="D4" s="7">
        <v>14</v>
      </c>
      <c r="E4" s="7">
        <v>11.86</v>
      </c>
      <c r="F4" s="7">
        <f t="shared" ref="F4:F10" si="1">M4 * SQRT(G4)</f>
        <v>2.4694938752708016</v>
      </c>
      <c r="G4" s="7">
        <v>14</v>
      </c>
      <c r="H4" s="7">
        <v>1</v>
      </c>
      <c r="K4" s="4"/>
      <c r="L4">
        <v>0.57999999999999996</v>
      </c>
      <c r="M4">
        <v>0.66</v>
      </c>
    </row>
    <row r="5" spans="1:13">
      <c r="A5" s="3" t="s">
        <v>157</v>
      </c>
      <c r="B5" s="7">
        <v>1.89</v>
      </c>
      <c r="C5" s="7">
        <f t="shared" si="0"/>
        <v>1.2619429464123961</v>
      </c>
      <c r="D5" s="7">
        <v>13</v>
      </c>
      <c r="E5" s="7">
        <v>2.2200000000000002</v>
      </c>
      <c r="F5" s="7">
        <f t="shared" si="1"/>
        <v>1.3095800853708794</v>
      </c>
      <c r="G5" s="7">
        <v>14</v>
      </c>
      <c r="H5" s="7">
        <v>2</v>
      </c>
      <c r="K5" s="4"/>
      <c r="L5">
        <v>0.35</v>
      </c>
      <c r="M5">
        <v>0.35</v>
      </c>
    </row>
    <row r="6" spans="1:13">
      <c r="A6" s="3" t="s">
        <v>159</v>
      </c>
      <c r="B6" s="7">
        <v>12.51</v>
      </c>
      <c r="C6" s="7">
        <f t="shared" si="0"/>
        <v>1.9830532015051943</v>
      </c>
      <c r="D6" s="7">
        <v>13</v>
      </c>
      <c r="E6" s="7">
        <v>11.79</v>
      </c>
      <c r="F6" s="7">
        <f t="shared" si="1"/>
        <v>2.3946607275353227</v>
      </c>
      <c r="G6" s="7">
        <v>14</v>
      </c>
      <c r="H6" s="7">
        <v>2</v>
      </c>
      <c r="K6" s="4"/>
      <c r="L6">
        <v>0.55000000000000004</v>
      </c>
      <c r="M6">
        <v>0.64</v>
      </c>
    </row>
    <row r="7" spans="1:13">
      <c r="A7" s="3" t="s">
        <v>157</v>
      </c>
      <c r="B7" s="7">
        <v>1.67</v>
      </c>
      <c r="C7" s="7">
        <f>L7 * SQRT(D7)</f>
        <v>1.2619429464123961</v>
      </c>
      <c r="D7" s="7">
        <v>13</v>
      </c>
      <c r="E7" s="7">
        <v>1.87</v>
      </c>
      <c r="F7" s="7">
        <f t="shared" si="1"/>
        <v>1.1177208953938367</v>
      </c>
      <c r="G7" s="7">
        <v>13</v>
      </c>
      <c r="H7" s="7">
        <v>3</v>
      </c>
      <c r="K7" s="4"/>
      <c r="L7">
        <v>0.35</v>
      </c>
      <c r="M7">
        <v>0.31</v>
      </c>
    </row>
    <row r="8" spans="1:13">
      <c r="A8" s="3" t="s">
        <v>159</v>
      </c>
      <c r="B8" s="7">
        <v>12.55</v>
      </c>
      <c r="C8" s="7">
        <f t="shared" si="0"/>
        <v>2.379663841806233</v>
      </c>
      <c r="D8" s="7">
        <v>13</v>
      </c>
      <c r="E8" s="7">
        <v>12.17</v>
      </c>
      <c r="F8" s="7">
        <f t="shared" si="1"/>
        <v>2.4517748673155126</v>
      </c>
      <c r="G8" s="7">
        <v>13</v>
      </c>
      <c r="H8" s="7">
        <v>3</v>
      </c>
      <c r="K8" s="4"/>
      <c r="L8">
        <v>0.66</v>
      </c>
      <c r="M8">
        <v>0.68</v>
      </c>
    </row>
    <row r="9" spans="1:13">
      <c r="A9" s="3" t="s">
        <v>157</v>
      </c>
      <c r="B9" s="7">
        <v>0.89</v>
      </c>
      <c r="C9" s="7">
        <f t="shared" si="0"/>
        <v>1.009554357129917</v>
      </c>
      <c r="D9" s="7">
        <v>13</v>
      </c>
      <c r="E9" s="7">
        <v>1.56</v>
      </c>
      <c r="F9" s="7">
        <f t="shared" si="1"/>
        <v>0.9353074360871938</v>
      </c>
      <c r="G9" s="7">
        <v>12</v>
      </c>
      <c r="H9" s="7">
        <v>4</v>
      </c>
      <c r="K9" s="4"/>
      <c r="L9">
        <v>0.28000000000000003</v>
      </c>
      <c r="M9">
        <v>0.27</v>
      </c>
    </row>
    <row r="10" spans="1:13">
      <c r="A10" s="3" t="s">
        <v>159</v>
      </c>
      <c r="B10" s="7">
        <v>12.9</v>
      </c>
      <c r="C10" s="7">
        <f t="shared" si="0"/>
        <v>2.0912197397691137</v>
      </c>
      <c r="D10" s="7">
        <v>13</v>
      </c>
      <c r="E10" s="7">
        <v>12.04</v>
      </c>
      <c r="F10" s="7">
        <f t="shared" si="1"/>
        <v>2.736640275958826</v>
      </c>
      <c r="G10" s="7">
        <v>12</v>
      </c>
      <c r="H10" s="7">
        <v>4</v>
      </c>
      <c r="K10" s="4"/>
      <c r="L10">
        <v>0.57999999999999996</v>
      </c>
      <c r="M10">
        <v>0.79</v>
      </c>
    </row>
  </sheetData>
  <mergeCells count="1">
    <mergeCell ref="A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E239-8CDF-4E06-973C-4467957A94C5}">
  <dimension ref="A1:K42"/>
  <sheetViews>
    <sheetView workbookViewId="0">
      <selection activeCell="A48" sqref="A48"/>
    </sheetView>
  </sheetViews>
  <sheetFormatPr defaultRowHeight="15"/>
  <cols>
    <col min="1" max="1" width="27.5703125" bestFit="1" customWidth="1"/>
    <col min="2" max="2" width="10.5703125" bestFit="1" customWidth="1"/>
    <col min="3" max="3" width="8.42578125" bestFit="1" customWidth="1"/>
    <col min="4" max="4" width="12.140625" bestFit="1" customWidth="1"/>
    <col min="5" max="5" width="13.140625" bestFit="1" customWidth="1"/>
    <col min="6" max="6" width="11.28515625" bestFit="1" customWidth="1"/>
    <col min="7" max="7" width="15.140625" bestFit="1" customWidth="1"/>
  </cols>
  <sheetData>
    <row r="1" spans="1:11">
      <c r="A1" s="39" t="s">
        <v>120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</row>
    <row r="3" spans="1:11">
      <c r="A3" t="s">
        <v>149</v>
      </c>
      <c r="B3" s="7">
        <v>31.7</v>
      </c>
      <c r="C3" s="7">
        <v>20.7</v>
      </c>
      <c r="D3" s="7">
        <v>27</v>
      </c>
      <c r="E3" s="7">
        <v>53.5</v>
      </c>
      <c r="F3" s="7">
        <v>20.3</v>
      </c>
      <c r="G3" s="7">
        <v>27</v>
      </c>
      <c r="H3" s="7">
        <v>1</v>
      </c>
      <c r="K3" s="4"/>
    </row>
    <row r="4" spans="1:11">
      <c r="A4" t="s">
        <v>122</v>
      </c>
      <c r="B4" s="7">
        <v>25.8</v>
      </c>
      <c r="C4" s="7">
        <v>19.5</v>
      </c>
      <c r="D4" s="7">
        <v>27</v>
      </c>
      <c r="E4" s="7">
        <v>46.8</v>
      </c>
      <c r="F4" s="7">
        <v>21</v>
      </c>
      <c r="G4" s="7">
        <v>27</v>
      </c>
      <c r="H4" s="7">
        <v>1</v>
      </c>
      <c r="K4" s="4"/>
    </row>
    <row r="5" spans="1:11">
      <c r="A5" t="s">
        <v>123</v>
      </c>
      <c r="B5" s="7">
        <v>255.4</v>
      </c>
      <c r="C5" s="7">
        <v>122.9</v>
      </c>
      <c r="D5" s="7">
        <v>27</v>
      </c>
      <c r="E5" s="7">
        <v>206.7</v>
      </c>
      <c r="F5" s="7">
        <v>77.099999999999994</v>
      </c>
      <c r="G5" s="7">
        <v>27</v>
      </c>
      <c r="H5" s="7">
        <v>1</v>
      </c>
      <c r="K5" s="4"/>
    </row>
    <row r="6" spans="1:11">
      <c r="A6" t="s">
        <v>125</v>
      </c>
      <c r="B6" s="7">
        <v>290.89999999999998</v>
      </c>
      <c r="C6" s="7">
        <v>87</v>
      </c>
      <c r="D6" s="7">
        <v>27</v>
      </c>
      <c r="E6" s="7">
        <v>246.2</v>
      </c>
      <c r="F6" s="7">
        <v>85.5</v>
      </c>
      <c r="G6" s="7">
        <v>27</v>
      </c>
      <c r="H6" s="7">
        <v>1</v>
      </c>
      <c r="K6" s="4"/>
    </row>
    <row r="7" spans="1:11">
      <c r="A7" t="s">
        <v>126</v>
      </c>
      <c r="B7" s="7">
        <v>238.9</v>
      </c>
      <c r="C7" s="7">
        <v>77.599999999999994</v>
      </c>
      <c r="D7" s="7">
        <v>27</v>
      </c>
      <c r="E7" s="7">
        <v>200.8</v>
      </c>
      <c r="F7" s="7">
        <v>69.2</v>
      </c>
      <c r="G7" s="7">
        <v>27</v>
      </c>
      <c r="H7" s="7">
        <v>1</v>
      </c>
      <c r="K7" s="4"/>
    </row>
    <row r="8" spans="1:11">
      <c r="A8" t="s">
        <v>127</v>
      </c>
      <c r="B8" s="7">
        <v>164.2</v>
      </c>
      <c r="C8" s="7">
        <v>48.8</v>
      </c>
      <c r="D8" s="7">
        <v>27</v>
      </c>
      <c r="E8" s="7">
        <v>160.9</v>
      </c>
      <c r="F8" s="7">
        <v>76.5</v>
      </c>
      <c r="G8" s="7">
        <v>27</v>
      </c>
      <c r="H8" s="7">
        <v>1</v>
      </c>
      <c r="K8" s="4"/>
    </row>
    <row r="9" spans="1:11">
      <c r="A9" t="s">
        <v>128</v>
      </c>
      <c r="B9" s="7">
        <v>17.600000000000001</v>
      </c>
      <c r="C9" s="7">
        <v>11.6</v>
      </c>
      <c r="D9" s="7">
        <v>27</v>
      </c>
      <c r="E9" s="7">
        <v>24.8</v>
      </c>
      <c r="F9" s="7">
        <v>10.8</v>
      </c>
      <c r="G9" s="7">
        <v>27</v>
      </c>
      <c r="H9" s="7">
        <v>1</v>
      </c>
      <c r="K9" s="4"/>
    </row>
    <row r="10" spans="1:11">
      <c r="A10" t="s">
        <v>130</v>
      </c>
      <c r="B10" s="7">
        <v>47.2</v>
      </c>
      <c r="C10" s="7">
        <v>90</v>
      </c>
      <c r="D10" s="7">
        <v>27</v>
      </c>
      <c r="E10" s="7">
        <v>43.3</v>
      </c>
      <c r="F10" s="7">
        <v>9.3000000000000007</v>
      </c>
      <c r="G10" s="7">
        <v>27</v>
      </c>
      <c r="H10" s="7">
        <v>1</v>
      </c>
      <c r="K10" s="4"/>
    </row>
    <row r="11" spans="1:11">
      <c r="A11" t="s">
        <v>132</v>
      </c>
      <c r="B11" s="7">
        <v>3.1</v>
      </c>
      <c r="C11" s="7">
        <v>0.8</v>
      </c>
      <c r="D11" s="7">
        <v>27</v>
      </c>
      <c r="E11" s="7">
        <v>2.7</v>
      </c>
      <c r="F11" s="7">
        <v>0.8</v>
      </c>
      <c r="G11" s="7">
        <v>27</v>
      </c>
      <c r="H11" s="7">
        <v>1</v>
      </c>
      <c r="K11" s="4"/>
    </row>
    <row r="12" spans="1:11">
      <c r="A12" t="s">
        <v>134</v>
      </c>
      <c r="B12" s="7">
        <v>51.2</v>
      </c>
      <c r="C12" s="7">
        <v>9.6999999999999993</v>
      </c>
      <c r="D12" s="7">
        <v>27</v>
      </c>
      <c r="E12" s="7">
        <v>47.7</v>
      </c>
      <c r="F12" s="7">
        <v>12.5</v>
      </c>
      <c r="G12" s="7">
        <v>27</v>
      </c>
      <c r="H12" s="7">
        <v>1</v>
      </c>
      <c r="K12" s="4"/>
    </row>
    <row r="13" spans="1:11">
      <c r="A13" t="s">
        <v>135</v>
      </c>
      <c r="B13" s="7">
        <v>5.4</v>
      </c>
      <c r="C13" s="7">
        <v>4.3</v>
      </c>
      <c r="D13" s="7">
        <v>27</v>
      </c>
      <c r="E13" s="7">
        <v>5.9</v>
      </c>
      <c r="F13" s="7">
        <v>3.6</v>
      </c>
      <c r="G13" s="7">
        <v>27</v>
      </c>
      <c r="H13" s="7">
        <v>1</v>
      </c>
      <c r="K13" s="4"/>
    </row>
    <row r="14" spans="1:11">
      <c r="A14" t="s">
        <v>137</v>
      </c>
      <c r="B14" s="7">
        <v>4.0999999999999996</v>
      </c>
      <c r="C14" s="7">
        <v>4</v>
      </c>
      <c r="D14" s="7">
        <v>27</v>
      </c>
      <c r="E14" s="7">
        <v>4.7</v>
      </c>
      <c r="F14" s="7">
        <v>3.7</v>
      </c>
      <c r="G14" s="7">
        <v>27</v>
      </c>
      <c r="H14" s="7">
        <v>1</v>
      </c>
      <c r="K14" s="4"/>
    </row>
    <row r="15" spans="1:11">
      <c r="A15" t="s">
        <v>139</v>
      </c>
      <c r="B15" s="7">
        <v>40.799999999999997</v>
      </c>
      <c r="C15" s="7">
        <v>18</v>
      </c>
      <c r="D15" s="7">
        <v>27</v>
      </c>
      <c r="E15" s="7">
        <v>45.2</v>
      </c>
      <c r="F15" s="7">
        <v>20.3</v>
      </c>
      <c r="G15" s="7">
        <v>27</v>
      </c>
      <c r="H15" s="7">
        <v>1</v>
      </c>
      <c r="K15" s="4"/>
    </row>
    <row r="16" spans="1:11">
      <c r="A16" t="s">
        <v>141</v>
      </c>
      <c r="B16" s="7">
        <v>3</v>
      </c>
      <c r="C16" s="7">
        <v>3</v>
      </c>
      <c r="D16" s="7">
        <v>27</v>
      </c>
      <c r="E16" s="7">
        <v>3</v>
      </c>
      <c r="F16" s="7">
        <v>0.4</v>
      </c>
      <c r="G16" s="7">
        <v>27</v>
      </c>
      <c r="H16" s="7">
        <v>1</v>
      </c>
      <c r="K16" s="4"/>
    </row>
    <row r="17" spans="1:11">
      <c r="A17" t="s">
        <v>143</v>
      </c>
      <c r="B17" s="7">
        <v>3.1</v>
      </c>
      <c r="C17" s="7">
        <v>0.5</v>
      </c>
      <c r="D17" s="7">
        <v>27</v>
      </c>
      <c r="E17" s="7">
        <v>2.7</v>
      </c>
      <c r="F17" s="7">
        <v>0.6</v>
      </c>
      <c r="G17" s="7">
        <v>27</v>
      </c>
      <c r="H17" s="7">
        <v>1</v>
      </c>
      <c r="K17" s="4"/>
    </row>
    <row r="18" spans="1:11">
      <c r="A18" t="s">
        <v>145</v>
      </c>
      <c r="B18" s="7">
        <v>0.8</v>
      </c>
      <c r="C18" s="7">
        <v>0.7</v>
      </c>
      <c r="D18" s="7">
        <v>27</v>
      </c>
      <c r="E18" s="7">
        <v>0.7</v>
      </c>
      <c r="F18" s="7">
        <v>0.5</v>
      </c>
      <c r="G18" s="7">
        <v>27</v>
      </c>
      <c r="H18" s="7">
        <v>1</v>
      </c>
      <c r="K18" s="4"/>
    </row>
    <row r="19" spans="1:11">
      <c r="A19" t="s">
        <v>147</v>
      </c>
      <c r="B19" s="7">
        <v>2.2000000000000002</v>
      </c>
      <c r="C19" s="7">
        <v>1</v>
      </c>
      <c r="D19" s="7">
        <v>27</v>
      </c>
      <c r="E19" s="7">
        <v>3.3</v>
      </c>
      <c r="F19" s="7">
        <v>1</v>
      </c>
      <c r="G19" s="7">
        <v>27</v>
      </c>
      <c r="H19" s="7">
        <v>1</v>
      </c>
      <c r="K19" s="4"/>
    </row>
    <row r="21" spans="1:11">
      <c r="B21" t="s">
        <v>271</v>
      </c>
      <c r="C21" t="s">
        <v>272</v>
      </c>
      <c r="D21" t="s">
        <v>273</v>
      </c>
      <c r="E21" t="s">
        <v>274</v>
      </c>
      <c r="F21" t="s">
        <v>275</v>
      </c>
      <c r="G21" t="s">
        <v>276</v>
      </c>
      <c r="H21" t="s">
        <v>300</v>
      </c>
    </row>
    <row r="22" spans="1:11">
      <c r="A22" t="s">
        <v>149</v>
      </c>
      <c r="B22" s="7">
        <v>31.6</v>
      </c>
      <c r="C22" s="7">
        <v>19</v>
      </c>
      <c r="D22" s="7">
        <v>27</v>
      </c>
      <c r="E22" s="7">
        <v>47.8</v>
      </c>
      <c r="F22" s="7">
        <v>19.3</v>
      </c>
      <c r="G22" s="7">
        <v>27</v>
      </c>
      <c r="H22" s="7">
        <v>2</v>
      </c>
    </row>
    <row r="23" spans="1:11">
      <c r="A23" t="s">
        <v>122</v>
      </c>
      <c r="B23" s="7">
        <v>23.4</v>
      </c>
      <c r="C23" s="7">
        <v>15.7</v>
      </c>
      <c r="D23" s="7">
        <v>27</v>
      </c>
      <c r="E23" s="7">
        <v>36.9</v>
      </c>
      <c r="F23" s="7">
        <v>18.899999999999999</v>
      </c>
      <c r="G23" s="7">
        <v>27</v>
      </c>
      <c r="H23" s="7">
        <v>2</v>
      </c>
    </row>
    <row r="24" spans="1:11">
      <c r="A24" t="s">
        <v>123</v>
      </c>
      <c r="B24" s="7">
        <v>226.5</v>
      </c>
      <c r="C24" s="7">
        <v>62.6</v>
      </c>
      <c r="D24" s="7">
        <v>27</v>
      </c>
      <c r="E24" s="7">
        <v>204.9</v>
      </c>
      <c r="F24" s="7">
        <v>63.4</v>
      </c>
      <c r="G24" s="7">
        <v>27</v>
      </c>
      <c r="H24" s="7">
        <v>2</v>
      </c>
    </row>
    <row r="25" spans="1:11">
      <c r="A25" t="s">
        <v>125</v>
      </c>
      <c r="B25" s="7">
        <v>254.6</v>
      </c>
      <c r="C25" s="7">
        <v>62.8</v>
      </c>
      <c r="D25" s="7">
        <v>27</v>
      </c>
      <c r="E25" s="7">
        <v>241.2</v>
      </c>
      <c r="F25" s="7">
        <v>70</v>
      </c>
      <c r="G25" s="7">
        <v>27</v>
      </c>
      <c r="H25" s="7">
        <v>2</v>
      </c>
    </row>
    <row r="26" spans="1:11">
      <c r="A26" t="s">
        <v>126</v>
      </c>
      <c r="B26" s="7">
        <v>230.4</v>
      </c>
      <c r="C26" s="7">
        <v>59.3</v>
      </c>
      <c r="D26" s="7">
        <v>27</v>
      </c>
      <c r="E26" s="7">
        <v>222</v>
      </c>
      <c r="F26" s="7">
        <v>74.3</v>
      </c>
      <c r="G26" s="7">
        <v>27</v>
      </c>
      <c r="H26" s="7">
        <v>2</v>
      </c>
    </row>
    <row r="27" spans="1:11">
      <c r="A27" t="s">
        <v>127</v>
      </c>
      <c r="B27" s="7">
        <v>167.2</v>
      </c>
      <c r="C27" s="7">
        <v>58.2</v>
      </c>
      <c r="D27" s="7">
        <v>27</v>
      </c>
      <c r="E27" s="7">
        <v>155.6</v>
      </c>
      <c r="F27" s="7">
        <v>50.8</v>
      </c>
      <c r="G27" s="7">
        <v>27</v>
      </c>
      <c r="H27" s="7">
        <v>2</v>
      </c>
    </row>
    <row r="28" spans="1:11">
      <c r="A28" t="s">
        <v>128</v>
      </c>
      <c r="B28" s="7">
        <v>18.5</v>
      </c>
      <c r="C28" s="7">
        <v>7.5</v>
      </c>
      <c r="D28" s="7">
        <v>27</v>
      </c>
      <c r="E28" s="7">
        <v>23.9</v>
      </c>
      <c r="F28" s="7">
        <v>8.6999999999999993</v>
      </c>
      <c r="G28" s="7">
        <v>27</v>
      </c>
      <c r="H28" s="7">
        <v>2</v>
      </c>
    </row>
    <row r="29" spans="1:11">
      <c r="A29" t="s">
        <v>130</v>
      </c>
      <c r="B29" s="7">
        <v>48.5</v>
      </c>
      <c r="C29" s="7">
        <v>5.0999999999999996</v>
      </c>
      <c r="D29" s="7">
        <v>27</v>
      </c>
      <c r="E29" s="7">
        <v>43.2</v>
      </c>
      <c r="F29" s="7">
        <v>5.9</v>
      </c>
      <c r="G29" s="7">
        <v>27</v>
      </c>
      <c r="H29" s="7">
        <v>2</v>
      </c>
    </row>
    <row r="30" spans="1:11">
      <c r="A30" t="s">
        <v>132</v>
      </c>
      <c r="B30" s="7">
        <v>3.1</v>
      </c>
      <c r="C30" s="7">
        <v>0.6</v>
      </c>
      <c r="D30" s="7">
        <v>27</v>
      </c>
      <c r="E30" s="7">
        <v>2.8</v>
      </c>
      <c r="F30" s="7">
        <v>0.8</v>
      </c>
      <c r="G30" s="7">
        <v>27</v>
      </c>
      <c r="H30" s="7">
        <v>2</v>
      </c>
    </row>
    <row r="31" spans="1:11">
      <c r="A31" t="s">
        <v>134</v>
      </c>
      <c r="B31" s="7">
        <v>48.4</v>
      </c>
      <c r="C31" s="7">
        <v>10</v>
      </c>
      <c r="D31" s="7">
        <v>27</v>
      </c>
      <c r="E31" s="7">
        <v>46.2</v>
      </c>
      <c r="F31" s="7">
        <v>12.4</v>
      </c>
      <c r="G31" s="7">
        <v>27</v>
      </c>
      <c r="H31" s="7">
        <v>2</v>
      </c>
    </row>
    <row r="32" spans="1:11">
      <c r="A32" t="s">
        <v>135</v>
      </c>
      <c r="B32" s="7">
        <v>5.0999999999999996</v>
      </c>
      <c r="C32" s="7">
        <v>3.4</v>
      </c>
      <c r="D32" s="7">
        <v>27</v>
      </c>
      <c r="E32" s="7">
        <v>6.7</v>
      </c>
      <c r="F32" s="7">
        <v>3.8</v>
      </c>
      <c r="G32" s="7">
        <v>27</v>
      </c>
      <c r="H32" s="7">
        <v>2</v>
      </c>
    </row>
    <row r="33" spans="1:8">
      <c r="A33" t="s">
        <v>137</v>
      </c>
      <c r="B33" s="7">
        <v>5</v>
      </c>
      <c r="C33" s="7">
        <v>3.5</v>
      </c>
      <c r="D33" s="7">
        <v>27</v>
      </c>
      <c r="E33" s="7">
        <v>6.8</v>
      </c>
      <c r="F33" s="7">
        <v>3.8</v>
      </c>
      <c r="G33" s="7">
        <v>27</v>
      </c>
      <c r="H33" s="7">
        <v>2</v>
      </c>
    </row>
    <row r="34" spans="1:8">
      <c r="A34" t="s">
        <v>139</v>
      </c>
      <c r="B34" s="7">
        <v>38.700000000000003</v>
      </c>
      <c r="C34" s="7">
        <v>15.5</v>
      </c>
      <c r="D34" s="7">
        <v>27</v>
      </c>
      <c r="E34" s="7">
        <v>47.2</v>
      </c>
      <c r="F34" s="7">
        <v>19.899999999999999</v>
      </c>
      <c r="G34" s="7">
        <v>27</v>
      </c>
      <c r="H34" s="7">
        <v>2</v>
      </c>
    </row>
    <row r="35" spans="1:8">
      <c r="A35" t="s">
        <v>141</v>
      </c>
      <c r="B35" s="7">
        <v>3.2</v>
      </c>
      <c r="C35" s="7">
        <v>0.6</v>
      </c>
      <c r="D35" s="7">
        <v>27</v>
      </c>
      <c r="E35" s="7">
        <v>3</v>
      </c>
      <c r="F35" s="7">
        <v>0.5</v>
      </c>
      <c r="G35" s="7">
        <v>27</v>
      </c>
      <c r="H35" s="7">
        <v>2</v>
      </c>
    </row>
    <row r="36" spans="1:8">
      <c r="A36" t="s">
        <v>143</v>
      </c>
      <c r="B36" s="7">
        <v>3.1</v>
      </c>
      <c r="C36" s="7">
        <v>0.5</v>
      </c>
      <c r="D36" s="7">
        <v>27</v>
      </c>
      <c r="E36" s="7">
        <v>3</v>
      </c>
      <c r="F36" s="7">
        <v>0.5</v>
      </c>
      <c r="G36" s="7">
        <v>27</v>
      </c>
      <c r="H36" s="7">
        <v>2</v>
      </c>
    </row>
    <row r="37" spans="1:8">
      <c r="A37" t="s">
        <v>145</v>
      </c>
      <c r="B37" s="7">
        <v>0.9</v>
      </c>
      <c r="C37" s="7">
        <v>0.4</v>
      </c>
      <c r="D37" s="7">
        <v>27</v>
      </c>
      <c r="E37" s="7">
        <v>0.8</v>
      </c>
      <c r="F37" s="7">
        <v>0.8</v>
      </c>
      <c r="G37" s="7">
        <v>27</v>
      </c>
      <c r="H37" s="7">
        <v>2</v>
      </c>
    </row>
    <row r="38" spans="1:8">
      <c r="A38" t="s">
        <v>147</v>
      </c>
      <c r="B38" s="7">
        <v>2.2999999999999998</v>
      </c>
      <c r="C38" s="7">
        <v>1.1000000000000001</v>
      </c>
      <c r="D38" s="7">
        <v>27</v>
      </c>
      <c r="E38" s="7">
        <v>3.1</v>
      </c>
      <c r="F38" s="7">
        <v>1.1000000000000001</v>
      </c>
      <c r="G38" s="7">
        <v>27</v>
      </c>
      <c r="H38" s="7">
        <v>2</v>
      </c>
    </row>
    <row r="40" spans="1:8">
      <c r="B40" t="s">
        <v>271</v>
      </c>
      <c r="C40" t="s">
        <v>272</v>
      </c>
      <c r="D40" t="s">
        <v>273</v>
      </c>
      <c r="E40" t="s">
        <v>274</v>
      </c>
      <c r="F40" t="s">
        <v>275</v>
      </c>
      <c r="G40" t="s">
        <v>276</v>
      </c>
    </row>
    <row r="41" spans="1:8">
      <c r="A41" t="s">
        <v>301</v>
      </c>
      <c r="B41" s="10">
        <v>14.95</v>
      </c>
      <c r="C41">
        <v>17.02</v>
      </c>
      <c r="D41">
        <v>40</v>
      </c>
      <c r="E41">
        <v>26.1</v>
      </c>
      <c r="F41">
        <v>17.3</v>
      </c>
      <c r="G41">
        <v>20</v>
      </c>
    </row>
    <row r="42" spans="1:8">
      <c r="A42" t="s">
        <v>302</v>
      </c>
      <c r="B42">
        <v>24.15</v>
      </c>
      <c r="C42">
        <v>17.66</v>
      </c>
      <c r="D42">
        <v>40</v>
      </c>
      <c r="E42">
        <v>18.3</v>
      </c>
      <c r="F42">
        <v>20.399999999999999</v>
      </c>
      <c r="G42">
        <v>20</v>
      </c>
    </row>
  </sheetData>
  <mergeCells count="1">
    <mergeCell ref="A1: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649D-5083-46D1-832D-5C06BD79D384}">
  <dimension ref="A1:R9"/>
  <sheetViews>
    <sheetView workbookViewId="0">
      <selection activeCell="E17" sqref="E17"/>
    </sheetView>
  </sheetViews>
  <sheetFormatPr defaultRowHeight="15"/>
  <sheetData>
    <row r="1" spans="1:18">
      <c r="A1" s="39" t="s">
        <v>108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8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L2" t="s">
        <v>290</v>
      </c>
      <c r="M2" t="s">
        <v>291</v>
      </c>
      <c r="N2" t="s">
        <v>292</v>
      </c>
      <c r="O2" t="s">
        <v>291</v>
      </c>
      <c r="P2" t="s">
        <v>292</v>
      </c>
      <c r="R2" s="9">
        <v>2.003241</v>
      </c>
    </row>
    <row r="3" spans="1:18">
      <c r="A3" t="s">
        <v>293</v>
      </c>
      <c r="B3" s="7">
        <v>27</v>
      </c>
      <c r="C3">
        <f>SQRT(D3)*((N3-M3)/(R$2*2))</f>
        <v>20.728454236903659</v>
      </c>
      <c r="D3">
        <v>57</v>
      </c>
      <c r="E3" s="7">
        <v>35</v>
      </c>
      <c r="F3">
        <f>SQRT(G3)*((P3-O3)/(R$3*2))</f>
        <v>39.11048304479548</v>
      </c>
      <c r="G3">
        <v>51</v>
      </c>
      <c r="K3" s="4"/>
      <c r="L3">
        <v>1.7000000000000001E-2</v>
      </c>
      <c r="M3">
        <v>25</v>
      </c>
      <c r="N3">
        <v>36</v>
      </c>
      <c r="O3">
        <v>24</v>
      </c>
      <c r="P3">
        <v>46</v>
      </c>
      <c r="R3" s="9">
        <v>2.008559</v>
      </c>
    </row>
    <row r="4" spans="1:18">
      <c r="A4" t="s">
        <v>294</v>
      </c>
      <c r="B4" s="7">
        <v>58</v>
      </c>
      <c r="C4">
        <f t="shared" ref="C4:C9" si="0">SQRT(D4)*((N4-M4)/(R$2*2))</f>
        <v>22.612859167531262</v>
      </c>
      <c r="D4">
        <v>57</v>
      </c>
      <c r="E4" s="7">
        <v>66</v>
      </c>
      <c r="F4">
        <f t="shared" ref="F4:F9" si="1">SQRT(G4)*((P4-O4)/(R$3*2))</f>
        <v>21.332990751706625</v>
      </c>
      <c r="G4">
        <v>51</v>
      </c>
      <c r="K4" s="4"/>
      <c r="L4">
        <v>8.4000000000000005E-2</v>
      </c>
      <c r="M4">
        <v>48</v>
      </c>
      <c r="N4">
        <v>60</v>
      </c>
      <c r="O4">
        <v>55</v>
      </c>
      <c r="P4">
        <v>67</v>
      </c>
    </row>
    <row r="5" spans="1:18">
      <c r="A5" t="s">
        <v>295</v>
      </c>
      <c r="B5" s="7">
        <v>51.5</v>
      </c>
      <c r="C5">
        <f t="shared" si="0"/>
        <v>26.381669028786476</v>
      </c>
      <c r="D5">
        <v>57</v>
      </c>
      <c r="E5" s="7">
        <v>51</v>
      </c>
      <c r="F5">
        <f t="shared" si="1"/>
        <v>49.776978420648788</v>
      </c>
      <c r="G5">
        <v>51</v>
      </c>
      <c r="K5" s="4"/>
      <c r="L5">
        <v>0.432</v>
      </c>
      <c r="M5">
        <v>45</v>
      </c>
      <c r="N5">
        <v>59</v>
      </c>
      <c r="O5">
        <v>42</v>
      </c>
      <c r="P5">
        <v>70</v>
      </c>
    </row>
    <row r="6" spans="1:18">
      <c r="A6" t="s">
        <v>296</v>
      </c>
      <c r="B6" s="7">
        <v>40</v>
      </c>
      <c r="C6">
        <f t="shared" si="0"/>
        <v>22.612859167531262</v>
      </c>
      <c r="D6">
        <v>57</v>
      </c>
      <c r="E6" s="7">
        <v>48</v>
      </c>
      <c r="F6">
        <f t="shared" si="1"/>
        <v>28.443987668942164</v>
      </c>
      <c r="G6">
        <v>51</v>
      </c>
      <c r="K6" s="4"/>
      <c r="L6">
        <v>1.6E-2</v>
      </c>
      <c r="M6">
        <v>34</v>
      </c>
      <c r="N6">
        <v>46</v>
      </c>
      <c r="O6">
        <v>40</v>
      </c>
      <c r="P6">
        <v>56</v>
      </c>
    </row>
    <row r="7" spans="1:18">
      <c r="A7" t="s">
        <v>297</v>
      </c>
      <c r="B7" s="7">
        <v>58</v>
      </c>
      <c r="C7">
        <f t="shared" si="0"/>
        <v>30.150478890041686</v>
      </c>
      <c r="D7">
        <v>57</v>
      </c>
      <c r="E7" s="7">
        <v>61.5</v>
      </c>
      <c r="F7">
        <f t="shared" si="1"/>
        <v>31.999486127559937</v>
      </c>
      <c r="G7">
        <v>51</v>
      </c>
      <c r="K7" s="4"/>
      <c r="L7">
        <v>0.30299999999999999</v>
      </c>
      <c r="M7">
        <v>50</v>
      </c>
      <c r="N7">
        <v>66</v>
      </c>
      <c r="O7">
        <v>54</v>
      </c>
      <c r="P7">
        <v>72</v>
      </c>
    </row>
    <row r="8" spans="1:18">
      <c r="A8" t="s">
        <v>298</v>
      </c>
      <c r="B8" s="7">
        <v>0.62</v>
      </c>
      <c r="C8">
        <f t="shared" si="0"/>
        <v>0.18844049306276048</v>
      </c>
      <c r="D8">
        <v>57</v>
      </c>
      <c r="E8" s="7">
        <v>0.52</v>
      </c>
      <c r="F8">
        <f t="shared" si="1"/>
        <v>0.90665210694753151</v>
      </c>
      <c r="G8">
        <v>51</v>
      </c>
      <c r="K8" s="4"/>
      <c r="L8">
        <v>6.8000000000000005E-2</v>
      </c>
      <c r="M8">
        <v>0.59</v>
      </c>
      <c r="N8">
        <v>0.69</v>
      </c>
      <c r="O8">
        <v>0.18</v>
      </c>
      <c r="P8">
        <v>0.69</v>
      </c>
    </row>
    <row r="9" spans="1:18">
      <c r="A9" t="s">
        <v>299</v>
      </c>
      <c r="B9" s="7">
        <v>57.5</v>
      </c>
      <c r="C9">
        <f t="shared" si="0"/>
        <v>47.110123265690135</v>
      </c>
      <c r="D9">
        <v>57</v>
      </c>
      <c r="E9" s="7">
        <v>47</v>
      </c>
      <c r="F9">
        <f t="shared" si="1"/>
        <v>35.55498458617771</v>
      </c>
      <c r="G9">
        <v>51</v>
      </c>
      <c r="K9" s="4"/>
      <c r="L9">
        <v>0.31900000000000001</v>
      </c>
      <c r="M9">
        <v>40</v>
      </c>
      <c r="N9">
        <v>65</v>
      </c>
      <c r="O9">
        <v>40</v>
      </c>
      <c r="P9">
        <v>60</v>
      </c>
    </row>
  </sheetData>
  <mergeCells count="1">
    <mergeCell ref="A1:K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C558-1D10-45C6-9F9A-6F28D07E0D0A}">
  <dimension ref="A1:K13"/>
  <sheetViews>
    <sheetView workbookViewId="0">
      <selection activeCell="E44" sqref="E44"/>
    </sheetView>
  </sheetViews>
  <sheetFormatPr defaultRowHeight="15"/>
  <cols>
    <col min="2" max="2" width="10.5703125" bestFit="1" customWidth="1"/>
    <col min="3" max="3" width="8.42578125" bestFit="1" customWidth="1"/>
    <col min="4" max="4" width="12.140625" bestFit="1" customWidth="1"/>
    <col min="5" max="5" width="13.140625" bestFit="1" customWidth="1"/>
    <col min="6" max="6" width="11.28515625" bestFit="1" customWidth="1"/>
    <col min="7" max="7" width="15.140625" bestFit="1" customWidth="1"/>
  </cols>
  <sheetData>
    <row r="1" spans="1:11">
      <c r="A1" s="39" t="s">
        <v>357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</row>
    <row r="3" spans="1:11">
      <c r="A3" t="s">
        <v>279</v>
      </c>
      <c r="B3" s="7">
        <v>3.4</v>
      </c>
      <c r="C3" s="7">
        <v>1.8</v>
      </c>
      <c r="D3" s="7">
        <v>19</v>
      </c>
      <c r="E3" s="7">
        <v>4.2</v>
      </c>
      <c r="F3" s="7">
        <v>1.3</v>
      </c>
      <c r="G3" s="7">
        <v>17</v>
      </c>
      <c r="K3" s="4"/>
    </row>
    <row r="4" spans="1:11">
      <c r="A4" t="s">
        <v>280</v>
      </c>
      <c r="B4" s="7">
        <v>58</v>
      </c>
      <c r="C4" s="7">
        <v>58</v>
      </c>
      <c r="D4" s="7">
        <v>19</v>
      </c>
      <c r="E4" s="7">
        <v>33.5</v>
      </c>
      <c r="F4" s="7">
        <v>31.2</v>
      </c>
      <c r="G4" s="7">
        <v>17</v>
      </c>
      <c r="K4" s="4"/>
    </row>
    <row r="5" spans="1:11">
      <c r="A5" t="s">
        <v>281</v>
      </c>
      <c r="B5" s="7">
        <v>28.7</v>
      </c>
      <c r="C5" s="7">
        <v>21</v>
      </c>
      <c r="D5" s="7">
        <v>19</v>
      </c>
      <c r="E5" s="7">
        <v>18.600000000000001</v>
      </c>
      <c r="F5" s="7">
        <v>20.2</v>
      </c>
      <c r="G5" s="7">
        <v>17</v>
      </c>
      <c r="K5" s="4"/>
    </row>
    <row r="6" spans="1:11">
      <c r="A6" t="s">
        <v>282</v>
      </c>
      <c r="B6" s="7">
        <v>31.7</v>
      </c>
      <c r="C6" s="7">
        <v>26.5</v>
      </c>
      <c r="D6" s="7">
        <v>19</v>
      </c>
      <c r="E6" s="7">
        <v>19.5</v>
      </c>
      <c r="F6" s="7">
        <v>20.399999999999999</v>
      </c>
      <c r="G6" s="7">
        <v>17</v>
      </c>
      <c r="K6" s="4"/>
    </row>
    <row r="7" spans="1:11">
      <c r="A7" t="s">
        <v>283</v>
      </c>
      <c r="B7" s="7">
        <v>15.9</v>
      </c>
      <c r="C7" s="7">
        <v>10.1</v>
      </c>
      <c r="D7" s="7">
        <v>19</v>
      </c>
      <c r="E7" s="7">
        <v>10.7</v>
      </c>
      <c r="F7" s="7">
        <v>9.3000000000000007</v>
      </c>
      <c r="G7" s="7">
        <v>17</v>
      </c>
      <c r="K7" s="4"/>
    </row>
    <row r="8" spans="1:11">
      <c r="A8" t="s">
        <v>284</v>
      </c>
      <c r="B8" s="7">
        <v>24.3</v>
      </c>
      <c r="C8" s="7">
        <v>18.5</v>
      </c>
      <c r="D8" s="7">
        <v>19</v>
      </c>
      <c r="E8" s="7">
        <v>16.3</v>
      </c>
      <c r="F8" s="7">
        <v>15.1</v>
      </c>
      <c r="G8" s="7">
        <v>17</v>
      </c>
      <c r="K8" s="4"/>
    </row>
    <row r="9" spans="1:11">
      <c r="A9" t="s">
        <v>285</v>
      </c>
      <c r="B9" s="7">
        <v>48.8</v>
      </c>
      <c r="C9" s="7">
        <v>25.7</v>
      </c>
      <c r="D9" s="7">
        <v>19</v>
      </c>
      <c r="E9" s="7">
        <v>69.5</v>
      </c>
      <c r="F9" s="7">
        <v>21.6</v>
      </c>
      <c r="G9" s="7">
        <v>17</v>
      </c>
      <c r="K9" s="4"/>
    </row>
    <row r="10" spans="1:11">
      <c r="A10" t="s">
        <v>286</v>
      </c>
      <c r="B10" s="7">
        <v>1.7</v>
      </c>
      <c r="C10" s="7">
        <v>1.6</v>
      </c>
      <c r="D10" s="7">
        <v>19</v>
      </c>
      <c r="E10" s="7">
        <v>1.9</v>
      </c>
      <c r="F10" s="7">
        <v>1.4</v>
      </c>
      <c r="G10" s="7">
        <v>17</v>
      </c>
      <c r="K10" s="4"/>
    </row>
    <row r="11" spans="1:11">
      <c r="A11" t="s">
        <v>287</v>
      </c>
      <c r="B11" s="7">
        <v>2.1</v>
      </c>
      <c r="C11" s="7">
        <v>1.4</v>
      </c>
      <c r="D11" s="7">
        <v>19</v>
      </c>
      <c r="E11" s="7">
        <v>2.2999999999999998</v>
      </c>
      <c r="F11" s="7">
        <v>1.2</v>
      </c>
      <c r="G11" s="7">
        <v>17</v>
      </c>
      <c r="K11" s="4"/>
    </row>
    <row r="12" spans="1:11">
      <c r="A12" t="s">
        <v>288</v>
      </c>
      <c r="B12" s="7">
        <v>25.1</v>
      </c>
      <c r="C12" s="7">
        <v>26.4</v>
      </c>
      <c r="D12" s="7">
        <v>19</v>
      </c>
      <c r="E12" s="7">
        <v>29</v>
      </c>
      <c r="F12" s="7">
        <v>23.8</v>
      </c>
      <c r="G12" s="7">
        <v>17</v>
      </c>
      <c r="K12" s="4"/>
    </row>
    <row r="13" spans="1:11">
      <c r="A13" t="s">
        <v>289</v>
      </c>
      <c r="B13" s="7">
        <v>29</v>
      </c>
      <c r="C13" s="7">
        <v>30.3</v>
      </c>
      <c r="D13" s="7">
        <v>19</v>
      </c>
      <c r="E13" s="7">
        <v>46</v>
      </c>
      <c r="F13" s="7">
        <v>30.5</v>
      </c>
      <c r="G13" s="7">
        <v>17</v>
      </c>
      <c r="K13" s="4"/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521A-42CF-4757-B036-7E6ED744A3A9}">
  <dimension ref="A1:D26"/>
  <sheetViews>
    <sheetView tabSelected="1" zoomScale="130" zoomScaleNormal="130" workbookViewId="0">
      <selection activeCell="D3" sqref="D3"/>
    </sheetView>
  </sheetViews>
  <sheetFormatPr defaultRowHeight="15"/>
  <cols>
    <col min="1" max="1" width="24.7109375" bestFit="1" customWidth="1"/>
    <col min="2" max="4" width="12.7109375" bestFit="1" customWidth="1"/>
  </cols>
  <sheetData>
    <row r="1" spans="1:4">
      <c r="A1" s="2" t="s">
        <v>258</v>
      </c>
      <c r="B1" s="38" t="s">
        <v>259</v>
      </c>
      <c r="C1" s="2" t="s">
        <v>260</v>
      </c>
      <c r="D1" s="2" t="s">
        <v>261</v>
      </c>
    </row>
    <row r="2" spans="1:4">
      <c r="A2" t="s">
        <v>19</v>
      </c>
      <c r="B2" s="19" t="s">
        <v>262</v>
      </c>
      <c r="C2" t="s">
        <v>263</v>
      </c>
      <c r="D2" t="s">
        <v>264</v>
      </c>
    </row>
    <row r="3" spans="1:4">
      <c r="A3" s="1" t="s">
        <v>67</v>
      </c>
      <c r="B3" s="19" t="s">
        <v>262</v>
      </c>
      <c r="C3" t="s">
        <v>263</v>
      </c>
      <c r="D3" t="s">
        <v>264</v>
      </c>
    </row>
    <row r="4" spans="1:4">
      <c r="A4" s="1" t="s">
        <v>81</v>
      </c>
      <c r="B4" s="19" t="s">
        <v>262</v>
      </c>
      <c r="C4" t="s">
        <v>263</v>
      </c>
      <c r="D4" t="s">
        <v>264</v>
      </c>
    </row>
    <row r="5" spans="1:4">
      <c r="A5" t="s">
        <v>155</v>
      </c>
      <c r="B5" s="19" t="s">
        <v>262</v>
      </c>
      <c r="C5" t="s">
        <v>263</v>
      </c>
      <c r="D5" t="s">
        <v>264</v>
      </c>
    </row>
    <row r="6" spans="1:4">
      <c r="A6" t="s">
        <v>190</v>
      </c>
      <c r="B6" s="19" t="s">
        <v>262</v>
      </c>
      <c r="C6" t="s">
        <v>263</v>
      </c>
      <c r="D6" t="s">
        <v>264</v>
      </c>
    </row>
    <row r="7" spans="1:4">
      <c r="A7" t="s">
        <v>221</v>
      </c>
      <c r="B7" s="19" t="s">
        <v>262</v>
      </c>
      <c r="C7" t="s">
        <v>263</v>
      </c>
      <c r="D7" t="s">
        <v>264</v>
      </c>
    </row>
    <row r="8" spans="1:4">
      <c r="A8" t="s">
        <v>235</v>
      </c>
      <c r="B8" s="19" t="s">
        <v>262</v>
      </c>
      <c r="C8" t="s">
        <v>265</v>
      </c>
      <c r="D8" t="s">
        <v>264</v>
      </c>
    </row>
    <row r="9" spans="1:4">
      <c r="A9" s="1" t="s">
        <v>62</v>
      </c>
      <c r="B9" s="19" t="s">
        <v>262</v>
      </c>
      <c r="C9" t="s">
        <v>265</v>
      </c>
      <c r="D9" t="s">
        <v>266</v>
      </c>
    </row>
    <row r="10" spans="1:4">
      <c r="A10" t="s">
        <v>120</v>
      </c>
      <c r="B10" s="19" t="s">
        <v>262</v>
      </c>
      <c r="C10" t="s">
        <v>265</v>
      </c>
      <c r="D10" t="s">
        <v>266</v>
      </c>
    </row>
    <row r="11" spans="1:4">
      <c r="A11" t="s">
        <v>180</v>
      </c>
      <c r="B11" s="19" t="s">
        <v>262</v>
      </c>
      <c r="C11" t="s">
        <v>265</v>
      </c>
      <c r="D11" t="s">
        <v>266</v>
      </c>
    </row>
    <row r="12" spans="1:4">
      <c r="A12" t="s">
        <v>208</v>
      </c>
      <c r="B12" s="19" t="s">
        <v>262</v>
      </c>
      <c r="C12" t="s">
        <v>265</v>
      </c>
      <c r="D12" t="s">
        <v>266</v>
      </c>
    </row>
    <row r="13" spans="1:4">
      <c r="A13" t="s">
        <v>231</v>
      </c>
      <c r="B13" s="19" t="s">
        <v>262</v>
      </c>
      <c r="C13" t="s">
        <v>265</v>
      </c>
      <c r="D13" t="s">
        <v>266</v>
      </c>
    </row>
    <row r="14" spans="1:4">
      <c r="A14" t="s">
        <v>267</v>
      </c>
      <c r="B14" s="19" t="s">
        <v>262</v>
      </c>
      <c r="C14" t="s">
        <v>264</v>
      </c>
      <c r="D14" t="s">
        <v>268</v>
      </c>
    </row>
    <row r="15" spans="1:4">
      <c r="A15" s="1" t="s">
        <v>55</v>
      </c>
      <c r="B15" s="19" t="s">
        <v>262</v>
      </c>
      <c r="C15" t="s">
        <v>264</v>
      </c>
      <c r="D15" t="s">
        <v>263</v>
      </c>
    </row>
    <row r="16" spans="1:4">
      <c r="A16" t="s">
        <v>108</v>
      </c>
      <c r="B16" s="19" t="s">
        <v>262</v>
      </c>
      <c r="C16" t="s">
        <v>264</v>
      </c>
      <c r="D16" t="s">
        <v>263</v>
      </c>
    </row>
    <row r="17" spans="1:4">
      <c r="A17" t="s">
        <v>165</v>
      </c>
      <c r="B17" s="19" t="s">
        <v>262</v>
      </c>
      <c r="C17" t="s">
        <v>264</v>
      </c>
      <c r="D17" t="s">
        <v>263</v>
      </c>
    </row>
    <row r="18" spans="1:4">
      <c r="A18" t="s">
        <v>203</v>
      </c>
      <c r="B18" s="19" t="s">
        <v>262</v>
      </c>
      <c r="C18" t="s">
        <v>264</v>
      </c>
      <c r="D18" t="s">
        <v>263</v>
      </c>
    </row>
    <row r="19" spans="1:4">
      <c r="A19" t="s">
        <v>227</v>
      </c>
      <c r="B19" s="19" t="s">
        <v>262</v>
      </c>
      <c r="C19" t="s">
        <v>264</v>
      </c>
      <c r="D19" t="s">
        <v>263</v>
      </c>
    </row>
    <row r="20" spans="1:4">
      <c r="A20" t="s">
        <v>25</v>
      </c>
      <c r="B20" s="19" t="s">
        <v>262</v>
      </c>
      <c r="C20" t="s">
        <v>266</v>
      </c>
      <c r="D20" t="s">
        <v>265</v>
      </c>
    </row>
    <row r="21" spans="1:4">
      <c r="A21" s="1" t="s">
        <v>88</v>
      </c>
      <c r="B21" s="19" t="s">
        <v>262</v>
      </c>
      <c r="C21" t="s">
        <v>266</v>
      </c>
      <c r="D21" t="s">
        <v>265</v>
      </c>
    </row>
    <row r="22" spans="1:4">
      <c r="A22" t="s">
        <v>269</v>
      </c>
      <c r="B22" s="19" t="s">
        <v>262</v>
      </c>
      <c r="C22" t="s">
        <v>266</v>
      </c>
      <c r="D22" t="s">
        <v>265</v>
      </c>
    </row>
    <row r="23" spans="1:4">
      <c r="A23" t="s">
        <v>270</v>
      </c>
      <c r="B23" s="19" t="s">
        <v>262</v>
      </c>
      <c r="C23" t="s">
        <v>263</v>
      </c>
      <c r="D23" t="s">
        <v>265</v>
      </c>
    </row>
    <row r="24" spans="1:4">
      <c r="A24" t="s">
        <v>161</v>
      </c>
      <c r="B24" s="19" t="s">
        <v>262</v>
      </c>
      <c r="C24" t="s">
        <v>266</v>
      </c>
      <c r="D24" t="s">
        <v>265</v>
      </c>
    </row>
    <row r="25" spans="1:4">
      <c r="A25" t="s">
        <v>198</v>
      </c>
      <c r="B25" s="19" t="s">
        <v>262</v>
      </c>
      <c r="C25" t="s">
        <v>266</v>
      </c>
      <c r="D25" t="s">
        <v>265</v>
      </c>
    </row>
    <row r="26" spans="1:4">
      <c r="A26" t="s">
        <v>222</v>
      </c>
      <c r="B26" s="19" t="s">
        <v>262</v>
      </c>
      <c r="C26" t="s">
        <v>266</v>
      </c>
      <c r="D26" t="s">
        <v>265</v>
      </c>
    </row>
  </sheetData>
  <phoneticPr fontId="5" type="noConversion"/>
  <hyperlinks>
    <hyperlink ref="A25" r:id="rId1" display="philippi@2006" xr:uid="{1D18A8C6-C999-42D5-AAC3-5790AA7F218F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2BF6-D271-462F-A834-71902158A904}">
  <dimension ref="A1:T315"/>
  <sheetViews>
    <sheetView topLeftCell="A260" zoomScale="85" zoomScaleNormal="85" workbookViewId="0">
      <selection activeCell="A270" sqref="A270:H282"/>
    </sheetView>
  </sheetViews>
  <sheetFormatPr defaultRowHeight="15"/>
  <cols>
    <col min="1" max="1" width="56.7109375" bestFit="1" customWidth="1"/>
    <col min="2" max="2" width="12" bestFit="1" customWidth="1"/>
    <col min="3" max="3" width="25" bestFit="1" customWidth="1"/>
    <col min="4" max="4" width="12.140625" bestFit="1" customWidth="1"/>
    <col min="5" max="5" width="13.140625" bestFit="1" customWidth="1"/>
    <col min="6" max="6" width="11.28515625" bestFit="1" customWidth="1"/>
    <col min="7" max="7" width="15.140625" bestFit="1" customWidth="1"/>
    <col min="8" max="8" width="12" bestFit="1" customWidth="1"/>
    <col min="9" max="9" width="16.28515625" bestFit="1" customWidth="1"/>
    <col min="10" max="10" width="16.5703125" bestFit="1" customWidth="1"/>
    <col min="11" max="11" width="17" bestFit="1" customWidth="1"/>
    <col min="12" max="12" width="16.42578125" bestFit="1" customWidth="1"/>
    <col min="13" max="13" width="12.85546875" bestFit="1" customWidth="1"/>
    <col min="14" max="14" width="13.5703125" bestFit="1" customWidth="1"/>
    <col min="15" max="15" width="49.140625" bestFit="1" customWidth="1"/>
    <col min="16" max="16" width="12.85546875" bestFit="1" customWidth="1"/>
    <col min="17" max="17" width="3" bestFit="1" customWidth="1"/>
    <col min="18" max="18" width="7" bestFit="1" customWidth="1"/>
    <col min="19" max="19" width="13.42578125" bestFit="1" customWidth="1"/>
    <col min="20" max="20" width="15.140625" bestFit="1" customWidth="1"/>
    <col min="21" max="21" width="23" bestFit="1" customWidth="1"/>
    <col min="22" max="22" width="7.7109375" bestFit="1" customWidth="1"/>
    <col min="23" max="23" width="6" bestFit="1" customWidth="1"/>
    <col min="24" max="24" width="9.5703125" bestFit="1" customWidth="1"/>
  </cols>
  <sheetData>
    <row r="1" spans="1:20">
      <c r="A1" s="39" t="s">
        <v>88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20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O2" t="s">
        <v>277</v>
      </c>
      <c r="T2" t="s">
        <v>278</v>
      </c>
    </row>
    <row r="3" spans="1:20">
      <c r="A3" t="s">
        <v>279</v>
      </c>
      <c r="B3" s="7">
        <v>3.4</v>
      </c>
      <c r="C3" s="7">
        <v>1.8</v>
      </c>
      <c r="D3" s="7">
        <v>19</v>
      </c>
      <c r="E3" s="7">
        <v>4.2</v>
      </c>
      <c r="F3" s="7">
        <v>1.3</v>
      </c>
      <c r="G3" s="7">
        <v>17</v>
      </c>
      <c r="K3" s="4"/>
    </row>
    <row r="4" spans="1:20">
      <c r="A4" t="s">
        <v>280</v>
      </c>
      <c r="B4" s="7">
        <v>58</v>
      </c>
      <c r="C4" s="7">
        <v>58</v>
      </c>
      <c r="D4" s="7">
        <v>19</v>
      </c>
      <c r="E4" s="7">
        <v>33.5</v>
      </c>
      <c r="F4" s="7">
        <v>31.2</v>
      </c>
      <c r="G4" s="7">
        <v>17</v>
      </c>
      <c r="K4" s="4"/>
    </row>
    <row r="5" spans="1:20">
      <c r="A5" t="s">
        <v>281</v>
      </c>
      <c r="B5" s="7">
        <v>28.7</v>
      </c>
      <c r="C5" s="7">
        <v>21</v>
      </c>
      <c r="D5" s="7">
        <v>19</v>
      </c>
      <c r="E5" s="7">
        <v>18.600000000000001</v>
      </c>
      <c r="F5" s="7">
        <v>20.2</v>
      </c>
      <c r="G5" s="7">
        <v>17</v>
      </c>
      <c r="K5" s="4"/>
    </row>
    <row r="6" spans="1:20">
      <c r="A6" t="s">
        <v>282</v>
      </c>
      <c r="B6" s="7">
        <v>31.7</v>
      </c>
      <c r="C6" s="7">
        <v>26.5</v>
      </c>
      <c r="D6" s="7">
        <v>19</v>
      </c>
      <c r="E6" s="7">
        <v>19.5</v>
      </c>
      <c r="F6" s="7">
        <v>20.399999999999999</v>
      </c>
      <c r="G6" s="7">
        <v>17</v>
      </c>
      <c r="K6" s="4"/>
      <c r="O6" s="9">
        <v>2.003241</v>
      </c>
    </row>
    <row r="7" spans="1:20">
      <c r="A7" t="s">
        <v>283</v>
      </c>
      <c r="B7" s="7">
        <v>15.9</v>
      </c>
      <c r="C7" s="7">
        <v>10.1</v>
      </c>
      <c r="D7" s="7">
        <v>19</v>
      </c>
      <c r="E7" s="7">
        <v>10.7</v>
      </c>
      <c r="F7" s="7">
        <v>9.3000000000000007</v>
      </c>
      <c r="G7" s="7">
        <v>17</v>
      </c>
      <c r="K7" s="4"/>
      <c r="O7" s="9">
        <v>2.008559</v>
      </c>
    </row>
    <row r="8" spans="1:20">
      <c r="A8" t="s">
        <v>284</v>
      </c>
      <c r="B8" s="7">
        <v>24.3</v>
      </c>
      <c r="C8" s="7">
        <v>18.5</v>
      </c>
      <c r="D8" s="7">
        <v>19</v>
      </c>
      <c r="E8" s="7">
        <v>16.3</v>
      </c>
      <c r="F8" s="7">
        <v>15.1</v>
      </c>
      <c r="G8" s="7">
        <v>17</v>
      </c>
      <c r="K8" s="4"/>
    </row>
    <row r="9" spans="1:20">
      <c r="A9" t="s">
        <v>285</v>
      </c>
      <c r="B9" s="7">
        <v>48.8</v>
      </c>
      <c r="C9" s="7">
        <v>25.7</v>
      </c>
      <c r="D9" s="7">
        <v>19</v>
      </c>
      <c r="E9" s="7">
        <v>69.5</v>
      </c>
      <c r="F9" s="7">
        <v>21.6</v>
      </c>
      <c r="G9" s="7">
        <v>17</v>
      </c>
      <c r="K9" s="4"/>
    </row>
    <row r="10" spans="1:20">
      <c r="A10" t="s">
        <v>286</v>
      </c>
      <c r="B10" s="7">
        <v>1.7</v>
      </c>
      <c r="C10" s="7">
        <v>1.6</v>
      </c>
      <c r="D10" s="7">
        <v>19</v>
      </c>
      <c r="E10" s="7">
        <v>1.9</v>
      </c>
      <c r="F10" s="7">
        <v>1.4</v>
      </c>
      <c r="G10" s="7">
        <v>17</v>
      </c>
      <c r="K10" s="4"/>
    </row>
    <row r="11" spans="1:20">
      <c r="A11" t="s">
        <v>287</v>
      </c>
      <c r="B11" s="7">
        <v>2.1</v>
      </c>
      <c r="C11" s="7">
        <v>1.4</v>
      </c>
      <c r="D11" s="7">
        <v>19</v>
      </c>
      <c r="E11" s="7">
        <v>2.2999999999999998</v>
      </c>
      <c r="F11" s="7">
        <v>1.2</v>
      </c>
      <c r="G11" s="7">
        <v>17</v>
      </c>
      <c r="K11" s="4"/>
    </row>
    <row r="12" spans="1:20">
      <c r="A12" t="s">
        <v>288</v>
      </c>
      <c r="B12" s="7">
        <v>25.1</v>
      </c>
      <c r="C12" s="7">
        <v>26.4</v>
      </c>
      <c r="D12" s="7">
        <v>19</v>
      </c>
      <c r="E12" s="7">
        <v>29</v>
      </c>
      <c r="F12" s="7">
        <v>23.8</v>
      </c>
      <c r="G12" s="7">
        <v>17</v>
      </c>
      <c r="K12" s="4"/>
    </row>
    <row r="13" spans="1:20">
      <c r="A13" t="s">
        <v>289</v>
      </c>
      <c r="B13" s="7">
        <v>29</v>
      </c>
      <c r="C13" s="7">
        <v>30.3</v>
      </c>
      <c r="D13" s="7">
        <v>19</v>
      </c>
      <c r="E13" s="7">
        <v>46</v>
      </c>
      <c r="F13" s="7">
        <v>30.5</v>
      </c>
      <c r="G13" s="7">
        <v>17</v>
      </c>
      <c r="K13" s="4"/>
    </row>
    <row r="15" spans="1:20">
      <c r="A15" s="39" t="s">
        <v>108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20">
      <c r="B16" t="s">
        <v>271</v>
      </c>
      <c r="C16" t="s">
        <v>272</v>
      </c>
      <c r="D16" t="s">
        <v>273</v>
      </c>
      <c r="E16" t="s">
        <v>274</v>
      </c>
      <c r="F16" t="s">
        <v>275</v>
      </c>
      <c r="G16" t="s">
        <v>276</v>
      </c>
      <c r="L16" t="s">
        <v>290</v>
      </c>
      <c r="M16" t="s">
        <v>291</v>
      </c>
      <c r="N16" t="s">
        <v>292</v>
      </c>
      <c r="O16" t="s">
        <v>291</v>
      </c>
      <c r="P16" t="s">
        <v>292</v>
      </c>
    </row>
    <row r="17" spans="1:16">
      <c r="A17" t="s">
        <v>293</v>
      </c>
      <c r="B17" s="7">
        <v>27</v>
      </c>
      <c r="C17">
        <f>SQRT(D17)*((N17-M17)/(O$6*2))</f>
        <v>20.728454236903659</v>
      </c>
      <c r="D17">
        <v>57</v>
      </c>
      <c r="E17" s="7">
        <v>35</v>
      </c>
      <c r="F17">
        <f>SQRT(G17)*((P17-O17)/(O$7*2))</f>
        <v>39.11048304479548</v>
      </c>
      <c r="G17">
        <v>51</v>
      </c>
      <c r="K17" s="4"/>
      <c r="L17">
        <v>1.7000000000000001E-2</v>
      </c>
      <c r="M17">
        <v>25</v>
      </c>
      <c r="N17">
        <v>36</v>
      </c>
      <c r="O17">
        <v>24</v>
      </c>
      <c r="P17">
        <v>46</v>
      </c>
    </row>
    <row r="18" spans="1:16">
      <c r="A18" t="s">
        <v>294</v>
      </c>
      <c r="B18" s="7">
        <v>58</v>
      </c>
      <c r="C18">
        <f t="shared" ref="C18:C19" si="0">SQRT(D18)*((N18-M18)/(O$6*2))</f>
        <v>22.612859167531262</v>
      </c>
      <c r="D18">
        <v>57</v>
      </c>
      <c r="E18" s="7">
        <v>66</v>
      </c>
      <c r="F18">
        <f t="shared" ref="F18:F23" si="1">SQRT(G18)*((P18-O18)/(O$7*2))</f>
        <v>21.332990751706625</v>
      </c>
      <c r="G18">
        <v>51</v>
      </c>
      <c r="K18" s="4"/>
      <c r="L18">
        <v>8.4000000000000005E-2</v>
      </c>
      <c r="M18">
        <v>48</v>
      </c>
      <c r="N18">
        <v>60</v>
      </c>
      <c r="O18">
        <v>55</v>
      </c>
      <c r="P18">
        <v>67</v>
      </c>
    </row>
    <row r="19" spans="1:16">
      <c r="A19" t="s">
        <v>295</v>
      </c>
      <c r="B19" s="7">
        <v>51.5</v>
      </c>
      <c r="C19">
        <f t="shared" si="0"/>
        <v>26.381669028786476</v>
      </c>
      <c r="D19">
        <v>57</v>
      </c>
      <c r="E19" s="7">
        <v>51</v>
      </c>
      <c r="F19">
        <f>SQRT(G19)*((P19-O19)/(O$7*2))</f>
        <v>49.776978420648788</v>
      </c>
      <c r="G19">
        <v>51</v>
      </c>
      <c r="K19" s="4"/>
      <c r="L19">
        <v>0.432</v>
      </c>
      <c r="M19">
        <v>45</v>
      </c>
      <c r="N19">
        <v>59</v>
      </c>
      <c r="O19">
        <v>42</v>
      </c>
      <c r="P19">
        <v>70</v>
      </c>
    </row>
    <row r="20" spans="1:16">
      <c r="A20" t="s">
        <v>296</v>
      </c>
      <c r="B20" s="7">
        <v>40</v>
      </c>
      <c r="C20">
        <f>SQRT(D20)*((N20-M20)/(O$6*2))</f>
        <v>22.612859167531262</v>
      </c>
      <c r="D20">
        <v>57</v>
      </c>
      <c r="E20" s="7">
        <v>48</v>
      </c>
      <c r="F20">
        <f t="shared" si="1"/>
        <v>28.443987668942164</v>
      </c>
      <c r="G20">
        <v>51</v>
      </c>
      <c r="K20" s="4"/>
      <c r="L20">
        <v>1.6E-2</v>
      </c>
      <c r="M20">
        <v>34</v>
      </c>
      <c r="N20">
        <v>46</v>
      </c>
      <c r="O20">
        <v>40</v>
      </c>
      <c r="P20">
        <v>56</v>
      </c>
    </row>
    <row r="21" spans="1:16">
      <c r="A21" t="s">
        <v>297</v>
      </c>
      <c r="B21" s="7">
        <v>58</v>
      </c>
      <c r="C21">
        <f t="shared" ref="C21:C23" si="2">SQRT(D21)*((N21-M21)/(O$6*2))</f>
        <v>30.150478890041686</v>
      </c>
      <c r="D21">
        <v>57</v>
      </c>
      <c r="E21" s="7">
        <v>61.5</v>
      </c>
      <c r="F21">
        <f t="shared" si="1"/>
        <v>31.999486127559937</v>
      </c>
      <c r="G21">
        <v>51</v>
      </c>
      <c r="K21" s="4"/>
      <c r="L21">
        <v>0.30299999999999999</v>
      </c>
      <c r="M21">
        <v>50</v>
      </c>
      <c r="N21">
        <v>66</v>
      </c>
      <c r="O21">
        <v>54</v>
      </c>
      <c r="P21">
        <v>72</v>
      </c>
    </row>
    <row r="22" spans="1:16">
      <c r="A22" t="s">
        <v>298</v>
      </c>
      <c r="B22" s="7">
        <v>0.62</v>
      </c>
      <c r="C22">
        <f t="shared" si="2"/>
        <v>0.18844049306276048</v>
      </c>
      <c r="D22">
        <v>57</v>
      </c>
      <c r="E22" s="7">
        <v>0.52</v>
      </c>
      <c r="F22">
        <f t="shared" si="1"/>
        <v>0.90665210694753151</v>
      </c>
      <c r="G22">
        <v>51</v>
      </c>
      <c r="K22" s="4"/>
      <c r="L22">
        <v>6.8000000000000005E-2</v>
      </c>
      <c r="M22">
        <v>0.59</v>
      </c>
      <c r="N22">
        <v>0.69</v>
      </c>
      <c r="O22">
        <v>0.18</v>
      </c>
      <c r="P22">
        <v>0.69</v>
      </c>
    </row>
    <row r="23" spans="1:16">
      <c r="A23" t="s">
        <v>299</v>
      </c>
      <c r="B23" s="7">
        <v>57.5</v>
      </c>
      <c r="C23">
        <f t="shared" si="2"/>
        <v>47.110123265690135</v>
      </c>
      <c r="D23">
        <v>57</v>
      </c>
      <c r="E23" s="7">
        <v>47</v>
      </c>
      <c r="F23">
        <f t="shared" si="1"/>
        <v>35.55498458617771</v>
      </c>
      <c r="G23">
        <v>51</v>
      </c>
      <c r="K23" s="4"/>
      <c r="L23">
        <v>0.31900000000000001</v>
      </c>
      <c r="M23">
        <v>40</v>
      </c>
      <c r="N23">
        <v>65</v>
      </c>
      <c r="O23">
        <v>40</v>
      </c>
      <c r="P23">
        <v>60</v>
      </c>
    </row>
    <row r="26" spans="1:16">
      <c r="A26" s="39" t="s">
        <v>120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</row>
    <row r="27" spans="1:16">
      <c r="B27" t="s">
        <v>271</v>
      </c>
      <c r="C27" t="s">
        <v>272</v>
      </c>
      <c r="D27" t="s">
        <v>273</v>
      </c>
      <c r="E27" t="s">
        <v>274</v>
      </c>
      <c r="F27" t="s">
        <v>275</v>
      </c>
      <c r="G27" t="s">
        <v>276</v>
      </c>
      <c r="H27" t="s">
        <v>300</v>
      </c>
    </row>
    <row r="28" spans="1:16">
      <c r="A28" t="s">
        <v>149</v>
      </c>
      <c r="B28" s="7">
        <v>31.7</v>
      </c>
      <c r="C28" s="7">
        <v>20.7</v>
      </c>
      <c r="D28" s="7">
        <v>27</v>
      </c>
      <c r="E28" s="7">
        <v>53.5</v>
      </c>
      <c r="F28" s="7">
        <v>20.3</v>
      </c>
      <c r="G28" s="7">
        <v>27</v>
      </c>
      <c r="H28" s="7">
        <v>1</v>
      </c>
      <c r="K28" s="4"/>
    </row>
    <row r="29" spans="1:16">
      <c r="A29" t="s">
        <v>122</v>
      </c>
      <c r="B29" s="7">
        <v>25.8</v>
      </c>
      <c r="C29" s="7">
        <v>19.5</v>
      </c>
      <c r="D29" s="7">
        <v>27</v>
      </c>
      <c r="E29" s="7">
        <v>46.8</v>
      </c>
      <c r="F29" s="7">
        <v>21</v>
      </c>
      <c r="G29" s="7">
        <v>27</v>
      </c>
      <c r="H29" s="7">
        <v>1</v>
      </c>
      <c r="K29" s="4"/>
    </row>
    <row r="30" spans="1:16">
      <c r="A30" t="s">
        <v>123</v>
      </c>
      <c r="B30" s="7">
        <v>255.4</v>
      </c>
      <c r="C30" s="7">
        <v>122.9</v>
      </c>
      <c r="D30" s="7">
        <v>27</v>
      </c>
      <c r="E30" s="7">
        <v>206.7</v>
      </c>
      <c r="F30" s="7">
        <v>77.099999999999994</v>
      </c>
      <c r="G30" s="7">
        <v>27</v>
      </c>
      <c r="H30" s="7">
        <v>1</v>
      </c>
      <c r="K30" s="4"/>
    </row>
    <row r="31" spans="1:16">
      <c r="A31" t="s">
        <v>125</v>
      </c>
      <c r="B31" s="7">
        <v>290.89999999999998</v>
      </c>
      <c r="C31" s="7">
        <v>87</v>
      </c>
      <c r="D31" s="7">
        <v>27</v>
      </c>
      <c r="E31" s="7">
        <v>246.2</v>
      </c>
      <c r="F31" s="7">
        <v>85.5</v>
      </c>
      <c r="G31" s="7">
        <v>27</v>
      </c>
      <c r="H31" s="7">
        <v>1</v>
      </c>
      <c r="K31" s="4"/>
    </row>
    <row r="32" spans="1:16">
      <c r="A32" t="s">
        <v>126</v>
      </c>
      <c r="B32" s="7">
        <v>238.9</v>
      </c>
      <c r="C32" s="7">
        <v>77.599999999999994</v>
      </c>
      <c r="D32" s="7">
        <v>27</v>
      </c>
      <c r="E32" s="7">
        <v>200.8</v>
      </c>
      <c r="F32" s="7">
        <v>69.2</v>
      </c>
      <c r="G32" s="7">
        <v>27</v>
      </c>
      <c r="H32" s="7">
        <v>1</v>
      </c>
      <c r="K32" s="4"/>
    </row>
    <row r="33" spans="1:11">
      <c r="A33" t="s">
        <v>127</v>
      </c>
      <c r="B33" s="7">
        <v>164.2</v>
      </c>
      <c r="C33" s="7">
        <v>48.8</v>
      </c>
      <c r="D33" s="7">
        <v>27</v>
      </c>
      <c r="E33" s="7">
        <v>160.9</v>
      </c>
      <c r="F33" s="7">
        <v>76.5</v>
      </c>
      <c r="G33" s="7">
        <v>27</v>
      </c>
      <c r="H33" s="7">
        <v>1</v>
      </c>
      <c r="K33" s="4"/>
    </row>
    <row r="34" spans="1:11">
      <c r="A34" t="s">
        <v>128</v>
      </c>
      <c r="B34" s="7">
        <v>17.600000000000001</v>
      </c>
      <c r="C34" s="7">
        <v>11.6</v>
      </c>
      <c r="D34" s="7">
        <v>27</v>
      </c>
      <c r="E34" s="7">
        <v>24.8</v>
      </c>
      <c r="F34" s="7">
        <v>10.8</v>
      </c>
      <c r="G34" s="7">
        <v>27</v>
      </c>
      <c r="H34" s="7">
        <v>1</v>
      </c>
      <c r="K34" s="4"/>
    </row>
    <row r="35" spans="1:11">
      <c r="A35" t="s">
        <v>130</v>
      </c>
      <c r="B35" s="7">
        <v>47.2</v>
      </c>
      <c r="C35" s="7">
        <v>90</v>
      </c>
      <c r="D35" s="7">
        <v>27</v>
      </c>
      <c r="E35" s="7">
        <v>43.3</v>
      </c>
      <c r="F35" s="7">
        <v>9.3000000000000007</v>
      </c>
      <c r="G35" s="7">
        <v>27</v>
      </c>
      <c r="H35" s="7">
        <v>1</v>
      </c>
      <c r="K35" s="4"/>
    </row>
    <row r="36" spans="1:11">
      <c r="A36" t="s">
        <v>132</v>
      </c>
      <c r="B36" s="7">
        <v>3.1</v>
      </c>
      <c r="C36" s="7">
        <v>0.8</v>
      </c>
      <c r="D36" s="7">
        <v>27</v>
      </c>
      <c r="E36" s="7">
        <v>2.7</v>
      </c>
      <c r="F36" s="7">
        <v>0.8</v>
      </c>
      <c r="G36" s="7">
        <v>27</v>
      </c>
      <c r="H36" s="7">
        <v>1</v>
      </c>
      <c r="K36" s="4"/>
    </row>
    <row r="37" spans="1:11">
      <c r="A37" t="s">
        <v>134</v>
      </c>
      <c r="B37" s="7">
        <v>51.2</v>
      </c>
      <c r="C37" s="7">
        <v>9.6999999999999993</v>
      </c>
      <c r="D37" s="7">
        <v>27</v>
      </c>
      <c r="E37" s="7">
        <v>47.7</v>
      </c>
      <c r="F37" s="7">
        <v>12.5</v>
      </c>
      <c r="G37" s="7">
        <v>27</v>
      </c>
      <c r="H37" s="7">
        <v>1</v>
      </c>
      <c r="K37" s="4"/>
    </row>
    <row r="38" spans="1:11">
      <c r="A38" t="s">
        <v>135</v>
      </c>
      <c r="B38" s="7">
        <v>5.4</v>
      </c>
      <c r="C38" s="7">
        <v>4.3</v>
      </c>
      <c r="D38" s="7">
        <v>27</v>
      </c>
      <c r="E38" s="7">
        <v>5.9</v>
      </c>
      <c r="F38" s="7">
        <v>3.6</v>
      </c>
      <c r="G38" s="7">
        <v>27</v>
      </c>
      <c r="H38" s="7">
        <v>1</v>
      </c>
      <c r="K38" s="4"/>
    </row>
    <row r="39" spans="1:11">
      <c r="A39" t="s">
        <v>137</v>
      </c>
      <c r="B39" s="7">
        <v>4.0999999999999996</v>
      </c>
      <c r="C39" s="7">
        <v>4</v>
      </c>
      <c r="D39" s="7">
        <v>27</v>
      </c>
      <c r="E39" s="7">
        <v>4.7</v>
      </c>
      <c r="F39" s="7">
        <v>3.7</v>
      </c>
      <c r="G39" s="7">
        <v>27</v>
      </c>
      <c r="H39" s="7">
        <v>1</v>
      </c>
      <c r="K39" s="4"/>
    </row>
    <row r="40" spans="1:11">
      <c r="A40" t="s">
        <v>139</v>
      </c>
      <c r="B40" s="7">
        <v>40.799999999999997</v>
      </c>
      <c r="C40" s="7">
        <v>18</v>
      </c>
      <c r="D40" s="7">
        <v>27</v>
      </c>
      <c r="E40" s="7">
        <v>45.2</v>
      </c>
      <c r="F40" s="7">
        <v>20.3</v>
      </c>
      <c r="G40" s="7">
        <v>27</v>
      </c>
      <c r="H40" s="7">
        <v>1</v>
      </c>
      <c r="K40" s="4"/>
    </row>
    <row r="41" spans="1:11">
      <c r="A41" t="s">
        <v>141</v>
      </c>
      <c r="B41" s="7">
        <v>3</v>
      </c>
      <c r="C41" s="7">
        <v>3</v>
      </c>
      <c r="D41" s="7">
        <v>27</v>
      </c>
      <c r="E41" s="7">
        <v>3</v>
      </c>
      <c r="F41" s="7">
        <v>0.4</v>
      </c>
      <c r="G41" s="7">
        <v>27</v>
      </c>
      <c r="H41" s="7">
        <v>1</v>
      </c>
      <c r="K41" s="4"/>
    </row>
    <row r="42" spans="1:11">
      <c r="A42" t="s">
        <v>143</v>
      </c>
      <c r="B42" s="7">
        <v>3.1</v>
      </c>
      <c r="C42" s="7">
        <v>0.5</v>
      </c>
      <c r="D42" s="7">
        <v>27</v>
      </c>
      <c r="E42" s="7">
        <v>2.7</v>
      </c>
      <c r="F42" s="7">
        <v>0.6</v>
      </c>
      <c r="G42" s="7">
        <v>27</v>
      </c>
      <c r="H42" s="7">
        <v>1</v>
      </c>
      <c r="K42" s="4"/>
    </row>
    <row r="43" spans="1:11">
      <c r="A43" t="s">
        <v>145</v>
      </c>
      <c r="B43" s="7">
        <v>0.8</v>
      </c>
      <c r="C43" s="7">
        <v>0.7</v>
      </c>
      <c r="D43" s="7">
        <v>27</v>
      </c>
      <c r="E43" s="7">
        <v>0.7</v>
      </c>
      <c r="F43" s="7">
        <v>0.5</v>
      </c>
      <c r="G43" s="7">
        <v>27</v>
      </c>
      <c r="H43" s="7">
        <v>1</v>
      </c>
      <c r="K43" s="4"/>
    </row>
    <row r="44" spans="1:11">
      <c r="A44" t="s">
        <v>147</v>
      </c>
      <c r="B44" s="7">
        <v>2.2000000000000002</v>
      </c>
      <c r="C44" s="7">
        <v>1</v>
      </c>
      <c r="D44" s="7">
        <v>27</v>
      </c>
      <c r="E44" s="7">
        <v>3.3</v>
      </c>
      <c r="F44" s="7">
        <v>1</v>
      </c>
      <c r="G44" s="7">
        <v>27</v>
      </c>
      <c r="H44" s="7">
        <v>1</v>
      </c>
      <c r="K44" s="4"/>
    </row>
    <row r="45" spans="1:11">
      <c r="B45" t="s">
        <v>271</v>
      </c>
      <c r="C45" t="s">
        <v>272</v>
      </c>
      <c r="D45" t="s">
        <v>273</v>
      </c>
      <c r="E45" t="s">
        <v>274</v>
      </c>
      <c r="F45" t="s">
        <v>275</v>
      </c>
      <c r="G45" t="s">
        <v>276</v>
      </c>
      <c r="H45" t="s">
        <v>300</v>
      </c>
      <c r="K45" s="4"/>
    </row>
    <row r="46" spans="1:11">
      <c r="A46" t="s">
        <v>149</v>
      </c>
      <c r="B46" s="7">
        <v>31.6</v>
      </c>
      <c r="C46" s="7">
        <v>19</v>
      </c>
      <c r="D46" s="7">
        <v>27</v>
      </c>
      <c r="E46" s="7">
        <v>47.8</v>
      </c>
      <c r="F46" s="7">
        <v>19.3</v>
      </c>
      <c r="G46" s="7">
        <v>27</v>
      </c>
      <c r="H46" s="7">
        <v>2</v>
      </c>
    </row>
    <row r="47" spans="1:11">
      <c r="A47" t="s">
        <v>122</v>
      </c>
      <c r="B47" s="7">
        <v>23.4</v>
      </c>
      <c r="C47" s="7">
        <v>15.7</v>
      </c>
      <c r="D47" s="7">
        <v>27</v>
      </c>
      <c r="E47" s="7">
        <v>36.9</v>
      </c>
      <c r="F47" s="7">
        <v>18.899999999999999</v>
      </c>
      <c r="G47" s="7">
        <v>27</v>
      </c>
      <c r="H47" s="7">
        <v>2</v>
      </c>
    </row>
    <row r="48" spans="1:11">
      <c r="A48" t="s">
        <v>123</v>
      </c>
      <c r="B48" s="7">
        <v>226.5</v>
      </c>
      <c r="C48" s="7">
        <v>62.6</v>
      </c>
      <c r="D48" s="7">
        <v>27</v>
      </c>
      <c r="E48" s="7">
        <v>204.9</v>
      </c>
      <c r="F48" s="7">
        <v>63.4</v>
      </c>
      <c r="G48" s="7">
        <v>27</v>
      </c>
      <c r="H48" s="7">
        <v>2</v>
      </c>
    </row>
    <row r="49" spans="1:8">
      <c r="A49" t="s">
        <v>125</v>
      </c>
      <c r="B49" s="7">
        <v>254.6</v>
      </c>
      <c r="C49" s="7">
        <v>62.8</v>
      </c>
      <c r="D49" s="7">
        <v>27</v>
      </c>
      <c r="E49" s="7">
        <v>241.2</v>
      </c>
      <c r="F49" s="7">
        <v>70</v>
      </c>
      <c r="G49" s="7">
        <v>27</v>
      </c>
      <c r="H49" s="7">
        <v>2</v>
      </c>
    </row>
    <row r="50" spans="1:8">
      <c r="A50" t="s">
        <v>126</v>
      </c>
      <c r="B50" s="7">
        <v>230.4</v>
      </c>
      <c r="C50" s="7">
        <v>59.3</v>
      </c>
      <c r="D50" s="7">
        <v>27</v>
      </c>
      <c r="E50" s="7">
        <v>222</v>
      </c>
      <c r="F50" s="7">
        <v>74.3</v>
      </c>
      <c r="G50" s="7">
        <v>27</v>
      </c>
      <c r="H50" s="7">
        <v>2</v>
      </c>
    </row>
    <row r="51" spans="1:8">
      <c r="A51" t="s">
        <v>127</v>
      </c>
      <c r="B51" s="7">
        <v>167.2</v>
      </c>
      <c r="C51" s="7">
        <v>58.2</v>
      </c>
      <c r="D51" s="7">
        <v>27</v>
      </c>
      <c r="E51" s="7">
        <v>155.6</v>
      </c>
      <c r="F51" s="7">
        <v>50.8</v>
      </c>
      <c r="G51" s="7">
        <v>27</v>
      </c>
      <c r="H51" s="7">
        <v>2</v>
      </c>
    </row>
    <row r="52" spans="1:8">
      <c r="A52" t="s">
        <v>128</v>
      </c>
      <c r="B52" s="7">
        <v>18.5</v>
      </c>
      <c r="C52" s="7">
        <v>7.5</v>
      </c>
      <c r="D52" s="7">
        <v>27</v>
      </c>
      <c r="E52" s="7">
        <v>23.9</v>
      </c>
      <c r="F52" s="7">
        <v>8.6999999999999993</v>
      </c>
      <c r="G52" s="7">
        <v>27</v>
      </c>
      <c r="H52" s="7">
        <v>2</v>
      </c>
    </row>
    <row r="53" spans="1:8">
      <c r="A53" t="s">
        <v>130</v>
      </c>
      <c r="B53" s="7">
        <v>48.5</v>
      </c>
      <c r="C53" s="7">
        <v>5.0999999999999996</v>
      </c>
      <c r="D53" s="7">
        <v>27</v>
      </c>
      <c r="E53" s="7">
        <v>43.2</v>
      </c>
      <c r="F53" s="7">
        <v>5.9</v>
      </c>
      <c r="G53" s="7">
        <v>27</v>
      </c>
      <c r="H53" s="7">
        <v>2</v>
      </c>
    </row>
    <row r="54" spans="1:8">
      <c r="A54" t="s">
        <v>132</v>
      </c>
      <c r="B54" s="7">
        <v>3.1</v>
      </c>
      <c r="C54" s="7">
        <v>0.6</v>
      </c>
      <c r="D54" s="7">
        <v>27</v>
      </c>
      <c r="E54" s="7">
        <v>2.8</v>
      </c>
      <c r="F54" s="7">
        <v>0.8</v>
      </c>
      <c r="G54" s="7">
        <v>27</v>
      </c>
      <c r="H54" s="7">
        <v>2</v>
      </c>
    </row>
    <row r="55" spans="1:8">
      <c r="A55" t="s">
        <v>134</v>
      </c>
      <c r="B55" s="7">
        <v>48.4</v>
      </c>
      <c r="C55" s="7">
        <v>10</v>
      </c>
      <c r="D55" s="7">
        <v>27</v>
      </c>
      <c r="E55" s="7">
        <v>46.2</v>
      </c>
      <c r="F55" s="7">
        <v>12.4</v>
      </c>
      <c r="G55" s="7">
        <v>27</v>
      </c>
      <c r="H55" s="7">
        <v>2</v>
      </c>
    </row>
    <row r="56" spans="1:8">
      <c r="A56" t="s">
        <v>135</v>
      </c>
      <c r="B56" s="7">
        <v>5.0999999999999996</v>
      </c>
      <c r="C56" s="7">
        <v>3.4</v>
      </c>
      <c r="D56" s="7">
        <v>27</v>
      </c>
      <c r="E56" s="7">
        <v>6.7</v>
      </c>
      <c r="F56" s="7">
        <v>3.8</v>
      </c>
      <c r="G56" s="7">
        <v>27</v>
      </c>
      <c r="H56" s="7">
        <v>2</v>
      </c>
    </row>
    <row r="57" spans="1:8">
      <c r="A57" t="s">
        <v>137</v>
      </c>
      <c r="B57" s="7">
        <v>5</v>
      </c>
      <c r="C57" s="7">
        <v>3.5</v>
      </c>
      <c r="D57" s="7">
        <v>27</v>
      </c>
      <c r="E57" s="7">
        <v>6.8</v>
      </c>
      <c r="F57" s="7">
        <v>3.8</v>
      </c>
      <c r="G57" s="7">
        <v>27</v>
      </c>
      <c r="H57" s="7">
        <v>2</v>
      </c>
    </row>
    <row r="58" spans="1:8">
      <c r="A58" t="s">
        <v>139</v>
      </c>
      <c r="B58" s="7">
        <v>38.700000000000003</v>
      </c>
      <c r="C58" s="7">
        <v>15.5</v>
      </c>
      <c r="D58" s="7">
        <v>27</v>
      </c>
      <c r="E58" s="7">
        <v>47.2</v>
      </c>
      <c r="F58" s="7">
        <v>19.899999999999999</v>
      </c>
      <c r="G58" s="7">
        <v>27</v>
      </c>
      <c r="H58" s="7">
        <v>2</v>
      </c>
    </row>
    <row r="59" spans="1:8">
      <c r="A59" t="s">
        <v>141</v>
      </c>
      <c r="B59" s="7">
        <v>3.2</v>
      </c>
      <c r="C59" s="7">
        <v>0.6</v>
      </c>
      <c r="D59" s="7">
        <v>27</v>
      </c>
      <c r="E59" s="7">
        <v>3</v>
      </c>
      <c r="F59" s="7">
        <v>0.5</v>
      </c>
      <c r="G59" s="7">
        <v>27</v>
      </c>
      <c r="H59" s="7">
        <v>2</v>
      </c>
    </row>
    <row r="60" spans="1:8">
      <c r="A60" t="s">
        <v>143</v>
      </c>
      <c r="B60" s="7">
        <v>3.1</v>
      </c>
      <c r="C60" s="7">
        <v>0.5</v>
      </c>
      <c r="D60" s="7">
        <v>27</v>
      </c>
      <c r="E60" s="7">
        <v>3</v>
      </c>
      <c r="F60" s="7">
        <v>0.5</v>
      </c>
      <c r="G60" s="7">
        <v>27</v>
      </c>
      <c r="H60" s="7">
        <v>2</v>
      </c>
    </row>
    <row r="61" spans="1:8">
      <c r="A61" t="s">
        <v>145</v>
      </c>
      <c r="B61" s="7">
        <v>0.9</v>
      </c>
      <c r="C61" s="7">
        <v>0.4</v>
      </c>
      <c r="D61" s="7">
        <v>27</v>
      </c>
      <c r="E61" s="7">
        <v>0.8</v>
      </c>
      <c r="F61" s="7">
        <v>0.8</v>
      </c>
      <c r="G61" s="7">
        <v>27</v>
      </c>
      <c r="H61" s="7">
        <v>2</v>
      </c>
    </row>
    <row r="62" spans="1:8">
      <c r="A62" t="s">
        <v>147</v>
      </c>
      <c r="B62" s="7">
        <v>2.2999999999999998</v>
      </c>
      <c r="C62" s="7">
        <v>1.1000000000000001</v>
      </c>
      <c r="D62" s="7">
        <v>27</v>
      </c>
      <c r="E62" s="7">
        <v>3.1</v>
      </c>
      <c r="F62" s="7">
        <v>1.1000000000000001</v>
      </c>
      <c r="G62" s="7">
        <v>27</v>
      </c>
      <c r="H62" s="7">
        <v>2</v>
      </c>
    </row>
    <row r="64" spans="1:8">
      <c r="B64" t="s">
        <v>271</v>
      </c>
      <c r="C64" t="s">
        <v>272</v>
      </c>
      <c r="D64" t="s">
        <v>273</v>
      </c>
      <c r="E64" t="s">
        <v>274</v>
      </c>
      <c r="F64" t="s">
        <v>275</v>
      </c>
      <c r="G64" t="s">
        <v>276</v>
      </c>
    </row>
    <row r="65" spans="1:11">
      <c r="A65" t="s">
        <v>301</v>
      </c>
      <c r="B65" s="10">
        <v>14.95</v>
      </c>
      <c r="C65">
        <v>17.02</v>
      </c>
      <c r="D65">
        <v>40</v>
      </c>
      <c r="E65">
        <v>26.1</v>
      </c>
      <c r="F65">
        <v>17.3</v>
      </c>
      <c r="G65">
        <v>20</v>
      </c>
    </row>
    <row r="66" spans="1:11">
      <c r="A66" t="s">
        <v>302</v>
      </c>
      <c r="B66">
        <v>24.15</v>
      </c>
      <c r="C66">
        <v>17.66</v>
      </c>
      <c r="D66">
        <v>40</v>
      </c>
      <c r="E66">
        <v>18.3</v>
      </c>
      <c r="F66">
        <v>20.399999999999999</v>
      </c>
      <c r="G66">
        <v>20</v>
      </c>
    </row>
    <row r="68" spans="1:11">
      <c r="A68" s="39" t="s">
        <v>303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spans="1:11">
      <c r="B69" t="s">
        <v>271</v>
      </c>
      <c r="C69" t="s">
        <v>272</v>
      </c>
      <c r="D69" t="s">
        <v>273</v>
      </c>
      <c r="E69" t="s">
        <v>274</v>
      </c>
      <c r="F69" t="s">
        <v>275</v>
      </c>
      <c r="G69" t="s">
        <v>276</v>
      </c>
      <c r="H69" t="s">
        <v>300</v>
      </c>
    </row>
    <row r="70" spans="1:11">
      <c r="A70" s="3" t="s">
        <v>69</v>
      </c>
      <c r="B70" s="7">
        <v>3.12</v>
      </c>
      <c r="C70" s="7">
        <v>2.2200000000000002</v>
      </c>
      <c r="D70" s="7">
        <v>32</v>
      </c>
      <c r="E70" s="7">
        <v>5.12</v>
      </c>
      <c r="F70" s="7">
        <v>3.03</v>
      </c>
      <c r="G70" s="7">
        <v>32</v>
      </c>
      <c r="H70" s="7">
        <v>1</v>
      </c>
      <c r="K70" s="4"/>
    </row>
    <row r="71" spans="1:11">
      <c r="A71" s="3" t="s">
        <v>71</v>
      </c>
      <c r="B71" s="7">
        <v>14.5</v>
      </c>
      <c r="C71" s="7">
        <v>7.09</v>
      </c>
      <c r="D71" s="7">
        <v>32</v>
      </c>
      <c r="E71" s="7">
        <v>19.21</v>
      </c>
      <c r="F71" s="7">
        <v>10.039999999999999</v>
      </c>
      <c r="G71" s="7">
        <v>32</v>
      </c>
      <c r="H71" s="7">
        <v>1</v>
      </c>
      <c r="K71" s="4"/>
    </row>
    <row r="72" spans="1:11">
      <c r="A72" s="3" t="s">
        <v>73</v>
      </c>
      <c r="B72" s="7">
        <v>2.5</v>
      </c>
      <c r="C72" s="7">
        <v>2.14</v>
      </c>
      <c r="D72" s="7">
        <v>32</v>
      </c>
      <c r="E72" s="7">
        <v>3.52</v>
      </c>
      <c r="F72" s="7">
        <v>1.45</v>
      </c>
      <c r="G72" s="7">
        <v>32</v>
      </c>
      <c r="H72" s="7">
        <v>1</v>
      </c>
      <c r="K72" s="4"/>
    </row>
    <row r="73" spans="1:11">
      <c r="A73" s="3" t="s">
        <v>75</v>
      </c>
      <c r="B73" s="7">
        <v>41.62</v>
      </c>
      <c r="C73" s="7">
        <v>5.44</v>
      </c>
      <c r="D73" s="7">
        <v>32</v>
      </c>
      <c r="E73" s="7">
        <v>40.28</v>
      </c>
      <c r="F73" s="7">
        <v>6.7</v>
      </c>
      <c r="G73" s="7">
        <v>32</v>
      </c>
      <c r="H73" s="7">
        <v>1</v>
      </c>
      <c r="K73" s="4"/>
    </row>
    <row r="74" spans="1:11">
      <c r="A74" s="3" t="s">
        <v>77</v>
      </c>
      <c r="B74" s="7">
        <v>62.7</v>
      </c>
      <c r="C74" s="7">
        <v>23.94</v>
      </c>
      <c r="D74" s="7">
        <v>32</v>
      </c>
      <c r="E74" s="7">
        <v>63.75</v>
      </c>
      <c r="F74" s="7">
        <v>24.29</v>
      </c>
      <c r="G74" s="7">
        <v>32</v>
      </c>
      <c r="H74" s="7">
        <v>1</v>
      </c>
      <c r="K74" s="4"/>
    </row>
    <row r="75" spans="1:11">
      <c r="A75" s="3" t="s">
        <v>79</v>
      </c>
      <c r="B75" s="7">
        <v>11.21</v>
      </c>
      <c r="C75" s="7">
        <v>10.17</v>
      </c>
      <c r="D75" s="7">
        <v>32</v>
      </c>
      <c r="E75" s="7">
        <v>14.87</v>
      </c>
      <c r="F75" s="7">
        <v>9.2100000000000009</v>
      </c>
      <c r="G75" s="7">
        <v>32</v>
      </c>
      <c r="H75" s="7">
        <v>1</v>
      </c>
      <c r="K75" s="4"/>
    </row>
    <row r="76" spans="1:11">
      <c r="A76" s="3" t="s">
        <v>69</v>
      </c>
      <c r="B76" s="7">
        <v>3.03</v>
      </c>
      <c r="C76" s="7">
        <v>2.94</v>
      </c>
      <c r="D76" s="7">
        <v>32</v>
      </c>
      <c r="E76" s="7">
        <v>4.87</v>
      </c>
      <c r="F76" s="7">
        <v>3</v>
      </c>
      <c r="G76" s="7">
        <v>32</v>
      </c>
      <c r="H76" s="7">
        <v>2</v>
      </c>
      <c r="K76" s="4"/>
    </row>
    <row r="77" spans="1:11">
      <c r="A77" s="3" t="s">
        <v>71</v>
      </c>
      <c r="B77" s="7">
        <v>15.87</v>
      </c>
      <c r="C77" s="7">
        <v>7.8</v>
      </c>
      <c r="D77" s="7">
        <v>32</v>
      </c>
      <c r="E77" s="7">
        <v>19.96</v>
      </c>
      <c r="F77" s="7">
        <v>8.65</v>
      </c>
      <c r="G77" s="7">
        <v>32</v>
      </c>
      <c r="H77" s="7">
        <v>2</v>
      </c>
      <c r="K77" s="4"/>
    </row>
    <row r="78" spans="1:11">
      <c r="A78" s="3" t="s">
        <v>73</v>
      </c>
      <c r="B78" s="7">
        <v>2.21</v>
      </c>
      <c r="C78" s="7">
        <v>2.04</v>
      </c>
      <c r="D78" s="7">
        <v>32</v>
      </c>
      <c r="E78" s="7">
        <v>3.21</v>
      </c>
      <c r="F78" s="7">
        <v>2.04</v>
      </c>
      <c r="G78" s="7">
        <v>32</v>
      </c>
      <c r="H78" s="7">
        <v>2</v>
      </c>
      <c r="K78" s="4"/>
    </row>
    <row r="79" spans="1:11">
      <c r="A79" s="3" t="s">
        <v>75</v>
      </c>
      <c r="B79" s="7">
        <v>41.96</v>
      </c>
      <c r="C79" s="7">
        <v>6.75</v>
      </c>
      <c r="D79" s="7">
        <v>32</v>
      </c>
      <c r="E79" s="7">
        <v>40.31</v>
      </c>
      <c r="F79" s="7">
        <v>5.58</v>
      </c>
      <c r="G79" s="7">
        <v>32</v>
      </c>
      <c r="H79" s="7">
        <v>2</v>
      </c>
      <c r="K79" s="4"/>
    </row>
    <row r="80" spans="1:11">
      <c r="A80" s="3" t="s">
        <v>77</v>
      </c>
      <c r="B80" s="7">
        <v>59.28</v>
      </c>
      <c r="C80" s="7">
        <v>21.6</v>
      </c>
      <c r="D80" s="7">
        <v>32</v>
      </c>
      <c r="E80" s="7">
        <v>65.59</v>
      </c>
      <c r="F80" s="7">
        <v>23.32</v>
      </c>
      <c r="G80" s="7">
        <v>32</v>
      </c>
      <c r="H80" s="7">
        <v>2</v>
      </c>
      <c r="K80" s="4"/>
    </row>
    <row r="81" spans="1:13">
      <c r="A81" s="3" t="s">
        <v>79</v>
      </c>
      <c r="B81" s="7">
        <v>11.09</v>
      </c>
      <c r="C81" s="7">
        <v>10.16</v>
      </c>
      <c r="D81" s="7">
        <v>32</v>
      </c>
      <c r="E81" s="7">
        <v>13.56</v>
      </c>
      <c r="F81" s="7">
        <v>9.77</v>
      </c>
      <c r="G81" s="7">
        <v>32</v>
      </c>
      <c r="H81" s="7">
        <v>2</v>
      </c>
      <c r="K81" s="4"/>
    </row>
    <row r="82" spans="1:13">
      <c r="B82" s="10"/>
      <c r="K82" s="4"/>
    </row>
    <row r="83" spans="1:13">
      <c r="A83" s="39" t="s">
        <v>155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t="s">
        <v>304</v>
      </c>
      <c r="M83" t="s">
        <v>305</v>
      </c>
    </row>
    <row r="84" spans="1:13">
      <c r="B84" t="s">
        <v>271</v>
      </c>
      <c r="C84" t="s">
        <v>272</v>
      </c>
      <c r="D84" t="s">
        <v>273</v>
      </c>
      <c r="E84" t="s">
        <v>274</v>
      </c>
      <c r="F84" t="s">
        <v>275</v>
      </c>
      <c r="G84" t="s">
        <v>276</v>
      </c>
      <c r="H84" t="s">
        <v>300</v>
      </c>
    </row>
    <row r="85" spans="1:13">
      <c r="A85" s="3" t="s">
        <v>157</v>
      </c>
      <c r="B85" s="7">
        <v>2.39</v>
      </c>
      <c r="C85" s="7">
        <f>L85 * SQRT(D85)</f>
        <v>1.3469966592386189</v>
      </c>
      <c r="D85" s="7">
        <v>14</v>
      </c>
      <c r="E85" s="7">
        <v>2.06</v>
      </c>
      <c r="F85" s="7">
        <f>M85 * SQRT(G85)</f>
        <v>0.89799777282574589</v>
      </c>
      <c r="G85" s="7">
        <v>14</v>
      </c>
      <c r="H85" s="7">
        <v>1</v>
      </c>
      <c r="K85" s="4"/>
      <c r="L85">
        <v>0.36</v>
      </c>
      <c r="M85">
        <v>0.24</v>
      </c>
    </row>
    <row r="86" spans="1:13">
      <c r="A86" s="3" t="s">
        <v>159</v>
      </c>
      <c r="B86" s="7">
        <v>11.55</v>
      </c>
      <c r="C86" s="7">
        <f t="shared" ref="C86:C92" si="3">L86 * SQRT(D86)</f>
        <v>2.170161284328886</v>
      </c>
      <c r="D86" s="7">
        <v>14</v>
      </c>
      <c r="E86" s="7">
        <v>11.86</v>
      </c>
      <c r="F86" s="7">
        <f t="shared" ref="F86:F92" si="4">M86 * SQRT(G86)</f>
        <v>2.4694938752708016</v>
      </c>
      <c r="G86" s="7">
        <v>14</v>
      </c>
      <c r="H86" s="7">
        <v>1</v>
      </c>
      <c r="K86" s="4"/>
      <c r="L86">
        <v>0.57999999999999996</v>
      </c>
      <c r="M86">
        <v>0.66</v>
      </c>
    </row>
    <row r="87" spans="1:13">
      <c r="A87" s="3" t="s">
        <v>157</v>
      </c>
      <c r="B87" s="7">
        <v>1.89</v>
      </c>
      <c r="C87" s="7">
        <f t="shared" si="3"/>
        <v>1.2619429464123961</v>
      </c>
      <c r="D87" s="7">
        <v>13</v>
      </c>
      <c r="E87" s="7">
        <v>2.2200000000000002</v>
      </c>
      <c r="F87" s="7">
        <f t="shared" si="4"/>
        <v>1.3095800853708794</v>
      </c>
      <c r="G87" s="7">
        <v>14</v>
      </c>
      <c r="H87" s="7">
        <v>2</v>
      </c>
      <c r="K87" s="4"/>
      <c r="L87">
        <v>0.35</v>
      </c>
      <c r="M87">
        <v>0.35</v>
      </c>
    </row>
    <row r="88" spans="1:13">
      <c r="A88" s="3" t="s">
        <v>159</v>
      </c>
      <c r="B88" s="7">
        <v>12.51</v>
      </c>
      <c r="C88" s="7">
        <f t="shared" si="3"/>
        <v>1.9830532015051943</v>
      </c>
      <c r="D88" s="7">
        <v>13</v>
      </c>
      <c r="E88" s="7">
        <v>11.79</v>
      </c>
      <c r="F88" s="7">
        <f t="shared" si="4"/>
        <v>2.3946607275353227</v>
      </c>
      <c r="G88" s="7">
        <v>14</v>
      </c>
      <c r="H88" s="7">
        <v>2</v>
      </c>
      <c r="K88" s="4"/>
      <c r="L88">
        <v>0.55000000000000004</v>
      </c>
      <c r="M88">
        <v>0.64</v>
      </c>
    </row>
    <row r="89" spans="1:13">
      <c r="A89" s="3" t="s">
        <v>157</v>
      </c>
      <c r="B89" s="7">
        <v>1.67</v>
      </c>
      <c r="C89" s="7">
        <f>L89 * SQRT(D89)</f>
        <v>1.2619429464123961</v>
      </c>
      <c r="D89" s="7">
        <v>13</v>
      </c>
      <c r="E89" s="7">
        <v>1.87</v>
      </c>
      <c r="F89" s="7">
        <f t="shared" si="4"/>
        <v>1.1177208953938367</v>
      </c>
      <c r="G89" s="7">
        <v>13</v>
      </c>
      <c r="H89" s="7">
        <v>3</v>
      </c>
      <c r="K89" s="4"/>
      <c r="L89">
        <v>0.35</v>
      </c>
      <c r="M89">
        <v>0.31</v>
      </c>
    </row>
    <row r="90" spans="1:13">
      <c r="A90" s="3" t="s">
        <v>159</v>
      </c>
      <c r="B90" s="7">
        <v>12.55</v>
      </c>
      <c r="C90" s="7">
        <f t="shared" si="3"/>
        <v>2.379663841806233</v>
      </c>
      <c r="D90" s="7">
        <v>13</v>
      </c>
      <c r="E90" s="7">
        <v>12.17</v>
      </c>
      <c r="F90" s="7">
        <f t="shared" si="4"/>
        <v>2.4517748673155126</v>
      </c>
      <c r="G90" s="7">
        <v>13</v>
      </c>
      <c r="H90" s="7">
        <v>3</v>
      </c>
      <c r="K90" s="4"/>
      <c r="L90">
        <v>0.66</v>
      </c>
      <c r="M90">
        <v>0.68</v>
      </c>
    </row>
    <row r="91" spans="1:13">
      <c r="A91" s="3" t="s">
        <v>157</v>
      </c>
      <c r="B91" s="7">
        <v>0.89</v>
      </c>
      <c r="C91" s="7">
        <f t="shared" si="3"/>
        <v>1.009554357129917</v>
      </c>
      <c r="D91" s="7">
        <v>13</v>
      </c>
      <c r="E91" s="7">
        <v>1.56</v>
      </c>
      <c r="F91" s="7">
        <f t="shared" si="4"/>
        <v>0.9353074360871938</v>
      </c>
      <c r="G91" s="7">
        <v>12</v>
      </c>
      <c r="H91" s="7">
        <v>4</v>
      </c>
      <c r="K91" s="4"/>
      <c r="L91">
        <v>0.28000000000000003</v>
      </c>
      <c r="M91">
        <v>0.27</v>
      </c>
    </row>
    <row r="92" spans="1:13">
      <c r="A92" s="3" t="s">
        <v>159</v>
      </c>
      <c r="B92" s="7">
        <v>12.9</v>
      </c>
      <c r="C92" s="7">
        <f t="shared" si="3"/>
        <v>2.0912197397691137</v>
      </c>
      <c r="D92" s="7">
        <v>13</v>
      </c>
      <c r="E92" s="7">
        <v>12.04</v>
      </c>
      <c r="F92" s="7">
        <f t="shared" si="4"/>
        <v>2.736640275958826</v>
      </c>
      <c r="G92" s="7">
        <v>12</v>
      </c>
      <c r="H92" s="7">
        <v>4</v>
      </c>
      <c r="K92" s="4"/>
      <c r="L92">
        <v>0.57999999999999996</v>
      </c>
      <c r="M92">
        <v>0.79</v>
      </c>
    </row>
    <row r="93" spans="1:13">
      <c r="A93" s="3"/>
      <c r="B93" s="7"/>
      <c r="C93" s="7"/>
      <c r="D93" s="7"/>
      <c r="E93" s="7"/>
      <c r="F93" s="7"/>
      <c r="G93" s="7"/>
      <c r="H93" s="7"/>
      <c r="K93" s="4"/>
    </row>
    <row r="94" spans="1:13">
      <c r="A94" s="39" t="s">
        <v>306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</row>
    <row r="95" spans="1:13">
      <c r="A95" s="8"/>
      <c r="B95" t="s">
        <v>271</v>
      </c>
      <c r="C95" t="s">
        <v>272</v>
      </c>
      <c r="D95" t="s">
        <v>273</v>
      </c>
      <c r="E95" t="s">
        <v>274</v>
      </c>
      <c r="F95" t="s">
        <v>275</v>
      </c>
      <c r="G95" t="s">
        <v>276</v>
      </c>
      <c r="H95" t="s">
        <v>300</v>
      </c>
      <c r="I95" s="8" t="s">
        <v>307</v>
      </c>
      <c r="J95" s="8" t="s">
        <v>308</v>
      </c>
      <c r="K95" s="8"/>
      <c r="L95" s="8"/>
    </row>
    <row r="96" spans="1:13">
      <c r="A96" s="3" t="s">
        <v>162</v>
      </c>
      <c r="B96" s="7">
        <v>8.36</v>
      </c>
      <c r="C96" s="6">
        <f>(SQRT(D96)*I96)/(2.01*2)</f>
        <v>1.5723880597014925</v>
      </c>
      <c r="D96" s="13">
        <v>49</v>
      </c>
      <c r="E96">
        <v>8.1300000000000008</v>
      </c>
      <c r="F96" s="6">
        <f>(SQRT(G96)*J96)/(2.01*2)</f>
        <v>0.60277091537036309</v>
      </c>
      <c r="G96" s="13">
        <v>48</v>
      </c>
      <c r="H96" s="13">
        <v>1</v>
      </c>
      <c r="I96" s="6">
        <v>0.90300000000000002</v>
      </c>
      <c r="J96" s="6">
        <v>0.34975000000000001</v>
      </c>
      <c r="K96" s="4"/>
    </row>
    <row r="97" spans="1:11">
      <c r="A97" s="3" t="s">
        <v>162</v>
      </c>
      <c r="B97">
        <v>9.2200000000000006</v>
      </c>
      <c r="C97" s="6">
        <f>(SQRT(D97)*I97)/(2.01*2)</f>
        <v>1.5234935260602285</v>
      </c>
      <c r="D97" s="13">
        <v>46</v>
      </c>
      <c r="E97">
        <v>8.18</v>
      </c>
      <c r="F97" s="6">
        <f>(SQRT(G97)*J97)/(2.01*2)</f>
        <v>0.58363042920190422</v>
      </c>
      <c r="G97" s="13">
        <v>45</v>
      </c>
      <c r="H97" s="13">
        <v>2</v>
      </c>
      <c r="I97" s="6">
        <v>0.90300000000000002</v>
      </c>
      <c r="J97" s="6">
        <v>0.34975000000000001</v>
      </c>
    </row>
    <row r="98" spans="1:11">
      <c r="A98" s="3"/>
      <c r="D98" s="13"/>
      <c r="G98" s="13"/>
      <c r="H98" s="13"/>
    </row>
    <row r="99" spans="1:11">
      <c r="A99" s="40" t="s">
        <v>309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1:11">
      <c r="A100" s="15"/>
      <c r="I100" s="15"/>
      <c r="J100" s="15"/>
      <c r="K100" s="15"/>
    </row>
    <row r="101" spans="1:11">
      <c r="B101" s="7" t="s">
        <v>271</v>
      </c>
      <c r="C101" t="s">
        <v>272</v>
      </c>
      <c r="D101" t="s">
        <v>273</v>
      </c>
      <c r="E101" s="7" t="s">
        <v>274</v>
      </c>
      <c r="F101" s="7" t="s">
        <v>275</v>
      </c>
      <c r="G101" t="s">
        <v>276</v>
      </c>
      <c r="H101" t="s">
        <v>300</v>
      </c>
      <c r="I101" t="s">
        <v>310</v>
      </c>
    </row>
    <row r="102" spans="1:11">
      <c r="A102" t="s">
        <v>166</v>
      </c>
      <c r="B102" s="6">
        <v>45.9</v>
      </c>
      <c r="C102" s="6">
        <v>5.87</v>
      </c>
      <c r="D102">
        <v>43</v>
      </c>
      <c r="E102" s="6">
        <v>50.53</v>
      </c>
      <c r="F102" s="6">
        <v>9.1199999999999992</v>
      </c>
      <c r="G102">
        <v>41</v>
      </c>
      <c r="H102">
        <v>1</v>
      </c>
      <c r="I102">
        <v>8.9999999999999993E-3</v>
      </c>
    </row>
    <row r="103" spans="1:11">
      <c r="A103" t="s">
        <v>167</v>
      </c>
      <c r="B103" s="6">
        <v>22.1</v>
      </c>
      <c r="C103" s="6">
        <v>6.84</v>
      </c>
      <c r="D103">
        <v>43</v>
      </c>
      <c r="E103" s="6">
        <v>25.8</v>
      </c>
      <c r="F103" s="6">
        <v>6.98</v>
      </c>
      <c r="G103">
        <v>41</v>
      </c>
      <c r="H103">
        <v>1</v>
      </c>
      <c r="I103">
        <v>1.9E-2</v>
      </c>
    </row>
    <row r="104" spans="1:11">
      <c r="A104" t="s">
        <v>168</v>
      </c>
      <c r="B104" s="6">
        <v>73.12</v>
      </c>
      <c r="C104" s="6">
        <v>6.08</v>
      </c>
      <c r="D104">
        <v>43</v>
      </c>
      <c r="E104" s="6">
        <v>78</v>
      </c>
      <c r="F104" s="6">
        <v>13.07</v>
      </c>
      <c r="G104">
        <v>41</v>
      </c>
      <c r="H104">
        <v>1</v>
      </c>
      <c r="I104">
        <v>3.5999999999999997E-2</v>
      </c>
    </row>
    <row r="105" spans="1:11">
      <c r="A105" t="s">
        <v>169</v>
      </c>
      <c r="B105" s="6">
        <v>64.400000000000006</v>
      </c>
      <c r="C105" s="6">
        <v>4.6500000000000004</v>
      </c>
      <c r="D105">
        <v>43</v>
      </c>
      <c r="E105" s="6">
        <v>68.349999999999994</v>
      </c>
      <c r="F105" s="6">
        <v>6.39</v>
      </c>
      <c r="G105">
        <v>41</v>
      </c>
      <c r="H105">
        <v>1</v>
      </c>
      <c r="I105">
        <v>4.8000000000000001E-2</v>
      </c>
    </row>
    <row r="106" spans="1:11">
      <c r="A106" t="s">
        <v>170</v>
      </c>
      <c r="B106" s="6">
        <v>62.73</v>
      </c>
      <c r="C106" s="6">
        <v>5.27</v>
      </c>
      <c r="D106">
        <v>43</v>
      </c>
      <c r="E106" s="6">
        <v>59.48</v>
      </c>
      <c r="F106" s="6">
        <v>7.73</v>
      </c>
      <c r="G106">
        <v>41</v>
      </c>
      <c r="H106">
        <v>1</v>
      </c>
      <c r="I106">
        <v>4.5999999999999999E-2</v>
      </c>
    </row>
    <row r="107" spans="1:11">
      <c r="A107" t="s">
        <v>171</v>
      </c>
      <c r="B107" s="6">
        <v>58.75</v>
      </c>
      <c r="C107" s="6">
        <v>6.74</v>
      </c>
      <c r="D107">
        <v>43</v>
      </c>
      <c r="E107" s="6">
        <v>63.5</v>
      </c>
      <c r="F107" s="6">
        <v>11.57</v>
      </c>
      <c r="G107">
        <v>41</v>
      </c>
      <c r="H107">
        <v>1</v>
      </c>
      <c r="I107">
        <v>2.8000000000000001E-2</v>
      </c>
    </row>
    <row r="108" spans="1:11">
      <c r="A108" t="s">
        <v>172</v>
      </c>
      <c r="B108" s="6">
        <v>45.6</v>
      </c>
      <c r="C108" s="6">
        <v>7.85</v>
      </c>
      <c r="D108">
        <v>43</v>
      </c>
      <c r="E108" s="6">
        <v>47.23</v>
      </c>
      <c r="F108" s="6">
        <v>5.66</v>
      </c>
      <c r="G108">
        <v>41</v>
      </c>
      <c r="H108">
        <v>1</v>
      </c>
      <c r="I108">
        <v>0.29199999999999998</v>
      </c>
    </row>
    <row r="109" spans="1:11">
      <c r="A109" t="s">
        <v>173</v>
      </c>
      <c r="B109" s="6">
        <v>77.483000000000004</v>
      </c>
      <c r="C109" s="6">
        <v>8.73</v>
      </c>
      <c r="D109">
        <v>43</v>
      </c>
      <c r="E109" s="6">
        <v>81.150000000000006</v>
      </c>
      <c r="F109" s="6">
        <v>10.42</v>
      </c>
      <c r="G109">
        <v>41</v>
      </c>
      <c r="H109">
        <v>1</v>
      </c>
      <c r="I109">
        <v>6.9000000000000006E-2</v>
      </c>
    </row>
    <row r="110" spans="1:11">
      <c r="A110" t="s">
        <v>174</v>
      </c>
      <c r="B110" s="6">
        <v>2.7674418604651163</v>
      </c>
      <c r="C110" s="6">
        <v>0.42746257437545893</v>
      </c>
      <c r="D110">
        <v>43</v>
      </c>
      <c r="E110" s="6">
        <v>2.0487804878048781</v>
      </c>
      <c r="F110" s="6">
        <v>1.0476454436543674</v>
      </c>
      <c r="G110">
        <v>41</v>
      </c>
      <c r="H110">
        <v>1</v>
      </c>
    </row>
    <row r="111" spans="1:11">
      <c r="A111" t="s">
        <v>175</v>
      </c>
      <c r="B111" s="6">
        <v>2.4883720930232558</v>
      </c>
      <c r="C111" s="6">
        <v>0.5057805388588732</v>
      </c>
      <c r="D111">
        <v>43</v>
      </c>
      <c r="E111" s="6">
        <v>2.1951219512195124</v>
      </c>
      <c r="F111" s="6">
        <v>0.62273981569254122</v>
      </c>
      <c r="G111">
        <v>41</v>
      </c>
      <c r="H111">
        <v>1</v>
      </c>
    </row>
    <row r="112" spans="1:11">
      <c r="A112" t="s">
        <v>176</v>
      </c>
      <c r="B112" s="6">
        <v>2.558139534883721</v>
      </c>
      <c r="C112" s="6">
        <v>0.50248551655959095</v>
      </c>
      <c r="D112">
        <v>43</v>
      </c>
      <c r="E112" s="6">
        <v>2.6341463414634148</v>
      </c>
      <c r="F112" s="6">
        <v>0.43476935292624119</v>
      </c>
      <c r="G112">
        <v>41</v>
      </c>
      <c r="H112">
        <v>1</v>
      </c>
    </row>
    <row r="113" spans="1:9">
      <c r="A113" t="s">
        <v>177</v>
      </c>
      <c r="B113" s="6">
        <v>2.5348837209302326</v>
      </c>
      <c r="C113" s="6">
        <v>0.50468458840775143</v>
      </c>
      <c r="D113">
        <v>43</v>
      </c>
      <c r="E113" s="6">
        <v>2.7560975609756095</v>
      </c>
      <c r="F113" s="6">
        <v>0.47111699132189561</v>
      </c>
      <c r="G113">
        <v>41</v>
      </c>
      <c r="H113">
        <v>1</v>
      </c>
    </row>
    <row r="114" spans="1:9">
      <c r="A114" t="s">
        <v>178</v>
      </c>
      <c r="B114" s="6">
        <v>2.3720930232558142</v>
      </c>
      <c r="C114" s="6">
        <v>0.63577369787202542</v>
      </c>
      <c r="D114">
        <v>43</v>
      </c>
      <c r="E114" s="6">
        <v>2.6829268292682928</v>
      </c>
      <c r="F114" s="6">
        <v>0.83080918533621473</v>
      </c>
      <c r="G114">
        <v>41</v>
      </c>
      <c r="H114">
        <v>1</v>
      </c>
    </row>
    <row r="115" spans="1:9">
      <c r="A115" t="s">
        <v>179</v>
      </c>
      <c r="B115" s="6">
        <v>1.9767441860465116</v>
      </c>
      <c r="C115" s="6">
        <v>0.63577369787202542</v>
      </c>
      <c r="D115">
        <v>43</v>
      </c>
      <c r="E115" s="6">
        <v>2.4634146341463414</v>
      </c>
      <c r="F115" s="6">
        <v>0.46064641749526264</v>
      </c>
      <c r="G115">
        <v>41</v>
      </c>
      <c r="H115">
        <v>1</v>
      </c>
    </row>
    <row r="116" spans="1:9">
      <c r="A116" t="s">
        <v>166</v>
      </c>
      <c r="B116" s="6">
        <v>46.05</v>
      </c>
      <c r="C116" s="6">
        <v>4.6100000000000003</v>
      </c>
      <c r="D116">
        <v>43</v>
      </c>
      <c r="E116" s="6">
        <v>49.05</v>
      </c>
      <c r="F116" s="6">
        <v>8.0299999999999994</v>
      </c>
      <c r="G116">
        <v>41</v>
      </c>
      <c r="H116">
        <v>2</v>
      </c>
      <c r="I116">
        <v>4.9000000000000002E-2</v>
      </c>
    </row>
    <row r="117" spans="1:9">
      <c r="A117" t="s">
        <v>167</v>
      </c>
      <c r="B117" s="6">
        <v>23.85</v>
      </c>
      <c r="C117" s="6">
        <v>7.05</v>
      </c>
      <c r="D117">
        <v>43</v>
      </c>
      <c r="E117" s="6">
        <v>25.47</v>
      </c>
      <c r="F117" s="6">
        <v>7.09</v>
      </c>
      <c r="G117">
        <v>41</v>
      </c>
      <c r="H117">
        <v>2</v>
      </c>
      <c r="I117">
        <v>6.7000000000000004E-2</v>
      </c>
    </row>
    <row r="118" spans="1:9">
      <c r="A118" t="s">
        <v>168</v>
      </c>
      <c r="B118" s="6">
        <v>74.25</v>
      </c>
      <c r="C118" s="6">
        <v>6.74</v>
      </c>
      <c r="D118">
        <v>43</v>
      </c>
      <c r="E118" s="6">
        <v>78.650000000000006</v>
      </c>
      <c r="F118" s="6">
        <v>13.22</v>
      </c>
      <c r="G118">
        <v>41</v>
      </c>
      <c r="H118">
        <v>2</v>
      </c>
      <c r="I118">
        <v>5.1999999999999998E-2</v>
      </c>
    </row>
    <row r="119" spans="1:9">
      <c r="A119" t="s">
        <v>169</v>
      </c>
      <c r="B119" s="6">
        <v>66.02</v>
      </c>
      <c r="C119" s="6">
        <v>4.12</v>
      </c>
      <c r="D119">
        <v>43</v>
      </c>
      <c r="E119" s="6">
        <v>67.92</v>
      </c>
      <c r="F119" s="6">
        <v>6.69</v>
      </c>
      <c r="G119">
        <v>41</v>
      </c>
      <c r="H119">
        <v>2</v>
      </c>
      <c r="I119">
        <v>8.6999999999999994E-2</v>
      </c>
    </row>
    <row r="120" spans="1:9">
      <c r="A120" t="s">
        <v>170</v>
      </c>
      <c r="B120" s="6">
        <v>60.8</v>
      </c>
      <c r="C120" s="6">
        <v>5.1100000000000003</v>
      </c>
      <c r="D120">
        <v>43</v>
      </c>
      <c r="E120" s="6">
        <v>58.72</v>
      </c>
      <c r="F120" s="6">
        <v>7.78</v>
      </c>
      <c r="G120">
        <v>41</v>
      </c>
      <c r="H120">
        <v>2</v>
      </c>
      <c r="I120">
        <v>0.05</v>
      </c>
    </row>
    <row r="121" spans="1:9">
      <c r="A121" t="s">
        <v>171</v>
      </c>
      <c r="B121" s="6">
        <v>59.85</v>
      </c>
      <c r="C121" s="6">
        <v>10.93</v>
      </c>
      <c r="D121">
        <v>43</v>
      </c>
      <c r="E121" s="6">
        <v>63.05</v>
      </c>
      <c r="F121" s="6">
        <v>11.87</v>
      </c>
      <c r="G121">
        <v>41</v>
      </c>
      <c r="H121">
        <v>2</v>
      </c>
      <c r="I121">
        <v>7.4999999999999997E-2</v>
      </c>
    </row>
    <row r="122" spans="1:9">
      <c r="A122" t="s">
        <v>172</v>
      </c>
      <c r="B122" s="6">
        <v>49.65</v>
      </c>
      <c r="C122" s="6">
        <v>6.52</v>
      </c>
      <c r="D122">
        <v>43</v>
      </c>
      <c r="E122" s="6">
        <v>46.4</v>
      </c>
      <c r="F122" s="6">
        <v>5.96</v>
      </c>
      <c r="G122">
        <v>41</v>
      </c>
      <c r="H122">
        <v>2</v>
      </c>
      <c r="I122">
        <v>5.2999999999999999E-2</v>
      </c>
    </row>
    <row r="123" spans="1:9">
      <c r="A123" t="s">
        <v>173</v>
      </c>
      <c r="B123" s="6">
        <v>74.150000000000006</v>
      </c>
      <c r="C123" s="6">
        <v>12.12</v>
      </c>
      <c r="D123">
        <v>43</v>
      </c>
      <c r="E123" s="6">
        <v>77.8</v>
      </c>
      <c r="F123" s="6">
        <v>7.84</v>
      </c>
      <c r="G123">
        <v>41</v>
      </c>
      <c r="H123">
        <v>2</v>
      </c>
      <c r="I123">
        <v>7.3999999999999996E-2</v>
      </c>
    </row>
    <row r="124" spans="1:9">
      <c r="A124" t="s">
        <v>174</v>
      </c>
      <c r="B124" s="6">
        <v>2.3488372093023258</v>
      </c>
      <c r="C124" s="6">
        <v>0.97305901867286437</v>
      </c>
      <c r="D124">
        <v>43</v>
      </c>
      <c r="E124" s="6">
        <v>2.0487804878048781</v>
      </c>
      <c r="F124" s="6">
        <v>1.0476454436543674</v>
      </c>
      <c r="G124">
        <v>41</v>
      </c>
      <c r="H124">
        <v>2</v>
      </c>
    </row>
    <row r="125" spans="1:9">
      <c r="A125" t="s">
        <v>175</v>
      </c>
      <c r="B125" s="6">
        <v>2.3023255813953489</v>
      </c>
      <c r="C125" s="6">
        <v>0.88734176915233309</v>
      </c>
      <c r="D125">
        <v>43</v>
      </c>
      <c r="E125" s="6">
        <v>2.5121951219512195</v>
      </c>
      <c r="F125" s="6">
        <v>0.74571949215211608</v>
      </c>
      <c r="G125">
        <v>41</v>
      </c>
      <c r="H125">
        <v>2</v>
      </c>
    </row>
    <row r="126" spans="1:9">
      <c r="A126" t="s">
        <v>176</v>
      </c>
      <c r="B126" s="6">
        <v>2.4883720930232558</v>
      </c>
      <c r="C126" s="6">
        <v>0.73588602324181818</v>
      </c>
      <c r="D126">
        <v>43</v>
      </c>
      <c r="E126" s="6">
        <v>2.6097560975609757</v>
      </c>
      <c r="F126" s="6">
        <v>0.83300806660223292</v>
      </c>
      <c r="G126">
        <v>41</v>
      </c>
      <c r="H126">
        <v>2</v>
      </c>
    </row>
    <row r="127" spans="1:9">
      <c r="A127" t="s">
        <v>177</v>
      </c>
      <c r="B127" s="6">
        <v>2.2790697674418605</v>
      </c>
      <c r="C127" s="6">
        <v>0.88170779619653705</v>
      </c>
      <c r="D127">
        <v>43</v>
      </c>
      <c r="E127" s="6">
        <v>2.6585365853658538</v>
      </c>
      <c r="F127" s="6">
        <v>0.4800914547021739</v>
      </c>
      <c r="G127">
        <v>41</v>
      </c>
      <c r="H127">
        <v>2</v>
      </c>
    </row>
    <row r="128" spans="1:9">
      <c r="A128" t="s">
        <v>178</v>
      </c>
      <c r="B128" s="6">
        <v>2.5116279069767442</v>
      </c>
      <c r="C128" s="6">
        <v>0.5057805388588732</v>
      </c>
      <c r="D128">
        <v>43</v>
      </c>
      <c r="E128" s="6">
        <v>2.4390243902439024</v>
      </c>
      <c r="F128" s="6">
        <v>0.92327624489653348</v>
      </c>
      <c r="G128">
        <v>41</v>
      </c>
      <c r="H128">
        <v>2</v>
      </c>
    </row>
    <row r="129" spans="1:9">
      <c r="A129" t="s">
        <v>179</v>
      </c>
      <c r="B129" s="6">
        <v>2.0930232558139537</v>
      </c>
      <c r="C129" s="6">
        <v>0.97135039747991314</v>
      </c>
      <c r="D129">
        <v>43</v>
      </c>
      <c r="E129" s="6">
        <v>2.4146341463414633</v>
      </c>
      <c r="F129" s="6">
        <v>0.4987789969564454</v>
      </c>
      <c r="G129">
        <v>41</v>
      </c>
      <c r="H129">
        <v>2</v>
      </c>
    </row>
    <row r="130" spans="1:9">
      <c r="A130" t="s">
        <v>167</v>
      </c>
      <c r="B130" s="6">
        <v>24.67</v>
      </c>
      <c r="C130" s="6">
        <v>7.24</v>
      </c>
      <c r="D130">
        <v>43</v>
      </c>
      <c r="E130" s="6">
        <v>26.01</v>
      </c>
      <c r="F130" s="6">
        <v>7.83</v>
      </c>
      <c r="G130">
        <v>41</v>
      </c>
      <c r="H130">
        <v>3</v>
      </c>
      <c r="I130">
        <v>0.121</v>
      </c>
    </row>
    <row r="131" spans="1:9">
      <c r="A131" t="s">
        <v>168</v>
      </c>
      <c r="B131" s="6">
        <v>74.84</v>
      </c>
      <c r="C131" s="6">
        <v>7.04</v>
      </c>
      <c r="D131">
        <v>43</v>
      </c>
      <c r="E131" s="6">
        <v>77.39</v>
      </c>
      <c r="F131" s="6">
        <v>10.65</v>
      </c>
      <c r="G131">
        <v>41</v>
      </c>
      <c r="H131">
        <v>3</v>
      </c>
      <c r="I131">
        <v>0.23400000000000001</v>
      </c>
    </row>
    <row r="132" spans="1:9">
      <c r="A132" t="s">
        <v>169</v>
      </c>
      <c r="B132" s="6">
        <v>66.72</v>
      </c>
      <c r="C132" s="6">
        <v>5.21</v>
      </c>
      <c r="D132">
        <v>43</v>
      </c>
      <c r="E132" s="6">
        <v>67.63</v>
      </c>
      <c r="F132" s="6">
        <v>7.02</v>
      </c>
      <c r="G132">
        <v>41</v>
      </c>
      <c r="H132">
        <v>3</v>
      </c>
      <c r="I132">
        <v>0.32100000000000001</v>
      </c>
    </row>
    <row r="133" spans="1:9">
      <c r="A133" t="s">
        <v>170</v>
      </c>
      <c r="B133" s="6">
        <v>61.34</v>
      </c>
      <c r="C133" s="6">
        <v>4.96</v>
      </c>
      <c r="D133">
        <v>43</v>
      </c>
      <c r="E133" s="6">
        <v>59.01</v>
      </c>
      <c r="F133" s="6">
        <v>5.74</v>
      </c>
      <c r="G133">
        <v>41</v>
      </c>
      <c r="H133">
        <v>3</v>
      </c>
      <c r="I133">
        <v>0.20100000000000001</v>
      </c>
    </row>
    <row r="134" spans="1:9">
      <c r="A134" t="s">
        <v>171</v>
      </c>
      <c r="B134" s="6">
        <v>60.45</v>
      </c>
      <c r="C134" s="6">
        <v>8.67</v>
      </c>
      <c r="D134">
        <v>43</v>
      </c>
      <c r="E134" s="6">
        <v>64.45</v>
      </c>
      <c r="F134" s="6">
        <v>10.29</v>
      </c>
      <c r="G134">
        <v>41</v>
      </c>
      <c r="H134">
        <v>3</v>
      </c>
      <c r="I134">
        <v>6.7000000000000004E-2</v>
      </c>
    </row>
    <row r="135" spans="1:9">
      <c r="A135" t="s">
        <v>172</v>
      </c>
      <c r="B135" s="6">
        <v>48.33</v>
      </c>
      <c r="C135" s="6">
        <v>8.31</v>
      </c>
      <c r="D135">
        <v>43</v>
      </c>
      <c r="E135" s="6">
        <v>47.42</v>
      </c>
      <c r="F135" s="6">
        <v>7.29</v>
      </c>
      <c r="G135">
        <v>41</v>
      </c>
      <c r="H135">
        <v>3</v>
      </c>
      <c r="I135">
        <v>0.13500000000000001</v>
      </c>
    </row>
    <row r="136" spans="1:9">
      <c r="A136" t="s">
        <v>173</v>
      </c>
      <c r="B136" s="6">
        <v>75.64</v>
      </c>
      <c r="C136" s="6">
        <v>9.86</v>
      </c>
      <c r="D136">
        <v>43</v>
      </c>
      <c r="E136" s="6">
        <v>79.45</v>
      </c>
      <c r="F136" s="6">
        <v>10.35</v>
      </c>
      <c r="G136">
        <v>41</v>
      </c>
      <c r="H136">
        <v>3</v>
      </c>
      <c r="I136">
        <v>8.3000000000000004E-2</v>
      </c>
    </row>
    <row r="137" spans="1:9">
      <c r="A137" t="s">
        <v>174</v>
      </c>
      <c r="B137" s="6">
        <v>2.4651162790697674</v>
      </c>
      <c r="C137" s="6">
        <v>0.90891974629494809</v>
      </c>
      <c r="D137">
        <v>43</v>
      </c>
      <c r="E137" s="6">
        <v>2.0975609756097562</v>
      </c>
      <c r="F137" s="6">
        <v>0.99510999514577514</v>
      </c>
      <c r="G137">
        <v>41</v>
      </c>
      <c r="H137">
        <v>3</v>
      </c>
    </row>
    <row r="138" spans="1:9">
      <c r="A138" t="s">
        <v>175</v>
      </c>
      <c r="B138" s="6">
        <v>2.441860465116279</v>
      </c>
      <c r="C138" s="6">
        <v>0.73362523134529978</v>
      </c>
      <c r="D138">
        <v>43</v>
      </c>
      <c r="E138" s="6">
        <v>2.4390243902439024</v>
      </c>
      <c r="F138" s="6">
        <v>0.83811635492349379</v>
      </c>
      <c r="G138">
        <v>41</v>
      </c>
      <c r="H138">
        <v>3</v>
      </c>
    </row>
    <row r="139" spans="1:9">
      <c r="A139" t="s">
        <v>176</v>
      </c>
      <c r="B139" s="6">
        <v>2.5348837209302326</v>
      </c>
      <c r="C139" s="6">
        <v>0.63052650747882466</v>
      </c>
      <c r="D139">
        <v>43</v>
      </c>
      <c r="E139" s="6">
        <v>2.7073170731707319</v>
      </c>
      <c r="F139" s="6">
        <v>0.71567808542054701</v>
      </c>
      <c r="G139">
        <v>41</v>
      </c>
      <c r="H139">
        <v>3</v>
      </c>
    </row>
    <row r="140" spans="1:9">
      <c r="A140" t="s">
        <v>177</v>
      </c>
      <c r="B140" s="6">
        <v>2.3953488372093021</v>
      </c>
      <c r="C140" s="6">
        <v>0.72832275955234904</v>
      </c>
      <c r="D140">
        <v>43</v>
      </c>
      <c r="E140" s="6">
        <v>2.6829268292682928</v>
      </c>
      <c r="F140" s="6">
        <v>0.47111699132189561</v>
      </c>
      <c r="G140">
        <v>41</v>
      </c>
      <c r="H140">
        <v>3</v>
      </c>
    </row>
    <row r="141" spans="1:9">
      <c r="A141" t="s">
        <v>178</v>
      </c>
      <c r="B141" s="6">
        <v>2.558139534883721</v>
      </c>
      <c r="C141" s="6">
        <v>0.50248551655959095</v>
      </c>
      <c r="D141">
        <v>43</v>
      </c>
      <c r="E141" s="6">
        <v>2.5365853658536586</v>
      </c>
      <c r="F141" s="6">
        <v>0.74490136849148536</v>
      </c>
      <c r="G141">
        <v>41</v>
      </c>
      <c r="H141">
        <v>3</v>
      </c>
    </row>
    <row r="142" spans="1:9">
      <c r="A142" t="s">
        <v>179</v>
      </c>
      <c r="B142" s="6">
        <v>2.3720930232558142</v>
      </c>
      <c r="C142" s="6">
        <v>0.81717445284268231</v>
      </c>
      <c r="D142">
        <v>43</v>
      </c>
      <c r="E142" s="6">
        <v>2.2439024390243905</v>
      </c>
      <c r="F142" s="6">
        <v>0.58225801002983413</v>
      </c>
      <c r="G142">
        <v>41</v>
      </c>
      <c r="H142">
        <v>3</v>
      </c>
    </row>
    <row r="146" spans="1:11">
      <c r="A146" s="40" t="s">
        <v>180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</row>
    <row r="147" spans="1:11">
      <c r="B147" t="s">
        <v>271</v>
      </c>
      <c r="C147" t="s">
        <v>272</v>
      </c>
      <c r="D147" t="s">
        <v>273</v>
      </c>
      <c r="E147" t="s">
        <v>274</v>
      </c>
      <c r="F147" t="s">
        <v>275</v>
      </c>
      <c r="G147" t="s">
        <v>276</v>
      </c>
      <c r="H147" t="s">
        <v>300</v>
      </c>
      <c r="I147" s="15" t="s">
        <v>310</v>
      </c>
    </row>
    <row r="148" spans="1:11">
      <c r="A148" t="s">
        <v>149</v>
      </c>
      <c r="B148">
        <v>6.46</v>
      </c>
      <c r="C148">
        <v>1.04</v>
      </c>
      <c r="D148">
        <v>25</v>
      </c>
      <c r="E148">
        <v>7.42</v>
      </c>
      <c r="F148">
        <v>1.57</v>
      </c>
      <c r="G148">
        <v>25</v>
      </c>
      <c r="H148">
        <v>1</v>
      </c>
    </row>
    <row r="149" spans="1:11">
      <c r="A149" t="s">
        <v>311</v>
      </c>
      <c r="B149">
        <v>24.88</v>
      </c>
      <c r="C149">
        <v>8.41</v>
      </c>
      <c r="D149">
        <v>25</v>
      </c>
      <c r="E149">
        <v>32.64</v>
      </c>
      <c r="F149">
        <v>6.63</v>
      </c>
      <c r="G149">
        <v>25</v>
      </c>
      <c r="H149">
        <v>1</v>
      </c>
    </row>
    <row r="150" spans="1:11">
      <c r="A150" t="s">
        <v>184</v>
      </c>
      <c r="B150">
        <v>20.32</v>
      </c>
      <c r="C150">
        <v>14.8</v>
      </c>
      <c r="D150">
        <v>25</v>
      </c>
      <c r="E150">
        <v>25.44</v>
      </c>
      <c r="F150">
        <v>9.0500000000000007</v>
      </c>
      <c r="G150">
        <v>25</v>
      </c>
      <c r="H150">
        <v>1</v>
      </c>
    </row>
    <row r="151" spans="1:11">
      <c r="A151" t="s">
        <v>185</v>
      </c>
      <c r="B151">
        <v>45.2</v>
      </c>
      <c r="C151">
        <v>21.31</v>
      </c>
      <c r="D151">
        <v>25</v>
      </c>
      <c r="E151">
        <v>58.08</v>
      </c>
      <c r="F151">
        <v>14.19</v>
      </c>
      <c r="G151">
        <v>25</v>
      </c>
      <c r="H151">
        <v>1</v>
      </c>
    </row>
    <row r="152" spans="1:11">
      <c r="A152" t="s">
        <v>186</v>
      </c>
      <c r="B152">
        <v>36.04</v>
      </c>
      <c r="C152">
        <v>31.66</v>
      </c>
      <c r="D152">
        <v>25</v>
      </c>
      <c r="E152">
        <v>14.54</v>
      </c>
      <c r="F152">
        <v>12.08</v>
      </c>
      <c r="G152">
        <v>25</v>
      </c>
      <c r="H152">
        <v>1</v>
      </c>
    </row>
    <row r="153" spans="1:11">
      <c r="A153" t="s">
        <v>149</v>
      </c>
      <c r="B153">
        <v>6.4</v>
      </c>
      <c r="C153">
        <v>1.38</v>
      </c>
      <c r="D153">
        <v>25</v>
      </c>
      <c r="E153">
        <v>7.26</v>
      </c>
      <c r="F153">
        <v>1.25</v>
      </c>
      <c r="G153">
        <v>25</v>
      </c>
      <c r="H153">
        <v>2</v>
      </c>
    </row>
    <row r="154" spans="1:11">
      <c r="A154" t="s">
        <v>311</v>
      </c>
      <c r="B154">
        <v>25.36</v>
      </c>
      <c r="C154">
        <v>8.92</v>
      </c>
      <c r="D154">
        <v>25</v>
      </c>
      <c r="E154">
        <v>32.119999999999997</v>
      </c>
      <c r="F154">
        <v>5.99</v>
      </c>
      <c r="G154">
        <v>25</v>
      </c>
      <c r="H154">
        <v>2</v>
      </c>
    </row>
    <row r="155" spans="1:11">
      <c r="A155" t="s">
        <v>184</v>
      </c>
      <c r="B155">
        <v>20.96</v>
      </c>
      <c r="C155">
        <v>12.36</v>
      </c>
      <c r="D155">
        <v>25</v>
      </c>
      <c r="E155">
        <v>25.04</v>
      </c>
      <c r="F155">
        <v>10.71</v>
      </c>
      <c r="G155">
        <v>25</v>
      </c>
      <c r="H155">
        <v>2</v>
      </c>
    </row>
    <row r="156" spans="1:11">
      <c r="A156" t="s">
        <v>185</v>
      </c>
      <c r="B156">
        <v>46.32</v>
      </c>
      <c r="C156">
        <v>20.010000000000002</v>
      </c>
      <c r="D156">
        <v>25</v>
      </c>
      <c r="E156">
        <v>57.16</v>
      </c>
      <c r="F156">
        <v>14.71</v>
      </c>
      <c r="G156">
        <v>25</v>
      </c>
      <c r="H156">
        <v>2</v>
      </c>
    </row>
    <row r="157" spans="1:11">
      <c r="A157" t="s">
        <v>186</v>
      </c>
      <c r="B157">
        <v>31</v>
      </c>
      <c r="C157">
        <v>26.18</v>
      </c>
      <c r="D157">
        <v>25</v>
      </c>
      <c r="E157">
        <v>12.08</v>
      </c>
      <c r="F157">
        <v>27.34</v>
      </c>
      <c r="G157">
        <v>25</v>
      </c>
      <c r="H157">
        <v>2</v>
      </c>
    </row>
    <row r="158" spans="1:11">
      <c r="A158" s="40" t="s">
        <v>190</v>
      </c>
      <c r="B158" s="40"/>
      <c r="C158" s="40"/>
      <c r="D158" s="40"/>
      <c r="E158" s="40"/>
      <c r="F158" s="40"/>
      <c r="G158" s="40"/>
      <c r="H158" s="40"/>
      <c r="I158" s="40"/>
      <c r="J158" s="40"/>
      <c r="K158" s="40"/>
    </row>
    <row r="159" spans="1:11">
      <c r="B159" t="s">
        <v>271</v>
      </c>
      <c r="C159" t="s">
        <v>272</v>
      </c>
      <c r="D159" t="s">
        <v>273</v>
      </c>
      <c r="E159" t="s">
        <v>274</v>
      </c>
      <c r="F159" t="s">
        <v>275</v>
      </c>
      <c r="G159" t="s">
        <v>276</v>
      </c>
      <c r="H159" t="s">
        <v>300</v>
      </c>
      <c r="I159" s="15" t="s">
        <v>310</v>
      </c>
    </row>
    <row r="160" spans="1:11">
      <c r="A160" t="s">
        <v>191</v>
      </c>
      <c r="B160">
        <v>12.64</v>
      </c>
      <c r="C160">
        <v>2.0099999999999998</v>
      </c>
      <c r="D160">
        <v>27</v>
      </c>
      <c r="E160">
        <v>15.95</v>
      </c>
      <c r="F160">
        <v>2.64</v>
      </c>
      <c r="G160">
        <v>26</v>
      </c>
      <c r="H160">
        <v>1</v>
      </c>
    </row>
    <row r="161" spans="1:15">
      <c r="A161" t="s">
        <v>194</v>
      </c>
      <c r="B161">
        <v>4.53</v>
      </c>
      <c r="C161">
        <v>1.1200000000000001</v>
      </c>
      <c r="D161">
        <v>27</v>
      </c>
      <c r="E161">
        <v>5.87</v>
      </c>
      <c r="F161">
        <v>0.96</v>
      </c>
      <c r="G161">
        <v>26</v>
      </c>
      <c r="H161">
        <v>1</v>
      </c>
    </row>
    <row r="162" spans="1:15">
      <c r="A162" t="s">
        <v>195</v>
      </c>
      <c r="B162">
        <v>2.0299999999999998</v>
      </c>
      <c r="C162">
        <v>0.21</v>
      </c>
      <c r="D162">
        <v>27</v>
      </c>
      <c r="E162">
        <v>4.5199999999999996</v>
      </c>
      <c r="F162">
        <v>0.4</v>
      </c>
      <c r="G162">
        <v>26</v>
      </c>
      <c r="H162">
        <v>1</v>
      </c>
    </row>
    <row r="163" spans="1:15">
      <c r="A163" t="s">
        <v>196</v>
      </c>
      <c r="B163">
        <v>4.54</v>
      </c>
      <c r="C163">
        <v>0.46</v>
      </c>
      <c r="D163">
        <v>27</v>
      </c>
      <c r="E163">
        <v>6.13</v>
      </c>
      <c r="F163">
        <v>1.65</v>
      </c>
      <c r="G163">
        <v>26</v>
      </c>
      <c r="H163">
        <v>1</v>
      </c>
    </row>
    <row r="164" spans="1:15">
      <c r="A164" t="s">
        <v>197</v>
      </c>
      <c r="B164">
        <v>21.3</v>
      </c>
      <c r="C164">
        <v>4.22</v>
      </c>
      <c r="D164">
        <v>27</v>
      </c>
      <c r="E164">
        <v>34.24</v>
      </c>
      <c r="F164">
        <v>4.91</v>
      </c>
      <c r="G164">
        <v>26</v>
      </c>
      <c r="H164">
        <v>1</v>
      </c>
    </row>
    <row r="165" spans="1:15">
      <c r="A165" t="s">
        <v>191</v>
      </c>
      <c r="B165">
        <v>9.33</v>
      </c>
      <c r="C165">
        <v>1.84</v>
      </c>
      <c r="D165">
        <v>27</v>
      </c>
      <c r="E165">
        <v>16.53</v>
      </c>
      <c r="F165">
        <v>1.23</v>
      </c>
      <c r="G165">
        <v>26</v>
      </c>
      <c r="H165">
        <v>2</v>
      </c>
    </row>
    <row r="166" spans="1:15">
      <c r="A166" t="s">
        <v>194</v>
      </c>
      <c r="B166">
        <v>2.25</v>
      </c>
      <c r="C166">
        <v>0.26</v>
      </c>
      <c r="D166">
        <v>27</v>
      </c>
      <c r="E166">
        <v>5.93</v>
      </c>
      <c r="F166">
        <v>0.72</v>
      </c>
      <c r="G166">
        <v>26</v>
      </c>
      <c r="H166">
        <v>2</v>
      </c>
    </row>
    <row r="167" spans="1:15">
      <c r="A167" t="s">
        <v>195</v>
      </c>
      <c r="B167">
        <v>2.8</v>
      </c>
      <c r="C167">
        <v>0.11</v>
      </c>
      <c r="D167">
        <v>27</v>
      </c>
      <c r="E167">
        <v>4.57</v>
      </c>
      <c r="F167">
        <v>0.42</v>
      </c>
      <c r="G167">
        <v>26</v>
      </c>
      <c r="H167">
        <v>2</v>
      </c>
    </row>
    <row r="168" spans="1:15">
      <c r="A168" t="s">
        <v>196</v>
      </c>
      <c r="B168">
        <v>3.13</v>
      </c>
      <c r="C168">
        <v>0.21</v>
      </c>
      <c r="D168">
        <v>27</v>
      </c>
      <c r="E168">
        <v>6.05</v>
      </c>
      <c r="F168">
        <v>1.52</v>
      </c>
      <c r="G168">
        <v>26</v>
      </c>
      <c r="H168">
        <v>2</v>
      </c>
    </row>
    <row r="169" spans="1:15">
      <c r="A169" t="s">
        <v>197</v>
      </c>
      <c r="B169">
        <v>15.25</v>
      </c>
      <c r="C169">
        <v>4.21</v>
      </c>
      <c r="D169">
        <v>27</v>
      </c>
      <c r="E169">
        <v>35.369999999999997</v>
      </c>
      <c r="F169">
        <v>5.2</v>
      </c>
      <c r="G169">
        <v>26</v>
      </c>
      <c r="H169">
        <v>2</v>
      </c>
    </row>
    <row r="171" spans="1:15">
      <c r="A171" s="40" t="s">
        <v>203</v>
      </c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5">
      <c r="B172" t="s">
        <v>271</v>
      </c>
      <c r="C172" t="s">
        <v>272</v>
      </c>
      <c r="D172" t="s">
        <v>273</v>
      </c>
      <c r="E172" t="s">
        <v>274</v>
      </c>
      <c r="F172" t="s">
        <v>275</v>
      </c>
      <c r="G172" t="s">
        <v>276</v>
      </c>
      <c r="H172" t="s">
        <v>300</v>
      </c>
      <c r="I172" s="15" t="s">
        <v>312</v>
      </c>
      <c r="J172" t="s">
        <v>313</v>
      </c>
      <c r="K172" s="15" t="s">
        <v>314</v>
      </c>
      <c r="L172" t="s">
        <v>315</v>
      </c>
      <c r="N172" t="s">
        <v>316</v>
      </c>
    </row>
    <row r="173" spans="1:15">
      <c r="A173" t="s">
        <v>317</v>
      </c>
      <c r="H173">
        <v>1</v>
      </c>
    </row>
    <row r="174" spans="1:15">
      <c r="A174" t="s">
        <v>318</v>
      </c>
      <c r="B174">
        <v>19</v>
      </c>
      <c r="C174">
        <f>SQRT(D174) * ((J174-I174)/(2 *N174))</f>
        <v>15.58147988078025</v>
      </c>
      <c r="D174">
        <v>12</v>
      </c>
      <c r="E174">
        <v>20</v>
      </c>
      <c r="F174">
        <f>SQRT(G174) * ((L174-K174)/(2 *O174))</f>
        <v>21.512709096811534</v>
      </c>
      <c r="G174">
        <v>13</v>
      </c>
      <c r="H174">
        <v>1</v>
      </c>
      <c r="I174">
        <v>13.5</v>
      </c>
      <c r="J174">
        <v>33.299999999999997</v>
      </c>
      <c r="K174">
        <v>12.5</v>
      </c>
      <c r="L174">
        <v>38.5</v>
      </c>
      <c r="N174" s="16">
        <f>TINV(1-0.95,12-1)</f>
        <v>2.2009851600916384</v>
      </c>
      <c r="O174" s="16">
        <f>TINV(1-0.95,13-1)</f>
        <v>2.178812829667228</v>
      </c>
    </row>
    <row r="176" spans="1:15">
      <c r="A176" s="40" t="s">
        <v>208</v>
      </c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 spans="1:11">
      <c r="B177" t="s">
        <v>271</v>
      </c>
      <c r="C177" t="s">
        <v>272</v>
      </c>
      <c r="D177" t="s">
        <v>273</v>
      </c>
      <c r="E177" t="s">
        <v>274</v>
      </c>
      <c r="F177" t="s">
        <v>275</v>
      </c>
      <c r="G177" t="s">
        <v>276</v>
      </c>
      <c r="H177" t="s">
        <v>300</v>
      </c>
      <c r="I177" s="15"/>
      <c r="K177" s="15"/>
    </row>
    <row r="178" spans="1:11">
      <c r="A178" t="s">
        <v>209</v>
      </c>
      <c r="B178" s="7">
        <v>56.74</v>
      </c>
      <c r="C178" s="7">
        <v>6.78</v>
      </c>
      <c r="D178">
        <v>47</v>
      </c>
      <c r="E178" s="7">
        <v>55.54</v>
      </c>
      <c r="F178" s="7">
        <v>10.57</v>
      </c>
      <c r="G178">
        <v>42</v>
      </c>
      <c r="H178">
        <v>1</v>
      </c>
    </row>
    <row r="179" spans="1:11">
      <c r="A179" t="s">
        <v>210</v>
      </c>
      <c r="B179" s="7">
        <v>56.46</v>
      </c>
      <c r="C179" s="7">
        <v>6.27</v>
      </c>
      <c r="D179">
        <v>47</v>
      </c>
      <c r="E179" s="7">
        <v>55.9</v>
      </c>
      <c r="F179" s="7">
        <v>5.91</v>
      </c>
      <c r="G179">
        <v>42</v>
      </c>
      <c r="H179">
        <v>1</v>
      </c>
    </row>
    <row r="180" spans="1:11">
      <c r="A180" t="s">
        <v>211</v>
      </c>
      <c r="B180" s="7">
        <v>9.86</v>
      </c>
      <c r="C180" s="7">
        <v>2.2799999999999998</v>
      </c>
      <c r="D180">
        <v>47</v>
      </c>
      <c r="E180" s="7">
        <v>10.02</v>
      </c>
      <c r="F180" s="7">
        <v>3026</v>
      </c>
      <c r="G180">
        <v>42</v>
      </c>
      <c r="H180">
        <v>1</v>
      </c>
    </row>
    <row r="181" spans="1:11">
      <c r="A181" t="s">
        <v>212</v>
      </c>
      <c r="B181" s="7">
        <v>9.7899999999999991</v>
      </c>
      <c r="C181" s="7">
        <v>2.39</v>
      </c>
      <c r="D181">
        <v>47</v>
      </c>
      <c r="E181" s="7">
        <v>9.91</v>
      </c>
      <c r="F181" s="7">
        <v>2.74</v>
      </c>
      <c r="G181">
        <v>42</v>
      </c>
      <c r="H181">
        <v>1</v>
      </c>
    </row>
    <row r="182" spans="1:11">
      <c r="A182" t="s">
        <v>213</v>
      </c>
      <c r="B182" s="7">
        <v>28.7</v>
      </c>
      <c r="C182" s="7">
        <v>16.34</v>
      </c>
      <c r="D182">
        <v>47</v>
      </c>
      <c r="E182" s="7">
        <v>31.75</v>
      </c>
      <c r="F182" s="7">
        <v>22.69</v>
      </c>
      <c r="G182">
        <v>42</v>
      </c>
      <c r="H182">
        <v>1</v>
      </c>
    </row>
    <row r="183" spans="1:11">
      <c r="A183" t="s">
        <v>214</v>
      </c>
      <c r="B183" s="7">
        <v>3.41</v>
      </c>
      <c r="C183" s="7">
        <v>0.86</v>
      </c>
      <c r="D183">
        <v>47</v>
      </c>
      <c r="E183" s="7">
        <v>3.48</v>
      </c>
      <c r="F183" s="7">
        <v>1.08</v>
      </c>
      <c r="G183">
        <v>42</v>
      </c>
      <c r="H183">
        <v>1</v>
      </c>
    </row>
    <row r="184" spans="1:11">
      <c r="A184" t="s">
        <v>215</v>
      </c>
      <c r="B184" s="7">
        <v>3.43</v>
      </c>
      <c r="C184" s="7">
        <v>0.88</v>
      </c>
      <c r="D184">
        <v>47</v>
      </c>
      <c r="E184" s="7">
        <v>3.54</v>
      </c>
      <c r="F184" s="7">
        <v>1.1000000000000001</v>
      </c>
      <c r="G184">
        <v>42</v>
      </c>
      <c r="H184">
        <v>1</v>
      </c>
    </row>
    <row r="185" spans="1:11">
      <c r="A185" t="s">
        <v>216</v>
      </c>
      <c r="B185" s="7">
        <v>5.56</v>
      </c>
      <c r="C185" s="7">
        <v>1.07</v>
      </c>
      <c r="D185">
        <v>47</v>
      </c>
      <c r="E185" s="7">
        <v>5.41</v>
      </c>
      <c r="F185" s="7">
        <v>1.04</v>
      </c>
      <c r="G185">
        <v>42</v>
      </c>
      <c r="H185">
        <v>1</v>
      </c>
    </row>
    <row r="186" spans="1:11">
      <c r="A186" t="s">
        <v>217</v>
      </c>
      <c r="B186" s="7">
        <v>5.54</v>
      </c>
      <c r="C186" s="7">
        <v>1.06</v>
      </c>
      <c r="D186">
        <v>47</v>
      </c>
      <c r="E186" s="7">
        <v>5.46</v>
      </c>
      <c r="F186" s="7">
        <v>1.07</v>
      </c>
      <c r="G186">
        <v>42</v>
      </c>
      <c r="H186">
        <v>1</v>
      </c>
    </row>
    <row r="187" spans="1:11">
      <c r="A187" t="s">
        <v>218</v>
      </c>
      <c r="B187" s="7">
        <v>-2.13</v>
      </c>
      <c r="C187" s="7">
        <v>5.19</v>
      </c>
      <c r="D187">
        <v>47</v>
      </c>
      <c r="E187" s="7">
        <v>-1.93</v>
      </c>
      <c r="F187" s="7">
        <v>3.8</v>
      </c>
      <c r="G187">
        <v>42</v>
      </c>
      <c r="H187">
        <v>1</v>
      </c>
    </row>
    <row r="188" spans="1:11">
      <c r="A188" t="s">
        <v>219</v>
      </c>
      <c r="B188" s="7">
        <v>7.34</v>
      </c>
      <c r="C188" s="7">
        <v>3.5</v>
      </c>
      <c r="D188">
        <v>47</v>
      </c>
      <c r="E188" s="7">
        <v>6.75</v>
      </c>
      <c r="F188" s="7">
        <v>3.17</v>
      </c>
      <c r="G188">
        <v>42</v>
      </c>
      <c r="H188">
        <v>1</v>
      </c>
    </row>
    <row r="189" spans="1:11">
      <c r="A189" t="s">
        <v>220</v>
      </c>
      <c r="B189" s="7">
        <v>11.21</v>
      </c>
      <c r="C189" s="7">
        <v>2.9</v>
      </c>
      <c r="D189">
        <v>47</v>
      </c>
      <c r="E189" s="7">
        <v>11.19</v>
      </c>
      <c r="F189" s="7">
        <v>3.2</v>
      </c>
      <c r="G189">
        <v>42</v>
      </c>
      <c r="H189">
        <v>1</v>
      </c>
    </row>
    <row r="190" spans="1:11">
      <c r="A190" t="s">
        <v>209</v>
      </c>
      <c r="B190" s="7">
        <v>56.98</v>
      </c>
      <c r="C190" s="7">
        <v>6.78</v>
      </c>
      <c r="D190">
        <v>47</v>
      </c>
      <c r="E190" s="7">
        <v>55.48</v>
      </c>
      <c r="F190" s="7">
        <v>10.49</v>
      </c>
      <c r="G190">
        <v>42</v>
      </c>
      <c r="H190">
        <v>2</v>
      </c>
    </row>
    <row r="191" spans="1:11">
      <c r="A191" t="s">
        <v>210</v>
      </c>
      <c r="B191" s="7">
        <v>56.94</v>
      </c>
      <c r="C191" s="7">
        <v>6.2</v>
      </c>
      <c r="D191">
        <v>47</v>
      </c>
      <c r="E191" s="7">
        <v>57.57</v>
      </c>
      <c r="F191" s="7">
        <v>5.73</v>
      </c>
      <c r="G191">
        <v>42</v>
      </c>
      <c r="H191">
        <v>2</v>
      </c>
    </row>
    <row r="192" spans="1:11">
      <c r="A192" t="s">
        <v>211</v>
      </c>
      <c r="B192" s="7">
        <v>8.9499999999999993</v>
      </c>
      <c r="C192" s="7">
        <v>1.76</v>
      </c>
      <c r="D192">
        <v>47</v>
      </c>
      <c r="E192" s="7">
        <v>9.83</v>
      </c>
      <c r="F192" s="7">
        <v>2.88</v>
      </c>
      <c r="G192">
        <v>42</v>
      </c>
      <c r="H192">
        <v>2</v>
      </c>
    </row>
    <row r="193" spans="1:11">
      <c r="A193" t="s">
        <v>212</v>
      </c>
      <c r="B193" s="7">
        <v>9.1</v>
      </c>
      <c r="C193" s="7">
        <v>1.8</v>
      </c>
      <c r="D193">
        <v>47</v>
      </c>
      <c r="E193" s="7">
        <v>9.9499999999999993</v>
      </c>
      <c r="F193" s="7">
        <v>3.09</v>
      </c>
      <c r="G193">
        <v>42</v>
      </c>
      <c r="H193">
        <v>2</v>
      </c>
    </row>
    <row r="194" spans="1:11">
      <c r="A194" t="s">
        <v>213</v>
      </c>
      <c r="B194" s="7">
        <v>28.4</v>
      </c>
      <c r="C194" s="7">
        <v>16.05</v>
      </c>
      <c r="D194">
        <v>47</v>
      </c>
      <c r="E194" s="7">
        <v>30.12</v>
      </c>
      <c r="F194" s="7">
        <v>21.65</v>
      </c>
      <c r="G194">
        <v>42</v>
      </c>
      <c r="H194">
        <v>2</v>
      </c>
    </row>
    <row r="195" spans="1:11">
      <c r="A195" t="s">
        <v>214</v>
      </c>
      <c r="B195" s="7">
        <v>3.66</v>
      </c>
      <c r="C195" s="7">
        <v>0.99</v>
      </c>
      <c r="D195">
        <v>47</v>
      </c>
      <c r="E195" s="7">
        <v>3.64</v>
      </c>
      <c r="F195" s="7">
        <v>1.21</v>
      </c>
      <c r="G195">
        <v>42</v>
      </c>
      <c r="H195">
        <v>2</v>
      </c>
    </row>
    <row r="196" spans="1:11">
      <c r="A196" t="s">
        <v>215</v>
      </c>
      <c r="B196" s="7">
        <v>3.69</v>
      </c>
      <c r="C196" s="7">
        <v>1.02</v>
      </c>
      <c r="D196">
        <v>47</v>
      </c>
      <c r="E196" s="7">
        <v>3.64</v>
      </c>
      <c r="F196" s="7">
        <v>1.22</v>
      </c>
      <c r="G196">
        <v>42</v>
      </c>
      <c r="H196">
        <v>2</v>
      </c>
    </row>
    <row r="197" spans="1:11">
      <c r="A197" t="s">
        <v>216</v>
      </c>
      <c r="B197" s="7">
        <v>5.41</v>
      </c>
      <c r="C197" s="7">
        <v>1.38</v>
      </c>
      <c r="D197">
        <v>47</v>
      </c>
      <c r="E197" s="7">
        <v>5.43</v>
      </c>
      <c r="F197" s="7">
        <v>1.22</v>
      </c>
      <c r="G197">
        <v>42</v>
      </c>
      <c r="H197">
        <v>2</v>
      </c>
    </row>
    <row r="198" spans="1:11">
      <c r="A198" t="s">
        <v>217</v>
      </c>
      <c r="B198" s="7">
        <v>5.45</v>
      </c>
      <c r="C198" s="7">
        <v>1.34</v>
      </c>
      <c r="D198">
        <v>47</v>
      </c>
      <c r="E198" s="7">
        <v>5.45</v>
      </c>
      <c r="F198" s="7">
        <v>1.26</v>
      </c>
      <c r="G198">
        <v>42</v>
      </c>
      <c r="H198">
        <v>2</v>
      </c>
    </row>
    <row r="199" spans="1:11">
      <c r="A199" t="s">
        <v>218</v>
      </c>
      <c r="B199" s="7">
        <v>-1.98</v>
      </c>
      <c r="C199" s="7">
        <v>5.12</v>
      </c>
      <c r="D199">
        <v>47</v>
      </c>
      <c r="E199" s="7">
        <v>-1.83</v>
      </c>
      <c r="F199" s="7">
        <v>4.01</v>
      </c>
      <c r="G199">
        <v>42</v>
      </c>
      <c r="H199">
        <v>2</v>
      </c>
    </row>
    <row r="200" spans="1:11">
      <c r="A200" t="s">
        <v>219</v>
      </c>
      <c r="B200" s="7">
        <v>7.29</v>
      </c>
      <c r="C200" s="7">
        <v>3.05</v>
      </c>
      <c r="D200">
        <v>47</v>
      </c>
      <c r="E200" s="7">
        <v>7.81</v>
      </c>
      <c r="F200" s="7">
        <v>3.4</v>
      </c>
      <c r="G200">
        <v>42</v>
      </c>
      <c r="H200">
        <v>2</v>
      </c>
    </row>
    <row r="201" spans="1:11">
      <c r="A201" t="s">
        <v>220</v>
      </c>
      <c r="B201" s="7">
        <v>13.36</v>
      </c>
      <c r="C201" s="7">
        <v>17.260000000000002</v>
      </c>
      <c r="D201">
        <v>47</v>
      </c>
      <c r="E201" s="7">
        <v>11.32</v>
      </c>
      <c r="F201" s="7">
        <v>3.01</v>
      </c>
      <c r="G201">
        <v>42</v>
      </c>
      <c r="H201">
        <v>2</v>
      </c>
    </row>
    <row r="203" spans="1:11">
      <c r="A203" s="40" t="s">
        <v>221</v>
      </c>
      <c r="B203" s="40"/>
      <c r="C203" s="40"/>
      <c r="D203" s="40"/>
      <c r="E203" s="40"/>
      <c r="F203" s="40"/>
      <c r="G203" s="40"/>
      <c r="H203" s="40"/>
      <c r="I203" s="40"/>
      <c r="J203" s="40"/>
      <c r="K203" s="40"/>
    </row>
    <row r="204" spans="1:11">
      <c r="B204" t="s">
        <v>271</v>
      </c>
      <c r="C204" t="s">
        <v>272</v>
      </c>
      <c r="D204" t="s">
        <v>273</v>
      </c>
      <c r="E204" t="s">
        <v>274</v>
      </c>
      <c r="F204" t="s">
        <v>275</v>
      </c>
      <c r="G204" t="s">
        <v>276</v>
      </c>
      <c r="H204" t="s">
        <v>300</v>
      </c>
      <c r="I204" s="15"/>
      <c r="K204" s="15"/>
    </row>
    <row r="205" spans="1:11">
      <c r="A205" t="s">
        <v>209</v>
      </c>
      <c r="B205" s="7">
        <v>57.67</v>
      </c>
      <c r="C205" s="7">
        <v>6.53</v>
      </c>
      <c r="D205">
        <v>15</v>
      </c>
      <c r="E205" s="7">
        <v>54.43</v>
      </c>
      <c r="F205" s="7">
        <v>4.97</v>
      </c>
      <c r="G205">
        <v>14</v>
      </c>
      <c r="H205">
        <v>1</v>
      </c>
    </row>
    <row r="206" spans="1:11">
      <c r="A206" t="s">
        <v>210</v>
      </c>
      <c r="B206" s="7">
        <v>56.33</v>
      </c>
      <c r="C206" s="7">
        <v>6.44</v>
      </c>
      <c r="D206">
        <v>15</v>
      </c>
      <c r="E206" s="7">
        <v>54.14</v>
      </c>
      <c r="F206" s="7">
        <v>5.35</v>
      </c>
      <c r="G206">
        <v>14</v>
      </c>
      <c r="H206">
        <v>1</v>
      </c>
    </row>
    <row r="207" spans="1:11">
      <c r="A207" t="s">
        <v>211</v>
      </c>
      <c r="B207" s="7">
        <v>12.2</v>
      </c>
      <c r="C207" s="7">
        <v>2.57</v>
      </c>
      <c r="D207">
        <v>15</v>
      </c>
      <c r="E207" s="7">
        <v>11.11</v>
      </c>
      <c r="F207" s="7">
        <v>3.34</v>
      </c>
      <c r="G207">
        <v>14</v>
      </c>
      <c r="H207">
        <v>1</v>
      </c>
    </row>
    <row r="208" spans="1:11">
      <c r="A208" t="s">
        <v>212</v>
      </c>
      <c r="B208" s="7">
        <v>13.45</v>
      </c>
      <c r="C208" s="7">
        <v>2.48</v>
      </c>
      <c r="D208">
        <v>15</v>
      </c>
      <c r="E208" s="7">
        <v>12.51</v>
      </c>
      <c r="F208" s="7">
        <v>3.38</v>
      </c>
      <c r="G208">
        <v>14</v>
      </c>
      <c r="H208">
        <v>1</v>
      </c>
    </row>
    <row r="209" spans="1:11">
      <c r="A209" t="s">
        <v>213</v>
      </c>
      <c r="B209" s="7">
        <v>31.67</v>
      </c>
      <c r="C209" s="7">
        <v>15.31</v>
      </c>
      <c r="D209">
        <v>15</v>
      </c>
      <c r="E209" s="7">
        <v>34.29</v>
      </c>
      <c r="F209" s="7">
        <v>20.83</v>
      </c>
      <c r="G209">
        <v>14</v>
      </c>
      <c r="H209">
        <v>1</v>
      </c>
    </row>
    <row r="210" spans="1:11">
      <c r="A210" t="s">
        <v>214</v>
      </c>
      <c r="B210" s="7">
        <v>3.4</v>
      </c>
      <c r="C210" s="7">
        <v>0.6</v>
      </c>
      <c r="D210">
        <v>15</v>
      </c>
      <c r="E210" s="7">
        <v>3.39</v>
      </c>
      <c r="F210" s="7">
        <v>0.81</v>
      </c>
      <c r="G210">
        <v>14</v>
      </c>
      <c r="H210">
        <v>1</v>
      </c>
    </row>
    <row r="211" spans="1:11">
      <c r="A211" t="s">
        <v>215</v>
      </c>
      <c r="B211" s="7">
        <v>3.5</v>
      </c>
      <c r="C211" s="7">
        <v>0.71</v>
      </c>
      <c r="D211">
        <v>15</v>
      </c>
      <c r="E211" s="7">
        <v>3.57</v>
      </c>
      <c r="F211" s="7">
        <v>0.78</v>
      </c>
      <c r="G211">
        <v>14</v>
      </c>
      <c r="H211">
        <v>1</v>
      </c>
    </row>
    <row r="212" spans="1:11">
      <c r="A212" t="s">
        <v>216</v>
      </c>
      <c r="B212" s="7">
        <v>6.03</v>
      </c>
      <c r="C212" s="7">
        <v>1.25</v>
      </c>
      <c r="D212">
        <v>15</v>
      </c>
      <c r="E212" s="7">
        <v>5.93</v>
      </c>
      <c r="F212" s="7">
        <v>1.57</v>
      </c>
      <c r="G212">
        <v>14</v>
      </c>
      <c r="H212">
        <v>1</v>
      </c>
    </row>
    <row r="213" spans="1:11">
      <c r="A213" t="s">
        <v>217</v>
      </c>
      <c r="B213" s="7">
        <v>6.17</v>
      </c>
      <c r="C213" s="7">
        <v>1.26</v>
      </c>
      <c r="D213">
        <v>15</v>
      </c>
      <c r="E213" s="7">
        <v>6</v>
      </c>
      <c r="F213" s="7">
        <v>1.52</v>
      </c>
      <c r="G213">
        <v>14</v>
      </c>
      <c r="H213">
        <v>1</v>
      </c>
    </row>
    <row r="214" spans="1:11">
      <c r="A214" t="s">
        <v>218</v>
      </c>
      <c r="B214" s="7">
        <v>-1.33</v>
      </c>
      <c r="C214" s="7">
        <v>4.5</v>
      </c>
      <c r="D214">
        <v>15</v>
      </c>
      <c r="E214" s="7">
        <v>-4.6100000000000003</v>
      </c>
      <c r="F214" s="7">
        <v>7.86</v>
      </c>
      <c r="G214">
        <v>14</v>
      </c>
      <c r="H214">
        <v>1</v>
      </c>
    </row>
    <row r="215" spans="1:11">
      <c r="A215" t="s">
        <v>219</v>
      </c>
      <c r="B215" s="7">
        <v>4.53</v>
      </c>
      <c r="C215" s="7">
        <v>1.65</v>
      </c>
      <c r="D215">
        <v>15</v>
      </c>
      <c r="E215" s="7">
        <v>5.89</v>
      </c>
      <c r="F215" s="7">
        <v>3.4</v>
      </c>
      <c r="G215">
        <v>14</v>
      </c>
      <c r="H215">
        <v>1</v>
      </c>
    </row>
    <row r="216" spans="1:11">
      <c r="A216" t="s">
        <v>220</v>
      </c>
      <c r="B216" s="7">
        <v>7.31</v>
      </c>
      <c r="C216" s="7">
        <v>2.4300000000000002</v>
      </c>
      <c r="D216">
        <v>15</v>
      </c>
      <c r="E216" s="7">
        <v>9.8000000000000007</v>
      </c>
      <c r="F216" s="7">
        <v>4.99</v>
      </c>
      <c r="G216">
        <v>14</v>
      </c>
      <c r="H216">
        <v>1</v>
      </c>
    </row>
    <row r="218" spans="1:11">
      <c r="A218" s="40" t="s">
        <v>319</v>
      </c>
      <c r="B218" s="40"/>
      <c r="C218" s="40"/>
      <c r="D218" s="40"/>
      <c r="E218" s="40"/>
      <c r="F218" s="40"/>
      <c r="G218" s="40"/>
      <c r="H218" s="40"/>
      <c r="I218" s="40"/>
      <c r="J218" s="40"/>
      <c r="K218" s="40"/>
    </row>
    <row r="219" spans="1:11">
      <c r="B219" t="s">
        <v>271</v>
      </c>
      <c r="C219" t="s">
        <v>272</v>
      </c>
      <c r="D219" t="s">
        <v>273</v>
      </c>
      <c r="E219" t="s">
        <v>274</v>
      </c>
      <c r="F219" t="s">
        <v>275</v>
      </c>
      <c r="G219" t="s">
        <v>276</v>
      </c>
      <c r="H219" t="s">
        <v>300</v>
      </c>
      <c r="I219" s="15"/>
      <c r="K219" s="15"/>
    </row>
    <row r="220" spans="1:11">
      <c r="A220" t="s">
        <v>223</v>
      </c>
      <c r="B220" s="7">
        <v>31.4</v>
      </c>
      <c r="C220" s="7">
        <v>9.8000000000000007</v>
      </c>
      <c r="D220" s="7">
        <v>12</v>
      </c>
      <c r="E220" s="7">
        <v>33.700000000000003</v>
      </c>
      <c r="F220" s="7">
        <v>9</v>
      </c>
      <c r="G220" s="7">
        <v>15</v>
      </c>
      <c r="H220">
        <v>1</v>
      </c>
    </row>
    <row r="221" spans="1:11">
      <c r="A221" t="s">
        <v>225</v>
      </c>
      <c r="B221" s="7">
        <v>49.4</v>
      </c>
      <c r="C221" s="7">
        <v>11.2</v>
      </c>
      <c r="D221" s="7">
        <v>12</v>
      </c>
      <c r="E221" s="7">
        <v>60.6</v>
      </c>
      <c r="F221" s="7">
        <v>9.5</v>
      </c>
      <c r="G221" s="7">
        <v>15</v>
      </c>
      <c r="H221">
        <v>1</v>
      </c>
    </row>
    <row r="222" spans="1:11">
      <c r="A222" t="s">
        <v>320</v>
      </c>
      <c r="B222" s="7">
        <v>21.5</v>
      </c>
      <c r="C222" s="7">
        <v>6</v>
      </c>
      <c r="D222" s="7">
        <v>12</v>
      </c>
      <c r="E222" s="7">
        <v>24.5</v>
      </c>
      <c r="F222" s="7">
        <v>6.6</v>
      </c>
      <c r="G222" s="7">
        <v>15</v>
      </c>
      <c r="H222">
        <v>1</v>
      </c>
    </row>
    <row r="224" spans="1:11">
      <c r="A224" s="40" t="s">
        <v>321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</row>
    <row r="225" spans="1:11">
      <c r="B225" t="s">
        <v>271</v>
      </c>
      <c r="C225" t="s">
        <v>272</v>
      </c>
      <c r="D225" t="s">
        <v>273</v>
      </c>
      <c r="E225" t="s">
        <v>274</v>
      </c>
      <c r="F225" t="s">
        <v>275</v>
      </c>
      <c r="G225" t="s">
        <v>276</v>
      </c>
      <c r="H225" t="s">
        <v>300</v>
      </c>
      <c r="I225" s="15"/>
      <c r="K225" s="15"/>
    </row>
    <row r="226" spans="1:11">
      <c r="A226" t="s">
        <v>56</v>
      </c>
      <c r="B226" s="6">
        <v>1.052</v>
      </c>
      <c r="C226" s="6">
        <v>0.8488</v>
      </c>
      <c r="D226" s="6">
        <v>29</v>
      </c>
      <c r="E226" s="6">
        <v>3.2</v>
      </c>
      <c r="F226" s="6">
        <v>1.5810999999999999</v>
      </c>
      <c r="G226" s="6">
        <v>25</v>
      </c>
      <c r="H226">
        <v>1</v>
      </c>
    </row>
    <row r="227" spans="1:11">
      <c r="A227" t="s">
        <v>58</v>
      </c>
      <c r="B227" s="6">
        <v>13</v>
      </c>
      <c r="C227" s="6">
        <v>1.9133</v>
      </c>
      <c r="D227" s="6">
        <v>29</v>
      </c>
      <c r="E227" s="6">
        <v>10.76</v>
      </c>
      <c r="F227" s="6">
        <v>2.2412999999999998</v>
      </c>
      <c r="G227" s="6">
        <v>25</v>
      </c>
      <c r="H227">
        <v>1</v>
      </c>
    </row>
    <row r="228" spans="1:11">
      <c r="A228" t="s">
        <v>60</v>
      </c>
      <c r="B228" s="6">
        <v>47.07</v>
      </c>
      <c r="C228" s="6">
        <v>5.5869999999999997</v>
      </c>
      <c r="D228" s="6">
        <v>29</v>
      </c>
      <c r="E228" s="6">
        <v>57.36</v>
      </c>
      <c r="F228" s="6">
        <v>5.7149999999999999</v>
      </c>
      <c r="G228" s="6">
        <v>25</v>
      </c>
      <c r="H228">
        <v>1</v>
      </c>
    </row>
    <row r="229" spans="1:11">
      <c r="A229" t="s">
        <v>56</v>
      </c>
      <c r="B229" s="6">
        <v>1.7000000000000001E-2</v>
      </c>
      <c r="C229" s="6">
        <v>9.2799999999999994E-2</v>
      </c>
      <c r="D229" s="6">
        <v>29</v>
      </c>
      <c r="E229" s="6">
        <v>3.06</v>
      </c>
      <c r="F229" s="6">
        <v>1.5567</v>
      </c>
      <c r="G229" s="6">
        <v>25</v>
      </c>
      <c r="H229">
        <v>2</v>
      </c>
    </row>
    <row r="230" spans="1:11">
      <c r="A230" t="s">
        <v>58</v>
      </c>
      <c r="B230" s="6">
        <v>13.983000000000001</v>
      </c>
      <c r="C230" s="6">
        <v>1.6283000000000001</v>
      </c>
      <c r="D230" s="6">
        <v>29</v>
      </c>
      <c r="E230" s="6">
        <v>11.18</v>
      </c>
      <c r="F230" s="6">
        <v>2.2494000000000001</v>
      </c>
      <c r="G230" s="6">
        <v>25</v>
      </c>
      <c r="H230">
        <v>2</v>
      </c>
    </row>
    <row r="231" spans="1:11">
      <c r="A231" t="s">
        <v>60</v>
      </c>
      <c r="B231" s="6">
        <v>40.93</v>
      </c>
      <c r="C231" s="6">
        <v>4.6130000000000004</v>
      </c>
      <c r="D231" s="6">
        <v>29</v>
      </c>
      <c r="E231" s="6">
        <v>56.96</v>
      </c>
      <c r="F231" s="6">
        <v>5.8419999999999996</v>
      </c>
      <c r="G231" s="6">
        <v>25</v>
      </c>
      <c r="H231">
        <v>2</v>
      </c>
    </row>
    <row r="232" spans="1:11">
      <c r="A232" t="s">
        <v>56</v>
      </c>
      <c r="B232" s="6">
        <v>1.7000000000000001E-2</v>
      </c>
      <c r="C232" s="6">
        <v>9.2799999999999994E-2</v>
      </c>
      <c r="D232" s="6">
        <v>29</v>
      </c>
      <c r="E232" s="6">
        <v>2.96</v>
      </c>
      <c r="F232" s="6">
        <v>1.7012</v>
      </c>
      <c r="G232" s="6">
        <v>25</v>
      </c>
      <c r="H232">
        <v>3</v>
      </c>
    </row>
    <row r="233" spans="1:11">
      <c r="A233" t="s">
        <v>58</v>
      </c>
      <c r="B233" s="6">
        <v>14.138</v>
      </c>
      <c r="C233" s="6">
        <v>1.7468999999999999</v>
      </c>
      <c r="D233" s="6">
        <v>29</v>
      </c>
      <c r="E233" s="6">
        <v>11.34</v>
      </c>
      <c r="F233" s="6">
        <v>2.1345999999999998</v>
      </c>
      <c r="G233" s="6">
        <v>25</v>
      </c>
      <c r="H233">
        <v>3</v>
      </c>
    </row>
    <row r="234" spans="1:11">
      <c r="A234" t="s">
        <v>60</v>
      </c>
      <c r="B234" s="6">
        <v>38.76</v>
      </c>
      <c r="C234" s="6">
        <v>3.4289999999999998</v>
      </c>
      <c r="D234" s="6">
        <v>29</v>
      </c>
      <c r="E234" s="6">
        <v>56</v>
      </c>
      <c r="F234" s="6">
        <v>6.5949999999999998</v>
      </c>
      <c r="G234" s="6">
        <v>25</v>
      </c>
      <c r="H234">
        <v>3</v>
      </c>
    </row>
    <row r="236" spans="1:11">
      <c r="A236" s="40" t="s">
        <v>235</v>
      </c>
      <c r="B236" s="40"/>
      <c r="C236" s="40"/>
      <c r="D236" s="40"/>
      <c r="E236" s="40"/>
      <c r="F236" s="40"/>
      <c r="G236" s="40"/>
      <c r="H236" s="40"/>
      <c r="I236" s="40"/>
      <c r="J236" s="40"/>
      <c r="K236" s="40"/>
    </row>
    <row r="237" spans="1:11">
      <c r="B237" t="s">
        <v>271</v>
      </c>
      <c r="C237" t="s">
        <v>272</v>
      </c>
      <c r="D237" t="s">
        <v>273</v>
      </c>
      <c r="E237" t="s">
        <v>274</v>
      </c>
      <c r="F237" t="s">
        <v>275</v>
      </c>
      <c r="G237" t="s">
        <v>276</v>
      </c>
      <c r="H237" t="s">
        <v>300</v>
      </c>
      <c r="I237" s="15"/>
      <c r="K237" s="15"/>
    </row>
    <row r="238" spans="1:11">
      <c r="A238" s="1" t="s">
        <v>236</v>
      </c>
      <c r="B238">
        <v>53.35</v>
      </c>
      <c r="C238">
        <v>17.579999999999998</v>
      </c>
      <c r="D238">
        <v>43</v>
      </c>
      <c r="E238">
        <v>46.07</v>
      </c>
      <c r="F238">
        <v>17.28</v>
      </c>
      <c r="G238">
        <v>53</v>
      </c>
      <c r="H238">
        <v>1</v>
      </c>
    </row>
    <row r="239" spans="1:11">
      <c r="A239" s="1" t="s">
        <v>238</v>
      </c>
      <c r="B239">
        <v>22.2</v>
      </c>
      <c r="C239">
        <v>12.98</v>
      </c>
      <c r="D239">
        <v>36</v>
      </c>
      <c r="E239">
        <v>15.59</v>
      </c>
      <c r="F239">
        <v>12.57</v>
      </c>
      <c r="G239">
        <v>46</v>
      </c>
      <c r="H239">
        <v>1</v>
      </c>
    </row>
    <row r="240" spans="1:11">
      <c r="A240" s="1" t="s">
        <v>240</v>
      </c>
      <c r="B240">
        <v>44.15</v>
      </c>
      <c r="C240">
        <v>9.1</v>
      </c>
      <c r="D240">
        <v>36</v>
      </c>
      <c r="E240">
        <v>42.8</v>
      </c>
      <c r="F240">
        <v>7.78</v>
      </c>
      <c r="G240">
        <v>46</v>
      </c>
      <c r="H240">
        <v>1</v>
      </c>
    </row>
    <row r="241" spans="1:14">
      <c r="A241" s="1" t="s">
        <v>241</v>
      </c>
      <c r="B241">
        <v>47.82</v>
      </c>
      <c r="C241">
        <v>6.84</v>
      </c>
      <c r="D241">
        <v>42</v>
      </c>
      <c r="E241">
        <v>48.47</v>
      </c>
      <c r="F241">
        <v>5.88</v>
      </c>
      <c r="G241">
        <v>53</v>
      </c>
      <c r="H241">
        <v>1</v>
      </c>
    </row>
    <row r="242" spans="1:14">
      <c r="A242" s="1" t="s">
        <v>243</v>
      </c>
      <c r="B242">
        <v>47.21</v>
      </c>
      <c r="C242">
        <v>8.91</v>
      </c>
      <c r="D242">
        <v>42</v>
      </c>
      <c r="E242">
        <v>40.44</v>
      </c>
      <c r="F242">
        <v>8.68</v>
      </c>
      <c r="G242">
        <v>53</v>
      </c>
      <c r="H242">
        <v>1</v>
      </c>
    </row>
    <row r="243" spans="1:14">
      <c r="A243" s="1" t="s">
        <v>244</v>
      </c>
      <c r="B243">
        <v>621.99</v>
      </c>
      <c r="C243">
        <v>34.520000000000003</v>
      </c>
      <c r="D243">
        <v>34</v>
      </c>
      <c r="E243">
        <v>608.09</v>
      </c>
      <c r="F243">
        <v>38.22</v>
      </c>
      <c r="G243">
        <v>40</v>
      </c>
      <c r="H243">
        <v>1</v>
      </c>
    </row>
    <row r="244" spans="1:14">
      <c r="A244" s="1" t="s">
        <v>246</v>
      </c>
      <c r="B244">
        <v>23.43</v>
      </c>
      <c r="C244">
        <v>14.17</v>
      </c>
      <c r="D244">
        <v>34</v>
      </c>
      <c r="E244">
        <v>35.86</v>
      </c>
      <c r="F244">
        <v>18.05</v>
      </c>
      <c r="G244">
        <v>39</v>
      </c>
      <c r="H244">
        <v>1</v>
      </c>
    </row>
    <row r="245" spans="1:14">
      <c r="A245" s="1" t="s">
        <v>248</v>
      </c>
      <c r="B245">
        <v>48.25</v>
      </c>
      <c r="C245">
        <v>23.52</v>
      </c>
      <c r="D245">
        <v>62</v>
      </c>
      <c r="E245">
        <v>43.39</v>
      </c>
      <c r="F245">
        <v>23.12</v>
      </c>
      <c r="G245">
        <v>67</v>
      </c>
      <c r="H245">
        <v>2</v>
      </c>
    </row>
    <row r="246" spans="1:14">
      <c r="A246" s="1" t="s">
        <v>238</v>
      </c>
      <c r="B246">
        <v>19.22</v>
      </c>
      <c r="C246">
        <v>12.7</v>
      </c>
      <c r="D246">
        <v>49</v>
      </c>
      <c r="E246">
        <v>17</v>
      </c>
      <c r="F246">
        <v>11.68</v>
      </c>
      <c r="G246">
        <v>58</v>
      </c>
      <c r="H246">
        <v>2</v>
      </c>
    </row>
    <row r="247" spans="1:14">
      <c r="A247" s="1" t="s">
        <v>240</v>
      </c>
      <c r="B247">
        <v>43.27</v>
      </c>
      <c r="C247">
        <v>7.99</v>
      </c>
      <c r="D247">
        <v>49</v>
      </c>
      <c r="E247">
        <v>40.96</v>
      </c>
      <c r="F247">
        <v>7.09</v>
      </c>
      <c r="G247">
        <v>58</v>
      </c>
      <c r="H247">
        <v>2</v>
      </c>
    </row>
    <row r="248" spans="1:14">
      <c r="A248" s="1" t="s">
        <v>241</v>
      </c>
      <c r="B248">
        <v>49.02</v>
      </c>
      <c r="C248">
        <v>6.8</v>
      </c>
      <c r="D248">
        <v>59</v>
      </c>
      <c r="E248">
        <v>48.82</v>
      </c>
      <c r="F248">
        <v>6.43</v>
      </c>
      <c r="G248">
        <v>65</v>
      </c>
      <c r="H248">
        <v>2</v>
      </c>
    </row>
    <row r="249" spans="1:14">
      <c r="A249" s="1" t="s">
        <v>243</v>
      </c>
      <c r="B249">
        <v>42.8</v>
      </c>
      <c r="C249">
        <v>7.73</v>
      </c>
      <c r="D249">
        <v>59</v>
      </c>
      <c r="E249">
        <v>41.48</v>
      </c>
      <c r="F249">
        <v>7.9</v>
      </c>
      <c r="G249">
        <v>65</v>
      </c>
      <c r="H249">
        <v>2</v>
      </c>
    </row>
    <row r="250" spans="1:14">
      <c r="A250" s="1" t="s">
        <v>244</v>
      </c>
      <c r="B250">
        <v>595.71</v>
      </c>
      <c r="C250">
        <v>29.56</v>
      </c>
      <c r="D250">
        <v>33</v>
      </c>
      <c r="E250">
        <v>605.52</v>
      </c>
      <c r="F250">
        <v>26.15</v>
      </c>
      <c r="G250">
        <v>38</v>
      </c>
      <c r="H250">
        <v>2</v>
      </c>
    </row>
    <row r="251" spans="1:14">
      <c r="A251" s="1" t="s">
        <v>246</v>
      </c>
      <c r="B251">
        <v>30.72</v>
      </c>
      <c r="C251">
        <v>14.13</v>
      </c>
      <c r="D251">
        <v>33</v>
      </c>
      <c r="E251">
        <v>37.72</v>
      </c>
      <c r="F251">
        <v>16.46</v>
      </c>
      <c r="G251">
        <v>38</v>
      </c>
      <c r="H251">
        <v>2</v>
      </c>
    </row>
    <row r="252" spans="1:14">
      <c r="A252" s="1" t="s">
        <v>250</v>
      </c>
      <c r="B252">
        <v>12.23</v>
      </c>
      <c r="C252">
        <v>5.32</v>
      </c>
      <c r="D252">
        <v>26</v>
      </c>
      <c r="E252">
        <v>14.83</v>
      </c>
      <c r="F252">
        <v>6.44</v>
      </c>
      <c r="G252">
        <v>35</v>
      </c>
      <c r="H252">
        <v>2</v>
      </c>
    </row>
    <row r="253" spans="1:14">
      <c r="A253" s="1" t="s">
        <v>252</v>
      </c>
      <c r="B253">
        <v>24.71</v>
      </c>
      <c r="C253">
        <v>8.93</v>
      </c>
      <c r="D253">
        <v>26</v>
      </c>
      <c r="E253">
        <v>28.46</v>
      </c>
      <c r="F253">
        <v>10.48</v>
      </c>
      <c r="G253">
        <v>35</v>
      </c>
      <c r="H253">
        <v>2</v>
      </c>
    </row>
    <row r="255" spans="1:14">
      <c r="A255" s="40" t="s">
        <v>81</v>
      </c>
      <c r="B255" s="40"/>
      <c r="C255" s="40"/>
      <c r="D255" s="40"/>
      <c r="E255" s="40"/>
      <c r="F255" s="40"/>
      <c r="G255" s="40"/>
      <c r="H255" s="40"/>
      <c r="I255" s="40"/>
      <c r="J255" s="40"/>
      <c r="K255" s="40"/>
    </row>
    <row r="256" spans="1:14">
      <c r="B256" t="s">
        <v>271</v>
      </c>
      <c r="C256" t="s">
        <v>272</v>
      </c>
      <c r="D256" t="s">
        <v>273</v>
      </c>
      <c r="E256" t="s">
        <v>274</v>
      </c>
      <c r="F256" t="s">
        <v>275</v>
      </c>
      <c r="G256" t="s">
        <v>276</v>
      </c>
      <c r="H256" t="s">
        <v>300</v>
      </c>
      <c r="I256" s="15" t="s">
        <v>312</v>
      </c>
      <c r="J256" t="s">
        <v>313</v>
      </c>
      <c r="K256" s="15" t="s">
        <v>314</v>
      </c>
      <c r="L256" t="s">
        <v>315</v>
      </c>
      <c r="M256" s="15" t="s">
        <v>322</v>
      </c>
      <c r="N256" t="s">
        <v>316</v>
      </c>
    </row>
    <row r="257" spans="1:15">
      <c r="A257" t="s">
        <v>323</v>
      </c>
      <c r="B257">
        <v>26.1</v>
      </c>
      <c r="C257">
        <v>16.399999999999999</v>
      </c>
      <c r="D257">
        <v>47</v>
      </c>
      <c r="E257">
        <v>31.3</v>
      </c>
      <c r="F257">
        <v>20.2</v>
      </c>
      <c r="G257">
        <v>54</v>
      </c>
      <c r="H257">
        <v>1</v>
      </c>
    </row>
    <row r="258" spans="1:15">
      <c r="A258" t="s">
        <v>324</v>
      </c>
      <c r="C258">
        <f>SQRT(D258) * ((J258-I258)/(2 *N258))</f>
        <v>6.9394539169421847</v>
      </c>
      <c r="D258">
        <v>47</v>
      </c>
      <c r="G258">
        <v>54</v>
      </c>
      <c r="H258">
        <v>1</v>
      </c>
      <c r="I258">
        <v>-7.944</v>
      </c>
      <c r="J258">
        <v>-3.8690000000000002</v>
      </c>
      <c r="K258">
        <v>12.5</v>
      </c>
      <c r="L258">
        <v>38.5</v>
      </c>
      <c r="M258">
        <v>-5.9059999999999997</v>
      </c>
      <c r="N258" s="16">
        <f>TINV(1-0.95,D258-1)</f>
        <v>2.0128955989194299</v>
      </c>
      <c r="O258" s="16"/>
    </row>
    <row r="259" spans="1:15">
      <c r="A259" t="s">
        <v>325</v>
      </c>
      <c r="C259">
        <f>SQRT(D259) * ((J259-I259)/(2 *N259))</f>
        <v>13.843146230876817</v>
      </c>
      <c r="D259">
        <v>47</v>
      </c>
      <c r="G259">
        <v>54</v>
      </c>
      <c r="H259">
        <v>1</v>
      </c>
      <c r="I259">
        <v>-0.65</v>
      </c>
      <c r="J259">
        <v>7.4790000000000001</v>
      </c>
      <c r="K259">
        <v>12.5</v>
      </c>
      <c r="L259">
        <v>38.5</v>
      </c>
      <c r="M259">
        <v>3.7069999999999999</v>
      </c>
      <c r="N259" s="16">
        <f>TINV(1-0.95,D259-1)</f>
        <v>2.0128955989194299</v>
      </c>
      <c r="O259" s="16"/>
    </row>
    <row r="260" spans="1:15">
      <c r="A260" s="40" t="s">
        <v>326</v>
      </c>
      <c r="B260" s="40"/>
      <c r="C260" s="40"/>
      <c r="D260" s="40"/>
      <c r="E260" s="40"/>
      <c r="F260" s="40"/>
      <c r="G260" s="40"/>
      <c r="H260" s="40"/>
      <c r="I260" s="40"/>
      <c r="J260" s="40"/>
      <c r="K260" s="40"/>
    </row>
    <row r="261" spans="1:15">
      <c r="B261" t="s">
        <v>271</v>
      </c>
      <c r="C261" t="s">
        <v>272</v>
      </c>
      <c r="D261" t="s">
        <v>273</v>
      </c>
      <c r="E261" t="s">
        <v>274</v>
      </c>
      <c r="F261" t="s">
        <v>275</v>
      </c>
      <c r="G261" t="s">
        <v>276</v>
      </c>
      <c r="H261" t="s">
        <v>300</v>
      </c>
      <c r="I261" s="15"/>
      <c r="K261" s="15"/>
    </row>
    <row r="262" spans="1:15">
      <c r="A262" t="s">
        <v>327</v>
      </c>
      <c r="B262">
        <v>5.9</v>
      </c>
      <c r="C262">
        <v>3.8</v>
      </c>
      <c r="D262">
        <v>16</v>
      </c>
      <c r="E262">
        <v>1.2</v>
      </c>
      <c r="F262">
        <v>3.5</v>
      </c>
      <c r="G262">
        <v>16</v>
      </c>
      <c r="H262">
        <v>1</v>
      </c>
    </row>
    <row r="263" spans="1:15">
      <c r="A263" t="s">
        <v>328</v>
      </c>
      <c r="B263">
        <v>9.5</v>
      </c>
      <c r="C263">
        <v>3.1</v>
      </c>
      <c r="D263">
        <v>16</v>
      </c>
      <c r="E263">
        <v>13</v>
      </c>
      <c r="F263">
        <v>2.8</v>
      </c>
      <c r="G263">
        <v>16</v>
      </c>
      <c r="H263">
        <v>1</v>
      </c>
    </row>
    <row r="264" spans="1:15">
      <c r="A264" s="40" t="s">
        <v>40</v>
      </c>
      <c r="B264" s="40"/>
      <c r="C264" s="40"/>
      <c r="D264" s="40"/>
      <c r="E264" s="40"/>
      <c r="F264" s="40"/>
      <c r="G264" s="40"/>
      <c r="H264" s="40"/>
      <c r="I264" s="40"/>
      <c r="J264" s="40"/>
      <c r="K264" s="40"/>
    </row>
    <row r="265" spans="1:15">
      <c r="B265" t="s">
        <v>271</v>
      </c>
      <c r="C265" t="s">
        <v>272</v>
      </c>
      <c r="D265" t="s">
        <v>273</v>
      </c>
      <c r="E265" t="s">
        <v>274</v>
      </c>
      <c r="F265" t="s">
        <v>275</v>
      </c>
      <c r="G265" t="s">
        <v>276</v>
      </c>
      <c r="H265" t="s">
        <v>300</v>
      </c>
      <c r="I265" s="15" t="s">
        <v>312</v>
      </c>
      <c r="J265" t="s">
        <v>313</v>
      </c>
      <c r="K265" s="15" t="s">
        <v>314</v>
      </c>
      <c r="L265" t="s">
        <v>315</v>
      </c>
      <c r="M265" s="15"/>
      <c r="N265" t="s">
        <v>316</v>
      </c>
    </row>
    <row r="266" spans="1:15">
      <c r="A266" t="s">
        <v>324</v>
      </c>
      <c r="B266">
        <v>2.5</v>
      </c>
      <c r="C266">
        <f>SQRT(D266) * ((J266-I266)/(2 *N266))</f>
        <v>2.5969133134633755</v>
      </c>
      <c r="D266">
        <v>12</v>
      </c>
      <c r="E266">
        <v>2.5</v>
      </c>
      <c r="F266">
        <f>SQRT(G266) * ((L266-K266)/(2 *O266))</f>
        <v>6.9340732461060854</v>
      </c>
      <c r="G266">
        <v>32</v>
      </c>
      <c r="H266">
        <v>1</v>
      </c>
      <c r="I266">
        <v>1</v>
      </c>
      <c r="J266">
        <v>4.3</v>
      </c>
      <c r="K266">
        <v>0</v>
      </c>
      <c r="L266">
        <v>5</v>
      </c>
      <c r="N266" s="16">
        <f>TINV(1-0.95,D266-1)</f>
        <v>2.2009851600916384</v>
      </c>
      <c r="O266" s="16">
        <f>TINV(1-0.95,G266-1)</f>
        <v>2.0395134463964082</v>
      </c>
    </row>
    <row r="268" spans="1:1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</row>
    <row r="269" spans="1:15">
      <c r="A269" s="40" t="s">
        <v>267</v>
      </c>
      <c r="B269" s="40"/>
      <c r="C269" s="40"/>
      <c r="D269" s="40"/>
      <c r="E269" s="40"/>
      <c r="F269" s="40"/>
      <c r="G269" s="40"/>
      <c r="H269" s="40"/>
      <c r="I269" s="40"/>
      <c r="J269" s="40"/>
      <c r="K269" s="40"/>
    </row>
    <row r="270" spans="1:15">
      <c r="B270" t="s">
        <v>271</v>
      </c>
      <c r="C270" t="s">
        <v>272</v>
      </c>
      <c r="D270" t="s">
        <v>273</v>
      </c>
      <c r="E270" t="s">
        <v>274</v>
      </c>
      <c r="F270" t="s">
        <v>275</v>
      </c>
      <c r="G270" t="s">
        <v>276</v>
      </c>
      <c r="H270" t="s">
        <v>300</v>
      </c>
      <c r="I270" s="15"/>
      <c r="K270" s="15"/>
    </row>
    <row r="271" spans="1:15">
      <c r="A271" t="s">
        <v>254</v>
      </c>
      <c r="B271">
        <v>8.5413051823416506</v>
      </c>
      <c r="C271">
        <v>1.36</v>
      </c>
      <c r="D271">
        <v>21</v>
      </c>
      <c r="E271">
        <v>8.2149712092130525</v>
      </c>
      <c r="F271">
        <v>0.77</v>
      </c>
      <c r="G271">
        <v>19</v>
      </c>
      <c r="H271">
        <v>1</v>
      </c>
    </row>
    <row r="272" spans="1:15">
      <c r="A272" t="s">
        <v>255</v>
      </c>
      <c r="B272">
        <v>6.9225092250922513</v>
      </c>
      <c r="C272">
        <v>1.77</v>
      </c>
      <c r="D272">
        <v>21</v>
      </c>
      <c r="E272">
        <v>5.96309963099631</v>
      </c>
      <c r="F272">
        <v>1.52</v>
      </c>
      <c r="G272">
        <v>19</v>
      </c>
      <c r="H272">
        <v>1</v>
      </c>
    </row>
    <row r="273" spans="1:11">
      <c r="A273" t="s">
        <v>256</v>
      </c>
      <c r="B273">
        <v>2.5103328050713154</v>
      </c>
      <c r="C273">
        <v>0.18</v>
      </c>
      <c r="D273">
        <v>21</v>
      </c>
      <c r="E273">
        <v>2.3518225039619653</v>
      </c>
      <c r="F273">
        <v>0.13</v>
      </c>
      <c r="G273">
        <v>19</v>
      </c>
      <c r="H273">
        <v>1</v>
      </c>
    </row>
    <row r="274" spans="1:11">
      <c r="A274" t="s">
        <v>257</v>
      </c>
      <c r="B274">
        <v>28.01266764599271</v>
      </c>
      <c r="C274">
        <v>2.94</v>
      </c>
      <c r="D274">
        <v>21</v>
      </c>
      <c r="E274">
        <v>24.737521541993374</v>
      </c>
      <c r="F274">
        <v>2.57</v>
      </c>
      <c r="G274">
        <v>19</v>
      </c>
      <c r="H274">
        <v>1</v>
      </c>
    </row>
    <row r="275" spans="1:11">
      <c r="A275" t="s">
        <v>254</v>
      </c>
      <c r="B275">
        <v>6.9578502879078696</v>
      </c>
      <c r="C275">
        <v>1.36</v>
      </c>
      <c r="D275">
        <v>21</v>
      </c>
      <c r="E275">
        <v>7.9186180422264876</v>
      </c>
      <c r="F275">
        <v>0.77</v>
      </c>
      <c r="G275">
        <v>19</v>
      </c>
      <c r="H275">
        <v>2</v>
      </c>
    </row>
    <row r="276" spans="1:11">
      <c r="A276" t="s">
        <v>255</v>
      </c>
      <c r="B276">
        <v>5.3874538745387452</v>
      </c>
      <c r="C276">
        <v>1.77</v>
      </c>
      <c r="D276">
        <v>21</v>
      </c>
      <c r="E276">
        <v>5.7416974169741701</v>
      </c>
      <c r="F276">
        <v>1.52</v>
      </c>
      <c r="G276">
        <v>19</v>
      </c>
      <c r="H276">
        <v>2</v>
      </c>
    </row>
    <row r="277" spans="1:11">
      <c r="A277" t="s">
        <v>256</v>
      </c>
      <c r="B277">
        <v>2.4120633914421554</v>
      </c>
      <c r="C277">
        <v>0.18</v>
      </c>
      <c r="D277">
        <v>21</v>
      </c>
      <c r="E277">
        <v>2.446985736925515</v>
      </c>
      <c r="F277">
        <v>0.13</v>
      </c>
      <c r="G277">
        <v>19</v>
      </c>
      <c r="H277">
        <v>2</v>
      </c>
    </row>
    <row r="278" spans="1:11">
      <c r="A278" t="s">
        <v>257</v>
      </c>
      <c r="B278">
        <v>27.302719855517612</v>
      </c>
      <c r="C278">
        <v>2.94</v>
      </c>
      <c r="D278">
        <v>21</v>
      </c>
      <c r="E278">
        <v>25.945780948928782</v>
      </c>
      <c r="F278">
        <v>2.57</v>
      </c>
      <c r="G278">
        <v>19</v>
      </c>
      <c r="H278">
        <v>2</v>
      </c>
    </row>
    <row r="279" spans="1:11">
      <c r="A279" t="s">
        <v>254</v>
      </c>
      <c r="B279">
        <v>6.2585028790786943</v>
      </c>
      <c r="C279">
        <v>1.36</v>
      </c>
      <c r="D279">
        <v>21</v>
      </c>
      <c r="E279">
        <v>8.3429558541266786</v>
      </c>
      <c r="F279">
        <v>0.77</v>
      </c>
      <c r="G279">
        <v>19</v>
      </c>
      <c r="H279">
        <v>3</v>
      </c>
    </row>
    <row r="280" spans="1:11">
      <c r="A280" t="s">
        <v>255</v>
      </c>
      <c r="B280">
        <v>4.8856088560885613</v>
      </c>
      <c r="C280">
        <v>1.77</v>
      </c>
      <c r="D280">
        <v>21</v>
      </c>
      <c r="E280">
        <v>6.0959409594095941</v>
      </c>
      <c r="F280">
        <v>1.52</v>
      </c>
      <c r="G280">
        <v>19</v>
      </c>
      <c r="H280">
        <v>3</v>
      </c>
    </row>
    <row r="281" spans="1:11">
      <c r="A281" t="s">
        <v>256</v>
      </c>
      <c r="B281">
        <v>2.3615467511885897</v>
      </c>
      <c r="C281">
        <v>0.18</v>
      </c>
      <c r="D281">
        <v>21</v>
      </c>
      <c r="E281">
        <v>2.4438732171156894</v>
      </c>
      <c r="F281">
        <v>0.13</v>
      </c>
      <c r="G281">
        <v>19</v>
      </c>
      <c r="H281">
        <v>3</v>
      </c>
    </row>
    <row r="282" spans="1:11">
      <c r="A282" t="s">
        <v>257</v>
      </c>
      <c r="B282">
        <v>25.014403723982674</v>
      </c>
      <c r="C282">
        <v>2.94</v>
      </c>
      <c r="D282">
        <v>21</v>
      </c>
      <c r="E282">
        <v>27.260875924477425</v>
      </c>
      <c r="F282">
        <v>2.57</v>
      </c>
      <c r="G282">
        <v>19</v>
      </c>
      <c r="H282">
        <v>3</v>
      </c>
    </row>
    <row r="285" spans="1:1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</row>
    <row r="286" spans="1:11">
      <c r="I286" s="15"/>
      <c r="K286" s="15"/>
    </row>
    <row r="287" spans="1:11">
      <c r="A287" s="39" t="s">
        <v>329</v>
      </c>
      <c r="B287" s="39"/>
      <c r="C287" s="39"/>
      <c r="D287" s="39"/>
    </row>
    <row r="288" spans="1:11">
      <c r="A288" t="s">
        <v>330</v>
      </c>
      <c r="B288">
        <v>1</v>
      </c>
      <c r="C288" s="6">
        <v>130.25</v>
      </c>
    </row>
    <row r="289" spans="1:4">
      <c r="A289" t="s">
        <v>331</v>
      </c>
      <c r="B289">
        <v>2</v>
      </c>
      <c r="C289" s="6">
        <v>214</v>
      </c>
      <c r="D289">
        <f>(C289/$C$288)*5</f>
        <v>8.2149712092130525</v>
      </c>
    </row>
    <row r="290" spans="1:4">
      <c r="A290" t="s">
        <v>332</v>
      </c>
      <c r="B290">
        <v>3</v>
      </c>
      <c r="C290" s="6">
        <v>222.501</v>
      </c>
      <c r="D290">
        <f t="shared" ref="D290:D294" si="5">(C290/$C$288)*5</f>
        <v>8.5413051823416506</v>
      </c>
    </row>
    <row r="291" spans="1:4">
      <c r="A291" t="s">
        <v>331</v>
      </c>
      <c r="B291">
        <v>4</v>
      </c>
      <c r="C291" s="6">
        <v>206.28</v>
      </c>
      <c r="D291">
        <f t="shared" si="5"/>
        <v>7.9186180422264876</v>
      </c>
    </row>
    <row r="292" spans="1:4">
      <c r="A292" t="s">
        <v>332</v>
      </c>
      <c r="B292">
        <v>5</v>
      </c>
      <c r="C292" s="6">
        <v>181.25200000000001</v>
      </c>
      <c r="D292">
        <f t="shared" si="5"/>
        <v>6.9578502879078696</v>
      </c>
    </row>
    <row r="293" spans="1:4">
      <c r="A293" t="s">
        <v>331</v>
      </c>
      <c r="B293">
        <v>6</v>
      </c>
      <c r="C293" s="6">
        <v>217.334</v>
      </c>
      <c r="D293">
        <f t="shared" si="5"/>
        <v>8.3429558541266786</v>
      </c>
    </row>
    <row r="294" spans="1:4">
      <c r="A294" t="s">
        <v>332</v>
      </c>
      <c r="B294">
        <v>7</v>
      </c>
      <c r="C294" s="6">
        <v>163.03399999999999</v>
      </c>
      <c r="D294">
        <f t="shared" si="5"/>
        <v>6.2585028790786943</v>
      </c>
    </row>
    <row r="295" spans="1:4">
      <c r="A295" t="s">
        <v>333</v>
      </c>
      <c r="B295">
        <v>1</v>
      </c>
      <c r="C295" s="6">
        <v>135.5</v>
      </c>
    </row>
    <row r="296" spans="1:4">
      <c r="A296" t="s">
        <v>334</v>
      </c>
      <c r="B296">
        <v>2</v>
      </c>
      <c r="C296" s="6">
        <v>404</v>
      </c>
      <c r="D296">
        <f>(C296/$C$295) * 2</f>
        <v>5.96309963099631</v>
      </c>
    </row>
    <row r="297" spans="1:4">
      <c r="A297" t="s">
        <v>335</v>
      </c>
      <c r="B297">
        <v>3</v>
      </c>
      <c r="C297" s="6">
        <v>469</v>
      </c>
      <c r="D297">
        <f t="shared" ref="D297:D301" si="6">(C297/$C$295) * 2</f>
        <v>6.9225092250922513</v>
      </c>
    </row>
    <row r="298" spans="1:4">
      <c r="A298" t="s">
        <v>334</v>
      </c>
      <c r="B298">
        <v>4</v>
      </c>
      <c r="C298" s="6">
        <v>389</v>
      </c>
      <c r="D298">
        <f t="shared" si="6"/>
        <v>5.7416974169741701</v>
      </c>
    </row>
    <row r="299" spans="1:4">
      <c r="A299" t="s">
        <v>335</v>
      </c>
      <c r="B299">
        <v>5</v>
      </c>
      <c r="C299" s="6">
        <v>365</v>
      </c>
      <c r="D299">
        <f t="shared" si="6"/>
        <v>5.3874538745387452</v>
      </c>
    </row>
    <row r="300" spans="1:4">
      <c r="A300" t="s">
        <v>334</v>
      </c>
      <c r="B300">
        <v>6</v>
      </c>
      <c r="C300" s="6">
        <v>413</v>
      </c>
      <c r="D300">
        <f t="shared" si="6"/>
        <v>6.0959409594095941</v>
      </c>
    </row>
    <row r="301" spans="1:4">
      <c r="A301" t="s">
        <v>335</v>
      </c>
      <c r="B301">
        <v>7</v>
      </c>
      <c r="C301" s="6">
        <v>331</v>
      </c>
      <c r="D301">
        <f t="shared" si="6"/>
        <v>4.8856088560885613</v>
      </c>
    </row>
    <row r="302" spans="1:4">
      <c r="A302" t="s">
        <v>336</v>
      </c>
      <c r="B302">
        <v>1</v>
      </c>
      <c r="C302">
        <v>157.75</v>
      </c>
    </row>
    <row r="303" spans="1:4">
      <c r="A303" t="s">
        <v>337</v>
      </c>
      <c r="B303">
        <v>2</v>
      </c>
      <c r="C303">
        <v>371</v>
      </c>
      <c r="D303">
        <f>C303/$C$302</f>
        <v>2.3518225039619653</v>
      </c>
    </row>
    <row r="304" spans="1:4">
      <c r="A304" t="s">
        <v>338</v>
      </c>
      <c r="B304">
        <v>3</v>
      </c>
      <c r="C304">
        <v>396.005</v>
      </c>
      <c r="D304">
        <f t="shared" ref="D304:D308" si="7">C304/$C$302</f>
        <v>2.5103328050713154</v>
      </c>
    </row>
    <row r="305" spans="1:4">
      <c r="A305" t="s">
        <v>337</v>
      </c>
      <c r="B305">
        <v>4</v>
      </c>
      <c r="C305">
        <v>386.012</v>
      </c>
      <c r="D305">
        <f t="shared" si="7"/>
        <v>2.446985736925515</v>
      </c>
    </row>
    <row r="306" spans="1:4">
      <c r="A306" t="s">
        <v>338</v>
      </c>
      <c r="B306">
        <v>5</v>
      </c>
      <c r="C306">
        <v>380.50299999999999</v>
      </c>
      <c r="D306">
        <f t="shared" si="7"/>
        <v>2.4120633914421554</v>
      </c>
    </row>
    <row r="307" spans="1:4">
      <c r="A307" t="s">
        <v>337</v>
      </c>
      <c r="B307">
        <v>6</v>
      </c>
      <c r="C307">
        <v>385.52100000000002</v>
      </c>
      <c r="D307">
        <f t="shared" si="7"/>
        <v>2.4438732171156894</v>
      </c>
    </row>
    <row r="308" spans="1:4">
      <c r="A308" t="s">
        <v>338</v>
      </c>
      <c r="B308">
        <v>7</v>
      </c>
      <c r="C308">
        <v>372.53399999999999</v>
      </c>
      <c r="D308">
        <f t="shared" si="7"/>
        <v>2.3615467511885897</v>
      </c>
    </row>
    <row r="309" spans="1:4">
      <c r="A309" t="s">
        <v>339</v>
      </c>
      <c r="B309">
        <v>1</v>
      </c>
      <c r="C309">
        <v>157.251</v>
      </c>
    </row>
    <row r="310" spans="1:4">
      <c r="A310" t="s">
        <v>340</v>
      </c>
      <c r="B310">
        <v>2</v>
      </c>
      <c r="C310">
        <v>194.5</v>
      </c>
      <c r="D310">
        <f>(C310/$C$309)*20</f>
        <v>24.737521541993374</v>
      </c>
    </row>
    <row r="311" spans="1:4">
      <c r="A311" t="s">
        <v>341</v>
      </c>
      <c r="B311">
        <v>3</v>
      </c>
      <c r="C311">
        <v>220.251</v>
      </c>
      <c r="D311">
        <f t="shared" ref="D311:D315" si="8">(C311/$C$309)*20</f>
        <v>28.01266764599271</v>
      </c>
    </row>
    <row r="312" spans="1:4">
      <c r="A312" t="s">
        <v>340</v>
      </c>
      <c r="B312">
        <v>4</v>
      </c>
      <c r="C312">
        <v>204</v>
      </c>
      <c r="D312">
        <f t="shared" si="8"/>
        <v>25.945780948928782</v>
      </c>
    </row>
    <row r="313" spans="1:4">
      <c r="A313" t="s">
        <v>341</v>
      </c>
      <c r="B313">
        <v>5</v>
      </c>
      <c r="C313">
        <v>214.66900000000001</v>
      </c>
      <c r="D313">
        <f t="shared" si="8"/>
        <v>27.302719855517612</v>
      </c>
    </row>
    <row r="314" spans="1:4">
      <c r="A314" t="s">
        <v>340</v>
      </c>
      <c r="B314">
        <v>6</v>
      </c>
      <c r="C314">
        <v>214.34</v>
      </c>
      <c r="D314">
        <f t="shared" si="8"/>
        <v>27.260875924477425</v>
      </c>
    </row>
    <row r="315" spans="1:4">
      <c r="A315" t="s">
        <v>341</v>
      </c>
      <c r="B315">
        <v>7</v>
      </c>
      <c r="C315">
        <v>196.67699999999999</v>
      </c>
      <c r="D315">
        <f t="shared" si="8"/>
        <v>25.014403723982674</v>
      </c>
    </row>
  </sheetData>
  <mergeCells count="22">
    <mergeCell ref="A269:K269"/>
    <mergeCell ref="A285:K285"/>
    <mergeCell ref="A287:D287"/>
    <mergeCell ref="A268:K268"/>
    <mergeCell ref="A260:K260"/>
    <mergeCell ref="A264:K264"/>
    <mergeCell ref="A255:K255"/>
    <mergeCell ref="A94:K94"/>
    <mergeCell ref="A99:K99"/>
    <mergeCell ref="A203:K203"/>
    <mergeCell ref="A218:K218"/>
    <mergeCell ref="A224:K224"/>
    <mergeCell ref="A236:K236"/>
    <mergeCell ref="A146:K146"/>
    <mergeCell ref="A158:K158"/>
    <mergeCell ref="A171:K171"/>
    <mergeCell ref="A176:K176"/>
    <mergeCell ref="A1:K1"/>
    <mergeCell ref="A15:K15"/>
    <mergeCell ref="A26:K26"/>
    <mergeCell ref="A68:K68"/>
    <mergeCell ref="A83:K83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B63A-3049-4281-A69F-EB22AB3983C6}">
  <dimension ref="A1:K18"/>
  <sheetViews>
    <sheetView workbookViewId="0">
      <selection sqref="A1:K1"/>
    </sheetView>
  </sheetViews>
  <sheetFormatPr defaultRowHeight="15"/>
  <sheetData>
    <row r="1" spans="1:11">
      <c r="A1" s="40" t="s">
        <v>235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15"/>
      <c r="K2" s="15"/>
    </row>
    <row r="3" spans="1:11">
      <c r="A3" s="1" t="s">
        <v>236</v>
      </c>
      <c r="B3">
        <v>53.35</v>
      </c>
      <c r="C3">
        <v>17.579999999999998</v>
      </c>
      <c r="D3">
        <v>43</v>
      </c>
      <c r="E3">
        <v>46.07</v>
      </c>
      <c r="F3">
        <v>17.28</v>
      </c>
      <c r="G3">
        <v>53</v>
      </c>
      <c r="H3">
        <v>1</v>
      </c>
    </row>
    <row r="4" spans="1:11">
      <c r="A4" s="1" t="s">
        <v>238</v>
      </c>
      <c r="B4">
        <v>22.2</v>
      </c>
      <c r="C4">
        <v>12.98</v>
      </c>
      <c r="D4">
        <v>36</v>
      </c>
      <c r="E4">
        <v>15.59</v>
      </c>
      <c r="F4">
        <v>12.57</v>
      </c>
      <c r="G4">
        <v>46</v>
      </c>
      <c r="H4">
        <v>1</v>
      </c>
    </row>
    <row r="5" spans="1:11">
      <c r="A5" s="1" t="s">
        <v>240</v>
      </c>
      <c r="B5">
        <v>44.15</v>
      </c>
      <c r="C5">
        <v>9.1</v>
      </c>
      <c r="D5">
        <v>36</v>
      </c>
      <c r="E5">
        <v>42.8</v>
      </c>
      <c r="F5">
        <v>7.78</v>
      </c>
      <c r="G5">
        <v>46</v>
      </c>
      <c r="H5">
        <v>1</v>
      </c>
    </row>
    <row r="6" spans="1:11">
      <c r="A6" s="1" t="s">
        <v>241</v>
      </c>
      <c r="B6">
        <v>47.82</v>
      </c>
      <c r="C6">
        <v>6.84</v>
      </c>
      <c r="D6">
        <v>42</v>
      </c>
      <c r="E6">
        <v>48.47</v>
      </c>
      <c r="F6">
        <v>5.88</v>
      </c>
      <c r="G6">
        <v>53</v>
      </c>
      <c r="H6">
        <v>1</v>
      </c>
    </row>
    <row r="7" spans="1:11">
      <c r="A7" s="1" t="s">
        <v>243</v>
      </c>
      <c r="B7">
        <v>47.21</v>
      </c>
      <c r="C7">
        <v>8.91</v>
      </c>
      <c r="D7">
        <v>42</v>
      </c>
      <c r="E7">
        <v>40.44</v>
      </c>
      <c r="F7">
        <v>8.68</v>
      </c>
      <c r="G7">
        <v>53</v>
      </c>
      <c r="H7">
        <v>1</v>
      </c>
    </row>
    <row r="8" spans="1:11">
      <c r="A8" s="1" t="s">
        <v>244</v>
      </c>
      <c r="B8">
        <v>621.99</v>
      </c>
      <c r="C8">
        <v>34.520000000000003</v>
      </c>
      <c r="D8">
        <v>34</v>
      </c>
      <c r="E8">
        <v>608.09</v>
      </c>
      <c r="F8">
        <v>38.22</v>
      </c>
      <c r="G8">
        <v>40</v>
      </c>
      <c r="H8">
        <v>1</v>
      </c>
    </row>
    <row r="9" spans="1:11">
      <c r="A9" s="1" t="s">
        <v>246</v>
      </c>
      <c r="B9">
        <v>23.43</v>
      </c>
      <c r="C9">
        <v>14.17</v>
      </c>
      <c r="D9">
        <v>34</v>
      </c>
      <c r="E9">
        <v>35.86</v>
      </c>
      <c r="F9">
        <v>18.05</v>
      </c>
      <c r="G9">
        <v>39</v>
      </c>
      <c r="H9">
        <v>1</v>
      </c>
    </row>
    <row r="10" spans="1:11">
      <c r="A10" s="1" t="s">
        <v>248</v>
      </c>
      <c r="B10">
        <v>48.25</v>
      </c>
      <c r="C10">
        <v>23.52</v>
      </c>
      <c r="D10">
        <v>62</v>
      </c>
      <c r="E10">
        <v>43.39</v>
      </c>
      <c r="F10">
        <v>23.12</v>
      </c>
      <c r="G10">
        <v>67</v>
      </c>
      <c r="H10">
        <v>2</v>
      </c>
    </row>
    <row r="11" spans="1:11">
      <c r="A11" s="1" t="s">
        <v>238</v>
      </c>
      <c r="B11">
        <v>19.22</v>
      </c>
      <c r="C11">
        <v>12.7</v>
      </c>
      <c r="D11">
        <v>49</v>
      </c>
      <c r="E11">
        <v>17</v>
      </c>
      <c r="F11">
        <v>11.68</v>
      </c>
      <c r="G11">
        <v>58</v>
      </c>
      <c r="H11">
        <v>2</v>
      </c>
    </row>
    <row r="12" spans="1:11">
      <c r="A12" s="1" t="s">
        <v>240</v>
      </c>
      <c r="B12">
        <v>43.27</v>
      </c>
      <c r="C12">
        <v>7.99</v>
      </c>
      <c r="D12">
        <v>49</v>
      </c>
      <c r="E12">
        <v>40.96</v>
      </c>
      <c r="F12">
        <v>7.09</v>
      </c>
      <c r="G12">
        <v>58</v>
      </c>
      <c r="H12">
        <v>2</v>
      </c>
    </row>
    <row r="13" spans="1:11">
      <c r="A13" s="1" t="s">
        <v>241</v>
      </c>
      <c r="B13">
        <v>49.02</v>
      </c>
      <c r="C13">
        <v>6.8</v>
      </c>
      <c r="D13">
        <v>59</v>
      </c>
      <c r="E13">
        <v>48.82</v>
      </c>
      <c r="F13">
        <v>6.43</v>
      </c>
      <c r="G13">
        <v>65</v>
      </c>
      <c r="H13">
        <v>2</v>
      </c>
    </row>
    <row r="14" spans="1:11">
      <c r="A14" s="1" t="s">
        <v>243</v>
      </c>
      <c r="B14">
        <v>42.8</v>
      </c>
      <c r="C14">
        <v>7.73</v>
      </c>
      <c r="D14">
        <v>59</v>
      </c>
      <c r="E14">
        <v>41.48</v>
      </c>
      <c r="F14">
        <v>7.9</v>
      </c>
      <c r="G14">
        <v>65</v>
      </c>
      <c r="H14">
        <v>2</v>
      </c>
    </row>
    <row r="15" spans="1:11">
      <c r="A15" s="1" t="s">
        <v>244</v>
      </c>
      <c r="B15">
        <v>595.71</v>
      </c>
      <c r="C15">
        <v>29.56</v>
      </c>
      <c r="D15">
        <v>33</v>
      </c>
      <c r="E15">
        <v>605.52</v>
      </c>
      <c r="F15">
        <v>26.15</v>
      </c>
      <c r="G15">
        <v>38</v>
      </c>
      <c r="H15">
        <v>2</v>
      </c>
    </row>
    <row r="16" spans="1:11">
      <c r="A16" s="1" t="s">
        <v>246</v>
      </c>
      <c r="B16">
        <v>30.72</v>
      </c>
      <c r="C16">
        <v>14.13</v>
      </c>
      <c r="D16">
        <v>33</v>
      </c>
      <c r="E16">
        <v>37.72</v>
      </c>
      <c r="F16">
        <v>16.46</v>
      </c>
      <c r="G16">
        <v>38</v>
      </c>
      <c r="H16">
        <v>2</v>
      </c>
    </row>
    <row r="17" spans="1:8">
      <c r="A17" s="1" t="s">
        <v>250</v>
      </c>
      <c r="B17">
        <v>12.23</v>
      </c>
      <c r="C17">
        <v>5.32</v>
      </c>
      <c r="D17">
        <v>26</v>
      </c>
      <c r="E17">
        <v>14.83</v>
      </c>
      <c r="F17">
        <v>6.44</v>
      </c>
      <c r="G17">
        <v>35</v>
      </c>
      <c r="H17">
        <v>2</v>
      </c>
    </row>
    <row r="18" spans="1:8">
      <c r="A18" s="1" t="s">
        <v>252</v>
      </c>
      <c r="B18">
        <v>24.71</v>
      </c>
      <c r="C18">
        <v>8.93</v>
      </c>
      <c r="D18">
        <v>26</v>
      </c>
      <c r="E18">
        <v>28.46</v>
      </c>
      <c r="F18">
        <v>10.48</v>
      </c>
      <c r="G18">
        <v>35</v>
      </c>
      <c r="H18">
        <v>2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7D32-C43D-4BFD-838A-C5CE14434891}">
  <dimension ref="A1:K11"/>
  <sheetViews>
    <sheetView workbookViewId="0">
      <selection sqref="A1:K1"/>
    </sheetView>
  </sheetViews>
  <sheetFormatPr defaultRowHeight="15"/>
  <sheetData>
    <row r="1" spans="1:11">
      <c r="A1" s="40" t="s">
        <v>321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15"/>
      <c r="K2" s="15"/>
    </row>
    <row r="3" spans="1:11">
      <c r="A3" t="s">
        <v>56</v>
      </c>
      <c r="B3" s="6">
        <v>1.052</v>
      </c>
      <c r="C3" s="6">
        <v>0.8488</v>
      </c>
      <c r="D3" s="6">
        <v>29</v>
      </c>
      <c r="E3" s="6">
        <v>3.2</v>
      </c>
      <c r="F3" s="6">
        <v>1.5810999999999999</v>
      </c>
      <c r="G3" s="6">
        <v>25</v>
      </c>
      <c r="H3">
        <v>1</v>
      </c>
    </row>
    <row r="4" spans="1:11">
      <c r="A4" t="s">
        <v>58</v>
      </c>
      <c r="B4" s="6">
        <v>13</v>
      </c>
      <c r="C4" s="6">
        <v>1.9133</v>
      </c>
      <c r="D4" s="6">
        <v>29</v>
      </c>
      <c r="E4" s="6">
        <v>10.76</v>
      </c>
      <c r="F4" s="6">
        <v>2.2412999999999998</v>
      </c>
      <c r="G4" s="6">
        <v>25</v>
      </c>
      <c r="H4">
        <v>1</v>
      </c>
    </row>
    <row r="5" spans="1:11">
      <c r="A5" t="s">
        <v>60</v>
      </c>
      <c r="B5" s="6">
        <v>47.07</v>
      </c>
      <c r="C5" s="6">
        <v>5.5869999999999997</v>
      </c>
      <c r="D5" s="6">
        <v>29</v>
      </c>
      <c r="E5" s="6">
        <v>57.36</v>
      </c>
      <c r="F5" s="6">
        <v>5.7149999999999999</v>
      </c>
      <c r="G5" s="6">
        <v>25</v>
      </c>
      <c r="H5">
        <v>1</v>
      </c>
    </row>
    <row r="6" spans="1:11">
      <c r="A6" t="s">
        <v>56</v>
      </c>
      <c r="B6" s="6">
        <v>1.7000000000000001E-2</v>
      </c>
      <c r="C6" s="6">
        <v>9.2799999999999994E-2</v>
      </c>
      <c r="D6" s="6">
        <v>29</v>
      </c>
      <c r="E6" s="6">
        <v>3.06</v>
      </c>
      <c r="F6" s="6">
        <v>1.5567</v>
      </c>
      <c r="G6" s="6">
        <v>25</v>
      </c>
      <c r="H6">
        <v>2</v>
      </c>
    </row>
    <row r="7" spans="1:11">
      <c r="A7" t="s">
        <v>58</v>
      </c>
      <c r="B7" s="6">
        <v>13.983000000000001</v>
      </c>
      <c r="C7" s="6">
        <v>1.6283000000000001</v>
      </c>
      <c r="D7" s="6">
        <v>29</v>
      </c>
      <c r="E7" s="6">
        <v>11.18</v>
      </c>
      <c r="F7" s="6">
        <v>2.2494000000000001</v>
      </c>
      <c r="G7" s="6">
        <v>25</v>
      </c>
      <c r="H7">
        <v>2</v>
      </c>
    </row>
    <row r="8" spans="1:11">
      <c r="A8" t="s">
        <v>60</v>
      </c>
      <c r="B8" s="6">
        <v>40.93</v>
      </c>
      <c r="C8" s="6">
        <v>4.6130000000000004</v>
      </c>
      <c r="D8" s="6">
        <v>29</v>
      </c>
      <c r="E8" s="6">
        <v>56.96</v>
      </c>
      <c r="F8" s="6">
        <v>5.8419999999999996</v>
      </c>
      <c r="G8" s="6">
        <v>25</v>
      </c>
      <c r="H8">
        <v>2</v>
      </c>
    </row>
    <row r="9" spans="1:11">
      <c r="A9" t="s">
        <v>56</v>
      </c>
      <c r="B9" s="6">
        <v>1.7000000000000001E-2</v>
      </c>
      <c r="C9" s="6">
        <v>9.2799999999999994E-2</v>
      </c>
      <c r="D9" s="6">
        <v>29</v>
      </c>
      <c r="E9" s="6">
        <v>2.96</v>
      </c>
      <c r="F9" s="6">
        <v>1.7012</v>
      </c>
      <c r="G9" s="6">
        <v>25</v>
      </c>
      <c r="H9">
        <v>3</v>
      </c>
    </row>
    <row r="10" spans="1:11">
      <c r="A10" t="s">
        <v>58</v>
      </c>
      <c r="B10" s="6">
        <v>14.138</v>
      </c>
      <c r="C10" s="6">
        <v>1.7468999999999999</v>
      </c>
      <c r="D10" s="6">
        <v>29</v>
      </c>
      <c r="E10" s="6">
        <v>11.34</v>
      </c>
      <c r="F10" s="6">
        <v>2.1345999999999998</v>
      </c>
      <c r="G10" s="6">
        <v>25</v>
      </c>
      <c r="H10">
        <v>3</v>
      </c>
    </row>
    <row r="11" spans="1:11">
      <c r="A11" t="s">
        <v>60</v>
      </c>
      <c r="B11" s="6">
        <v>38.76</v>
      </c>
      <c r="C11" s="6">
        <v>3.4289999999999998</v>
      </c>
      <c r="D11" s="6">
        <v>29</v>
      </c>
      <c r="E11" s="6">
        <v>56</v>
      </c>
      <c r="F11" s="6">
        <v>6.5949999999999998</v>
      </c>
      <c r="G11" s="6">
        <v>25</v>
      </c>
      <c r="H11">
        <v>3</v>
      </c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DFD6-D235-4840-8A90-A717A30AE2DC}">
  <dimension ref="A1:K5"/>
  <sheetViews>
    <sheetView workbookViewId="0">
      <selection sqref="A1:K1"/>
    </sheetView>
  </sheetViews>
  <sheetFormatPr defaultRowHeight="15"/>
  <sheetData>
    <row r="1" spans="1:11">
      <c r="A1" s="40" t="s">
        <v>319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15"/>
      <c r="K2" s="15"/>
    </row>
    <row r="3" spans="1:11">
      <c r="A3" t="s">
        <v>223</v>
      </c>
      <c r="B3" s="7">
        <v>31.4</v>
      </c>
      <c r="C3" s="7">
        <v>9.8000000000000007</v>
      </c>
      <c r="D3" s="7">
        <v>12</v>
      </c>
      <c r="E3" s="7">
        <v>33.700000000000003</v>
      </c>
      <c r="F3" s="7">
        <v>9</v>
      </c>
      <c r="G3" s="7">
        <v>15</v>
      </c>
      <c r="H3">
        <v>1</v>
      </c>
    </row>
    <row r="4" spans="1:11">
      <c r="A4" t="s">
        <v>225</v>
      </c>
      <c r="B4" s="7">
        <v>49.4</v>
      </c>
      <c r="C4" s="7">
        <v>11.2</v>
      </c>
      <c r="D4" s="7">
        <v>12</v>
      </c>
      <c r="E4" s="7">
        <v>60.6</v>
      </c>
      <c r="F4" s="7">
        <v>9.5</v>
      </c>
      <c r="G4" s="7">
        <v>15</v>
      </c>
      <c r="H4">
        <v>1</v>
      </c>
    </row>
    <row r="5" spans="1:11">
      <c r="A5" t="s">
        <v>320</v>
      </c>
      <c r="B5" s="7">
        <v>21.5</v>
      </c>
      <c r="C5" s="7">
        <v>6</v>
      </c>
      <c r="D5" s="7">
        <v>12</v>
      </c>
      <c r="E5" s="7">
        <v>24.5</v>
      </c>
      <c r="F5" s="7">
        <v>6.6</v>
      </c>
      <c r="G5" s="7">
        <v>15</v>
      </c>
      <c r="H5">
        <v>1</v>
      </c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555C-EE33-4138-855B-32C30C811865}">
  <dimension ref="A1:K14"/>
  <sheetViews>
    <sheetView workbookViewId="0">
      <selection sqref="A1:K1"/>
    </sheetView>
  </sheetViews>
  <sheetFormatPr defaultRowHeight="15"/>
  <sheetData>
    <row r="1" spans="1:11">
      <c r="A1" s="40" t="s">
        <v>221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15"/>
      <c r="K2" s="15"/>
    </row>
    <row r="3" spans="1:11">
      <c r="A3" t="s">
        <v>209</v>
      </c>
      <c r="B3" s="7">
        <v>57.67</v>
      </c>
      <c r="C3" s="7">
        <v>6.53</v>
      </c>
      <c r="D3">
        <v>15</v>
      </c>
      <c r="E3" s="7">
        <v>54.43</v>
      </c>
      <c r="F3" s="7">
        <v>4.97</v>
      </c>
      <c r="G3">
        <v>14</v>
      </c>
      <c r="H3">
        <v>1</v>
      </c>
    </row>
    <row r="4" spans="1:11">
      <c r="A4" t="s">
        <v>210</v>
      </c>
      <c r="B4" s="7">
        <v>56.33</v>
      </c>
      <c r="C4" s="7">
        <v>6.44</v>
      </c>
      <c r="D4">
        <v>15</v>
      </c>
      <c r="E4" s="7">
        <v>54.14</v>
      </c>
      <c r="F4" s="7">
        <v>5.35</v>
      </c>
      <c r="G4">
        <v>14</v>
      </c>
      <c r="H4">
        <v>1</v>
      </c>
    </row>
    <row r="5" spans="1:11">
      <c r="A5" t="s">
        <v>211</v>
      </c>
      <c r="B5" s="7">
        <v>12.2</v>
      </c>
      <c r="C5" s="7">
        <v>2.57</v>
      </c>
      <c r="D5">
        <v>15</v>
      </c>
      <c r="E5" s="7">
        <v>11.11</v>
      </c>
      <c r="F5" s="7">
        <v>3.34</v>
      </c>
      <c r="G5">
        <v>14</v>
      </c>
      <c r="H5">
        <v>1</v>
      </c>
    </row>
    <row r="6" spans="1:11">
      <c r="A6" t="s">
        <v>212</v>
      </c>
      <c r="B6" s="7">
        <v>13.45</v>
      </c>
      <c r="C6" s="7">
        <v>2.48</v>
      </c>
      <c r="D6">
        <v>15</v>
      </c>
      <c r="E6" s="7">
        <v>12.51</v>
      </c>
      <c r="F6" s="7">
        <v>3.38</v>
      </c>
      <c r="G6">
        <v>14</v>
      </c>
      <c r="H6">
        <v>1</v>
      </c>
    </row>
    <row r="7" spans="1:11">
      <c r="A7" t="s">
        <v>213</v>
      </c>
      <c r="B7" s="7">
        <v>31.67</v>
      </c>
      <c r="C7" s="7">
        <v>15.31</v>
      </c>
      <c r="D7">
        <v>15</v>
      </c>
      <c r="E7" s="7">
        <v>34.29</v>
      </c>
      <c r="F7" s="7">
        <v>20.83</v>
      </c>
      <c r="G7">
        <v>14</v>
      </c>
      <c r="H7">
        <v>1</v>
      </c>
    </row>
    <row r="8" spans="1:11">
      <c r="A8" t="s">
        <v>214</v>
      </c>
      <c r="B8" s="7">
        <v>3.4</v>
      </c>
      <c r="C8" s="7">
        <v>0.6</v>
      </c>
      <c r="D8">
        <v>15</v>
      </c>
      <c r="E8" s="7">
        <v>3.39</v>
      </c>
      <c r="F8" s="7">
        <v>0.81</v>
      </c>
      <c r="G8">
        <v>14</v>
      </c>
      <c r="H8">
        <v>1</v>
      </c>
    </row>
    <row r="9" spans="1:11">
      <c r="A9" t="s">
        <v>215</v>
      </c>
      <c r="B9" s="7">
        <v>3.5</v>
      </c>
      <c r="C9" s="7">
        <v>0.71</v>
      </c>
      <c r="D9">
        <v>15</v>
      </c>
      <c r="E9" s="7">
        <v>3.57</v>
      </c>
      <c r="F9" s="7">
        <v>0.78</v>
      </c>
      <c r="G9">
        <v>14</v>
      </c>
      <c r="H9">
        <v>1</v>
      </c>
    </row>
    <row r="10" spans="1:11">
      <c r="A10" t="s">
        <v>216</v>
      </c>
      <c r="B10" s="7">
        <v>6.03</v>
      </c>
      <c r="C10" s="7">
        <v>1.25</v>
      </c>
      <c r="D10">
        <v>15</v>
      </c>
      <c r="E10" s="7">
        <v>5.93</v>
      </c>
      <c r="F10" s="7">
        <v>1.57</v>
      </c>
      <c r="G10">
        <v>14</v>
      </c>
      <c r="H10">
        <v>1</v>
      </c>
    </row>
    <row r="11" spans="1:11">
      <c r="A11" t="s">
        <v>217</v>
      </c>
      <c r="B11" s="7">
        <v>6.17</v>
      </c>
      <c r="C11" s="7">
        <v>1.26</v>
      </c>
      <c r="D11">
        <v>15</v>
      </c>
      <c r="E11" s="7">
        <v>6</v>
      </c>
      <c r="F11" s="7">
        <v>1.52</v>
      </c>
      <c r="G11">
        <v>14</v>
      </c>
      <c r="H11">
        <v>1</v>
      </c>
    </row>
    <row r="12" spans="1:11">
      <c r="A12" t="s">
        <v>218</v>
      </c>
      <c r="B12" s="7">
        <v>-1.33</v>
      </c>
      <c r="C12" s="7">
        <v>4.5</v>
      </c>
      <c r="D12">
        <v>15</v>
      </c>
      <c r="E12" s="7">
        <v>-4.6100000000000003</v>
      </c>
      <c r="F12" s="7">
        <v>7.86</v>
      </c>
      <c r="G12">
        <v>14</v>
      </c>
      <c r="H12">
        <v>1</v>
      </c>
    </row>
    <row r="13" spans="1:11">
      <c r="A13" t="s">
        <v>219</v>
      </c>
      <c r="B13" s="7">
        <v>4.53</v>
      </c>
      <c r="C13" s="7">
        <v>1.65</v>
      </c>
      <c r="D13">
        <v>15</v>
      </c>
      <c r="E13" s="7">
        <v>5.89</v>
      </c>
      <c r="F13" s="7">
        <v>3.4</v>
      </c>
      <c r="G13">
        <v>14</v>
      </c>
      <c r="H13">
        <v>1</v>
      </c>
    </row>
    <row r="14" spans="1:11">
      <c r="A14" t="s">
        <v>220</v>
      </c>
      <c r="B14" s="7">
        <v>7.31</v>
      </c>
      <c r="C14" s="7">
        <v>2.4300000000000002</v>
      </c>
      <c r="D14">
        <v>15</v>
      </c>
      <c r="E14" s="7">
        <v>9.8000000000000007</v>
      </c>
      <c r="F14" s="7">
        <v>4.99</v>
      </c>
      <c r="G14">
        <v>14</v>
      </c>
      <c r="H14">
        <v>1</v>
      </c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3B4-3326-4320-9713-CDB978AD36F8}">
  <dimension ref="A1:K26"/>
  <sheetViews>
    <sheetView workbookViewId="0">
      <selection sqref="A1:K1"/>
    </sheetView>
  </sheetViews>
  <sheetFormatPr defaultRowHeight="15"/>
  <sheetData>
    <row r="1" spans="1:11">
      <c r="A1" s="40" t="s">
        <v>208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15"/>
      <c r="K2" s="15"/>
    </row>
    <row r="3" spans="1:11">
      <c r="A3" t="s">
        <v>209</v>
      </c>
      <c r="B3" s="7">
        <v>56.74</v>
      </c>
      <c r="C3" s="7">
        <v>6.78</v>
      </c>
      <c r="D3">
        <v>47</v>
      </c>
      <c r="E3" s="7">
        <v>55.54</v>
      </c>
      <c r="F3" s="7">
        <v>10.57</v>
      </c>
      <c r="G3">
        <v>42</v>
      </c>
      <c r="H3">
        <v>1</v>
      </c>
    </row>
    <row r="4" spans="1:11">
      <c r="A4" t="s">
        <v>210</v>
      </c>
      <c r="B4" s="7">
        <v>56.46</v>
      </c>
      <c r="C4" s="7">
        <v>6.27</v>
      </c>
      <c r="D4">
        <v>47</v>
      </c>
      <c r="E4" s="7">
        <v>55.9</v>
      </c>
      <c r="F4" s="7">
        <v>5.91</v>
      </c>
      <c r="G4">
        <v>42</v>
      </c>
      <c r="H4">
        <v>1</v>
      </c>
    </row>
    <row r="5" spans="1:11">
      <c r="A5" t="s">
        <v>211</v>
      </c>
      <c r="B5" s="7">
        <v>9.86</v>
      </c>
      <c r="C5" s="7">
        <v>2.2799999999999998</v>
      </c>
      <c r="D5">
        <v>47</v>
      </c>
      <c r="E5" s="7">
        <v>10.02</v>
      </c>
      <c r="F5" s="7">
        <v>3026</v>
      </c>
      <c r="G5">
        <v>42</v>
      </c>
      <c r="H5">
        <v>1</v>
      </c>
    </row>
    <row r="6" spans="1:11">
      <c r="A6" t="s">
        <v>212</v>
      </c>
      <c r="B6" s="7">
        <v>9.7899999999999991</v>
      </c>
      <c r="C6" s="7">
        <v>2.39</v>
      </c>
      <c r="D6">
        <v>47</v>
      </c>
      <c r="E6" s="7">
        <v>9.91</v>
      </c>
      <c r="F6" s="7">
        <v>2.74</v>
      </c>
      <c r="G6">
        <v>42</v>
      </c>
      <c r="H6">
        <v>1</v>
      </c>
    </row>
    <row r="7" spans="1:11">
      <c r="A7" t="s">
        <v>213</v>
      </c>
      <c r="B7" s="7">
        <v>28.7</v>
      </c>
      <c r="C7" s="7">
        <v>16.34</v>
      </c>
      <c r="D7">
        <v>47</v>
      </c>
      <c r="E7" s="7">
        <v>31.75</v>
      </c>
      <c r="F7" s="7">
        <v>22.69</v>
      </c>
      <c r="G7">
        <v>42</v>
      </c>
      <c r="H7">
        <v>1</v>
      </c>
    </row>
    <row r="8" spans="1:11">
      <c r="A8" t="s">
        <v>214</v>
      </c>
      <c r="B8" s="7">
        <v>3.41</v>
      </c>
      <c r="C8" s="7">
        <v>0.86</v>
      </c>
      <c r="D8">
        <v>47</v>
      </c>
      <c r="E8" s="7">
        <v>3.48</v>
      </c>
      <c r="F8" s="7">
        <v>1.08</v>
      </c>
      <c r="G8">
        <v>42</v>
      </c>
      <c r="H8">
        <v>1</v>
      </c>
    </row>
    <row r="9" spans="1:11">
      <c r="A9" t="s">
        <v>215</v>
      </c>
      <c r="B9" s="7">
        <v>3.43</v>
      </c>
      <c r="C9" s="7">
        <v>0.88</v>
      </c>
      <c r="D9">
        <v>47</v>
      </c>
      <c r="E9" s="7">
        <v>3.54</v>
      </c>
      <c r="F9" s="7">
        <v>1.1000000000000001</v>
      </c>
      <c r="G9">
        <v>42</v>
      </c>
      <c r="H9">
        <v>1</v>
      </c>
    </row>
    <row r="10" spans="1:11">
      <c r="A10" t="s">
        <v>216</v>
      </c>
      <c r="B10" s="7">
        <v>5.56</v>
      </c>
      <c r="C10" s="7">
        <v>1.07</v>
      </c>
      <c r="D10">
        <v>47</v>
      </c>
      <c r="E10" s="7">
        <v>5.41</v>
      </c>
      <c r="F10" s="7">
        <v>1.04</v>
      </c>
      <c r="G10">
        <v>42</v>
      </c>
      <c r="H10">
        <v>1</v>
      </c>
    </row>
    <row r="11" spans="1:11">
      <c r="A11" t="s">
        <v>217</v>
      </c>
      <c r="B11" s="7">
        <v>5.54</v>
      </c>
      <c r="C11" s="7">
        <v>1.06</v>
      </c>
      <c r="D11">
        <v>47</v>
      </c>
      <c r="E11" s="7">
        <v>5.46</v>
      </c>
      <c r="F11" s="7">
        <v>1.07</v>
      </c>
      <c r="G11">
        <v>42</v>
      </c>
      <c r="H11">
        <v>1</v>
      </c>
    </row>
    <row r="12" spans="1:11">
      <c r="A12" t="s">
        <v>218</v>
      </c>
      <c r="B12" s="7">
        <v>-2.13</v>
      </c>
      <c r="C12" s="7">
        <v>5.19</v>
      </c>
      <c r="D12">
        <v>47</v>
      </c>
      <c r="E12" s="7">
        <v>-1.93</v>
      </c>
      <c r="F12" s="7">
        <v>3.8</v>
      </c>
      <c r="G12">
        <v>42</v>
      </c>
      <c r="H12">
        <v>1</v>
      </c>
    </row>
    <row r="13" spans="1:11">
      <c r="A13" t="s">
        <v>219</v>
      </c>
      <c r="B13" s="7">
        <v>7.34</v>
      </c>
      <c r="C13" s="7">
        <v>3.5</v>
      </c>
      <c r="D13">
        <v>47</v>
      </c>
      <c r="E13" s="7">
        <v>6.75</v>
      </c>
      <c r="F13" s="7">
        <v>3.17</v>
      </c>
      <c r="G13">
        <v>42</v>
      </c>
      <c r="H13">
        <v>1</v>
      </c>
    </row>
    <row r="14" spans="1:11">
      <c r="A14" t="s">
        <v>220</v>
      </c>
      <c r="B14" s="7">
        <v>11.21</v>
      </c>
      <c r="C14" s="7">
        <v>2.9</v>
      </c>
      <c r="D14">
        <v>47</v>
      </c>
      <c r="E14" s="7">
        <v>11.19</v>
      </c>
      <c r="F14" s="7">
        <v>3.2</v>
      </c>
      <c r="G14">
        <v>42</v>
      </c>
      <c r="H14">
        <v>1</v>
      </c>
    </row>
    <row r="15" spans="1:11">
      <c r="A15" t="s">
        <v>209</v>
      </c>
      <c r="B15" s="7">
        <v>56.98</v>
      </c>
      <c r="C15" s="7">
        <v>6.78</v>
      </c>
      <c r="D15">
        <v>47</v>
      </c>
      <c r="E15" s="7">
        <v>55.48</v>
      </c>
      <c r="F15" s="7">
        <v>10.49</v>
      </c>
      <c r="G15">
        <v>42</v>
      </c>
      <c r="H15">
        <v>2</v>
      </c>
    </row>
    <row r="16" spans="1:11">
      <c r="A16" t="s">
        <v>210</v>
      </c>
      <c r="B16" s="7">
        <v>56.94</v>
      </c>
      <c r="C16" s="7">
        <v>6.2</v>
      </c>
      <c r="D16">
        <v>47</v>
      </c>
      <c r="E16" s="7">
        <v>57.57</v>
      </c>
      <c r="F16" s="7">
        <v>5.73</v>
      </c>
      <c r="G16">
        <v>42</v>
      </c>
      <c r="H16">
        <v>2</v>
      </c>
    </row>
    <row r="17" spans="1:8">
      <c r="A17" t="s">
        <v>211</v>
      </c>
      <c r="B17" s="7">
        <v>8.9499999999999993</v>
      </c>
      <c r="C17" s="7">
        <v>1.76</v>
      </c>
      <c r="D17">
        <v>47</v>
      </c>
      <c r="E17" s="7">
        <v>9.83</v>
      </c>
      <c r="F17" s="7">
        <v>2.88</v>
      </c>
      <c r="G17">
        <v>42</v>
      </c>
      <c r="H17">
        <v>2</v>
      </c>
    </row>
    <row r="18" spans="1:8">
      <c r="A18" t="s">
        <v>212</v>
      </c>
      <c r="B18" s="7">
        <v>9.1</v>
      </c>
      <c r="C18" s="7">
        <v>1.8</v>
      </c>
      <c r="D18">
        <v>47</v>
      </c>
      <c r="E18" s="7">
        <v>9.9499999999999993</v>
      </c>
      <c r="F18" s="7">
        <v>3.09</v>
      </c>
      <c r="G18">
        <v>42</v>
      </c>
      <c r="H18">
        <v>2</v>
      </c>
    </row>
    <row r="19" spans="1:8">
      <c r="A19" t="s">
        <v>213</v>
      </c>
      <c r="B19" s="7">
        <v>28.4</v>
      </c>
      <c r="C19" s="7">
        <v>16.05</v>
      </c>
      <c r="D19">
        <v>47</v>
      </c>
      <c r="E19" s="7">
        <v>30.12</v>
      </c>
      <c r="F19" s="7">
        <v>21.65</v>
      </c>
      <c r="G19">
        <v>42</v>
      </c>
      <c r="H19">
        <v>2</v>
      </c>
    </row>
    <row r="20" spans="1:8">
      <c r="A20" t="s">
        <v>214</v>
      </c>
      <c r="B20" s="7">
        <v>3.66</v>
      </c>
      <c r="C20" s="7">
        <v>0.99</v>
      </c>
      <c r="D20">
        <v>47</v>
      </c>
      <c r="E20" s="7">
        <v>3.64</v>
      </c>
      <c r="F20" s="7">
        <v>1.21</v>
      </c>
      <c r="G20">
        <v>42</v>
      </c>
      <c r="H20">
        <v>2</v>
      </c>
    </row>
    <row r="21" spans="1:8">
      <c r="A21" t="s">
        <v>215</v>
      </c>
      <c r="B21" s="7">
        <v>3.69</v>
      </c>
      <c r="C21" s="7">
        <v>1.02</v>
      </c>
      <c r="D21">
        <v>47</v>
      </c>
      <c r="E21" s="7">
        <v>3.64</v>
      </c>
      <c r="F21" s="7">
        <v>1.22</v>
      </c>
      <c r="G21">
        <v>42</v>
      </c>
      <c r="H21">
        <v>2</v>
      </c>
    </row>
    <row r="22" spans="1:8">
      <c r="A22" t="s">
        <v>216</v>
      </c>
      <c r="B22" s="7">
        <v>5.41</v>
      </c>
      <c r="C22" s="7">
        <v>1.38</v>
      </c>
      <c r="D22">
        <v>47</v>
      </c>
      <c r="E22" s="7">
        <v>5.43</v>
      </c>
      <c r="F22" s="7">
        <v>1.22</v>
      </c>
      <c r="G22">
        <v>42</v>
      </c>
      <c r="H22">
        <v>2</v>
      </c>
    </row>
    <row r="23" spans="1:8">
      <c r="A23" t="s">
        <v>217</v>
      </c>
      <c r="B23" s="7">
        <v>5.45</v>
      </c>
      <c r="C23" s="7">
        <v>1.34</v>
      </c>
      <c r="D23">
        <v>47</v>
      </c>
      <c r="E23" s="7">
        <v>5.45</v>
      </c>
      <c r="F23" s="7">
        <v>1.26</v>
      </c>
      <c r="G23">
        <v>42</v>
      </c>
      <c r="H23">
        <v>2</v>
      </c>
    </row>
    <row r="24" spans="1:8">
      <c r="A24" t="s">
        <v>218</v>
      </c>
      <c r="B24" s="7">
        <v>-1.98</v>
      </c>
      <c r="C24" s="7">
        <v>5.12</v>
      </c>
      <c r="D24">
        <v>47</v>
      </c>
      <c r="E24" s="7">
        <v>-1.83</v>
      </c>
      <c r="F24" s="7">
        <v>4.01</v>
      </c>
      <c r="G24">
        <v>42</v>
      </c>
      <c r="H24">
        <v>2</v>
      </c>
    </row>
    <row r="25" spans="1:8">
      <c r="A25" t="s">
        <v>219</v>
      </c>
      <c r="B25" s="7">
        <v>7.29</v>
      </c>
      <c r="C25" s="7">
        <v>3.05</v>
      </c>
      <c r="D25">
        <v>47</v>
      </c>
      <c r="E25" s="7">
        <v>7.81</v>
      </c>
      <c r="F25" s="7">
        <v>3.4</v>
      </c>
      <c r="G25">
        <v>42</v>
      </c>
      <c r="H25">
        <v>2</v>
      </c>
    </row>
    <row r="26" spans="1:8">
      <c r="A26" t="s">
        <v>220</v>
      </c>
      <c r="B26" s="7">
        <v>13.36</v>
      </c>
      <c r="C26" s="7">
        <v>17.260000000000002</v>
      </c>
      <c r="D26">
        <v>47</v>
      </c>
      <c r="E26" s="7">
        <v>11.32</v>
      </c>
      <c r="F26" s="7">
        <v>3.01</v>
      </c>
      <c r="G26">
        <v>42</v>
      </c>
      <c r="H26">
        <v>2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B975-1140-4C91-A279-4320EDF1AA3A}">
  <dimension ref="A1:O4"/>
  <sheetViews>
    <sheetView workbookViewId="0">
      <selection sqref="A1:K1"/>
    </sheetView>
  </sheetViews>
  <sheetFormatPr defaultRowHeight="15"/>
  <sheetData>
    <row r="1" spans="1:15">
      <c r="A1" s="40" t="s">
        <v>203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5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300</v>
      </c>
      <c r="I2" s="15" t="s">
        <v>312</v>
      </c>
      <c r="J2" t="s">
        <v>313</v>
      </c>
      <c r="K2" s="15" t="s">
        <v>314</v>
      </c>
      <c r="L2" t="s">
        <v>315</v>
      </c>
      <c r="N2" t="s">
        <v>316</v>
      </c>
    </row>
    <row r="3" spans="1:15">
      <c r="A3" t="s">
        <v>317</v>
      </c>
      <c r="H3">
        <v>1</v>
      </c>
    </row>
    <row r="4" spans="1:15">
      <c r="A4" t="s">
        <v>318</v>
      </c>
      <c r="B4">
        <v>19</v>
      </c>
      <c r="C4">
        <f>SQRT(D4) * ((J4-I4)/(2 *N4))</f>
        <v>15.58147988078025</v>
      </c>
      <c r="D4">
        <v>12</v>
      </c>
      <c r="E4">
        <v>20</v>
      </c>
      <c r="F4">
        <f>SQRT(G4) * ((L4-K4)/(2 *O4))</f>
        <v>21.512709096811534</v>
      </c>
      <c r="G4">
        <v>13</v>
      </c>
      <c r="H4">
        <v>1</v>
      </c>
      <c r="I4">
        <v>13.5</v>
      </c>
      <c r="J4">
        <v>33.299999999999997</v>
      </c>
      <c r="K4">
        <v>12.5</v>
      </c>
      <c r="L4">
        <v>38.5</v>
      </c>
      <c r="N4" s="16">
        <f>TINV(1-0.95,12-1)</f>
        <v>2.2009851600916384</v>
      </c>
      <c r="O4" s="16">
        <f>TINV(1-0.95,13-1)</f>
        <v>2.178812829667228</v>
      </c>
    </row>
  </sheetData>
  <mergeCells count="1">
    <mergeCell ref="A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J x n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b J x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c Z 1 Y o i k e 4 D g A A A B E A A A A T A B w A R m 9 y b X V s Y X M v U 2 V j d G l v b j E u b S C i G A A o o B Q A A A A A A A A A A A A A A A A A A A A A A A A A A A A r T k 0 u y c z P U w i G 0 I b W A F B L A Q I t A B Q A A g A I A G y c Z 1 Z I s u X 4 p A A A A P Y A A A A S A A A A A A A A A A A A A A A A A A A A A A B D b 2 5 m a W c v U G F j a 2 F n Z S 5 4 b W x Q S w E C L Q A U A A I A C A B s n G d W D 8 r p q 6 Q A A A D p A A A A E w A A A A A A A A A A A A A A A A D w A A A A W 0 N v b n R l b n R f V H l w Z X N d L n h t b F B L A Q I t A B Q A A g A I A G y c Z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4 m M U L k q W 7 Q p Y A A a R T d P P L A A A A A A I A A A A A A B B m A A A A A Q A A I A A A A B 6 j S 2 3 Z W H b J k w V b W U w i K U 4 T 4 F O b c p E p O B A q 4 c u x R D S 7 A A A A A A 6 A A A A A A g A A I A A A A J Z g z I 7 Q K 8 d N u S y 9 U F A H h b 3 + M N h N 5 + y D 3 Z 4 y w m K C V b 4 D U A A A A D L w e h 0 i D c s R 6 8 B U V n R M k e T f S j F / 2 N j u v O 8 t 0 y t 6 K c / z 8 u M k N 4 N + t P j s 9 / X B d G s U s 7 z 2 j X u N W L 1 2 F D j v w L s + u 4 B c S q 8 / 1 f Y H 7 E Z y c Y F c f r h O Q A A A A L Q H g g X V i H 1 e 5 Z 3 F k 1 d Q Y b H w h 1 n e d 0 F Q k h 9 m Z I r d + 9 Z p Z T 0 J X g k C 7 k 1 d L T n a B w 2 A W 4 v W c D z v P z P K z t q b F w E K v Z I = < / D a t a M a s h u p > 
</file>

<file path=customXml/itemProps1.xml><?xml version="1.0" encoding="utf-8"?>
<ds:datastoreItem xmlns:ds="http://schemas.openxmlformats.org/officeDocument/2006/customXml" ds:itemID="{1D77AFD7-CB11-48E9-833B-6D6A8217DA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 Amendolara</dc:creator>
  <cp:keywords/>
  <dc:description/>
  <cp:lastModifiedBy>Ryan Powers</cp:lastModifiedBy>
  <cp:revision/>
  <dcterms:created xsi:type="dcterms:W3CDTF">2023-03-06T18:14:20Z</dcterms:created>
  <dcterms:modified xsi:type="dcterms:W3CDTF">2023-04-28T23:50:32Z</dcterms:modified>
  <cp:category/>
  <cp:contentStatus/>
</cp:coreProperties>
</file>