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001F75D3-192F-418E-B1D5-2510D41ACEBC}" xr6:coauthVersionLast="41" xr6:coauthVersionMax="41" xr10:uidLastSave="{00000000-0000-0000-0000-000000000000}"/>
  <bookViews>
    <workbookView xWindow="-120" yWindow="-120" windowWidth="29040" windowHeight="15840" activeTab="1" xr2:uid="{B04BC70A-4127-4D94-AE25-CE9750F9DC2C}"/>
  </bookViews>
  <sheets>
    <sheet name="Sales Comm temp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AA4" i="2"/>
  <c r="X4" i="2"/>
  <c r="V4" i="2"/>
  <c r="Z4" i="2" s="1"/>
  <c r="T4" i="2"/>
  <c r="S4" i="2"/>
  <c r="D34" i="1"/>
  <c r="D35" i="1"/>
  <c r="D36" i="1" s="1"/>
  <c r="D37" i="1" s="1"/>
  <c r="D38" i="1" s="1"/>
  <c r="D39" i="1" s="1"/>
  <c r="D40" i="1" s="1"/>
  <c r="D41" i="1" s="1"/>
  <c r="D42" i="1" s="1"/>
  <c r="D43" i="1" s="1"/>
  <c r="D33" i="1"/>
  <c r="D32" i="1"/>
  <c r="D31" i="1"/>
  <c r="D24" i="1"/>
  <c r="D25" i="1"/>
  <c r="D26" i="1"/>
  <c r="D27" i="1"/>
  <c r="D28" i="1"/>
  <c r="D29" i="1"/>
  <c r="Y4" i="2" l="1"/>
</calcChain>
</file>

<file path=xl/sharedStrings.xml><?xml version="1.0" encoding="utf-8"?>
<sst xmlns="http://schemas.openxmlformats.org/spreadsheetml/2006/main" count="80" uniqueCount="62">
  <si>
    <t>Standard</t>
  </si>
  <si>
    <t>1-2</t>
  </si>
  <si>
    <t>3-5</t>
  </si>
  <si>
    <t>6-12</t>
  </si>
  <si>
    <t>12+</t>
  </si>
  <si>
    <t>Bonus</t>
  </si>
  <si>
    <t>Setup Fee</t>
  </si>
  <si>
    <t>Metric</t>
  </si>
  <si>
    <t>Total Contract Value</t>
  </si>
  <si>
    <t>Type</t>
  </si>
  <si>
    <t>Duration/Fee%</t>
  </si>
  <si>
    <t>Variable</t>
  </si>
  <si>
    <t>Commission</t>
  </si>
  <si>
    <t>Payment Term</t>
  </si>
  <si>
    <t>1.2 M -1.8 M</t>
  </si>
  <si>
    <t>1.8 M - 3.5 M</t>
  </si>
  <si>
    <t>3.5 M - 7 M</t>
  </si>
  <si>
    <t>7 M+</t>
  </si>
  <si>
    <t>% of Setup fee</t>
  </si>
  <si>
    <t xml:space="preserve">Variable </t>
  </si>
  <si>
    <t>Deal Value</t>
  </si>
  <si>
    <t>Value of setup fee</t>
  </si>
  <si>
    <t>Condition</t>
  </si>
  <si>
    <t xml:space="preserve"> Min. 34000</t>
  </si>
  <si>
    <t>Prepayment</t>
  </si>
  <si>
    <t>Campaign</t>
  </si>
  <si>
    <t>Year</t>
  </si>
  <si>
    <t>Month</t>
  </si>
  <si>
    <t>Enter Setup fee</t>
  </si>
  <si>
    <t>Enter Total contract Volume</t>
  </si>
  <si>
    <t>Monthly Budget</t>
  </si>
  <si>
    <t>Enter Duration</t>
  </si>
  <si>
    <t>Managment fee</t>
  </si>
  <si>
    <t>Car dealer</t>
  </si>
  <si>
    <t>Enter Payment terms</t>
  </si>
  <si>
    <t>Sales comment</t>
  </si>
  <si>
    <t>Finance Comment</t>
  </si>
  <si>
    <t>First commission Paid</t>
  </si>
  <si>
    <t>Last commission Paid</t>
  </si>
  <si>
    <t>Payment Month</t>
  </si>
  <si>
    <t>Last payment month</t>
  </si>
  <si>
    <t>Sales commission apllicable</t>
  </si>
  <si>
    <t>Payment term Incetivization</t>
  </si>
  <si>
    <t>Car dealer Bonus</t>
  </si>
  <si>
    <t>Multiplier Apllicable</t>
  </si>
  <si>
    <t>Payout on setup fee</t>
  </si>
  <si>
    <t>Commission payout after first invoice</t>
  </si>
  <si>
    <t>Commission payout after last invoice</t>
  </si>
  <si>
    <t>Bonus Payout</t>
  </si>
  <si>
    <t>Total</t>
  </si>
  <si>
    <t>[Crystal Bliss] + [NB] + [1] + [Generate lead]</t>
  </si>
  <si>
    <t>Nov</t>
  </si>
  <si>
    <t>Yes</t>
  </si>
  <si>
    <t>Jun</t>
  </si>
  <si>
    <t>Multiplier</t>
  </si>
  <si>
    <t xml:space="preserve">Fee </t>
  </si>
  <si>
    <t>User Input</t>
  </si>
  <si>
    <t>Finance check/Input</t>
  </si>
  <si>
    <t>Calulcation Inputs/Middle table</t>
  </si>
  <si>
    <t>Final Output</t>
  </si>
  <si>
    <t>Amount</t>
  </si>
  <si>
    <t>Car 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</si>
</sst>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B7B7B7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ck">
        <color rgb="FFFFFFFF"/>
      </right>
      <top style="thick">
        <color rgb="FFFFFFFF"/>
      </top>
      <bottom style="medium">
        <color rgb="FF000000"/>
      </bottom>
      <diagonal/>
    </border>
    <border>
      <left/>
      <right style="thick">
        <color rgb="FFFFFFFF"/>
      </right>
      <top style="thick">
        <color rgb="FFFFFFFF"/>
      </top>
      <bottom style="medium">
        <color rgb="FF000000"/>
      </bottom>
      <diagonal/>
    </border>
    <border>
      <left/>
      <right/>
      <top style="thick">
        <color rgb="FFFFFFFF"/>
      </top>
      <bottom style="medium">
        <color rgb="FF000000"/>
      </bottom>
      <diagonal/>
    </border>
    <border>
      <left/>
      <right style="medium">
        <color rgb="FF000000"/>
      </right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1">
    <xf numFmtId="0" fontId="0" fillId="0" borderId="0" xfId="0"/>
    <xf numFmtId="9" fontId="0" fillId="0" borderId="0" xfId="0" applyNumberFormat="1"/>
    <xf numFmtId="4" fontId="0" fillId="0" borderId="0" xfId="0" applyNumberFormat="1"/>
    <xf numFmtId="0" fontId="3" fillId="0" borderId="0" xfId="0" applyFont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Border="1"/>
    <xf numFmtId="9" fontId="0" fillId="0" borderId="0" xfId="0" applyNumberFormat="1" applyBorder="1"/>
    <xf numFmtId="49" fontId="0" fillId="0" borderId="0" xfId="0" applyNumberFormat="1" applyBorder="1"/>
    <xf numFmtId="9" fontId="3" fillId="0" borderId="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169" fontId="3" fillId="0" borderId="0" xfId="0" applyNumberFormat="1" applyFont="1" applyAlignment="1">
      <alignment horizontal="center"/>
    </xf>
    <xf numFmtId="49" fontId="0" fillId="0" borderId="0" xfId="0" applyNumberFormat="1" applyFill="1" applyBorder="1"/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6" fillId="6" borderId="0" xfId="0" applyFont="1" applyFill="1" applyAlignment="1"/>
    <xf numFmtId="0" fontId="6" fillId="6" borderId="0" xfId="0" applyFont="1" applyFill="1" applyAlignment="1">
      <alignment vertical="center"/>
    </xf>
    <xf numFmtId="0" fontId="3" fillId="0" borderId="7" xfId="0" applyFont="1" applyBorder="1" applyAlignment="1"/>
    <xf numFmtId="0" fontId="5" fillId="7" borderId="8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/>
    </xf>
    <xf numFmtId="3" fontId="3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/>
    <xf numFmtId="9" fontId="3" fillId="8" borderId="0" xfId="0" applyNumberFormat="1" applyFont="1" applyFill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49" fontId="3" fillId="8" borderId="0" xfId="0" applyNumberFormat="1" applyFont="1" applyFill="1" applyAlignment="1">
      <alignment horizontal="center"/>
    </xf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4" fontId="3" fillId="0" borderId="0" xfId="0" applyNumberFormat="1" applyFont="1" applyAlignment="1">
      <alignment horizontal="center"/>
    </xf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BE5-B356-4E7A-B1F5-ECDC1652C202}">
  <dimension ref="C3:X48"/>
  <sheetViews>
    <sheetView topLeftCell="A23" workbookViewId="0">
      <selection activeCell="C46" sqref="C46:C48"/>
    </sheetView>
  </sheetViews>
  <sheetFormatPr defaultRowHeight="15" x14ac:dyDescent="0.25"/>
  <cols>
    <col min="3" max="3" width="15.140625" customWidth="1"/>
    <col min="4" max="4" width="20.42578125" bestFit="1" customWidth="1"/>
    <col min="5" max="5" width="18.140625" bestFit="1" customWidth="1"/>
    <col min="7" max="9" width="6.140625" bestFit="1" customWidth="1"/>
    <col min="10" max="10" width="7.140625" bestFit="1" customWidth="1"/>
    <col min="11" max="11" width="4.7109375" bestFit="1" customWidth="1"/>
    <col min="12" max="13" width="7.140625" bestFit="1" customWidth="1"/>
  </cols>
  <sheetData>
    <row r="3" spans="3:24" x14ac:dyDescent="0.25">
      <c r="C3" t="s">
        <v>9</v>
      </c>
    </row>
    <row r="4" spans="3:24" x14ac:dyDescent="0.25">
      <c r="D4" s="11" t="s">
        <v>10</v>
      </c>
      <c r="E4" s="12">
        <v>0.35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3:24" x14ac:dyDescent="0.25">
      <c r="C5" t="s">
        <v>0</v>
      </c>
      <c r="D5" s="13" t="s">
        <v>1</v>
      </c>
      <c r="E5" s="14">
        <v>0.01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3:24" x14ac:dyDescent="0.25">
      <c r="C6" t="s">
        <v>0</v>
      </c>
      <c r="D6" s="13" t="s">
        <v>2</v>
      </c>
      <c r="E6" s="14">
        <v>0.04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3:24" x14ac:dyDescent="0.25">
      <c r="C7" t="s">
        <v>0</v>
      </c>
      <c r="D7" s="13" t="s">
        <v>3</v>
      </c>
      <c r="E7" s="14">
        <v>0.1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3:24" x14ac:dyDescent="0.25">
      <c r="C8" t="s">
        <v>0</v>
      </c>
      <c r="D8" s="13" t="s">
        <v>4</v>
      </c>
      <c r="E8" s="14">
        <v>0.12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10" spans="3:24" x14ac:dyDescent="0.25">
      <c r="D10" s="18" t="s">
        <v>11</v>
      </c>
      <c r="E10" s="18" t="s">
        <v>18</v>
      </c>
      <c r="F10" t="s">
        <v>22</v>
      </c>
    </row>
    <row r="11" spans="3:24" ht="26.25" x14ac:dyDescent="0.25">
      <c r="C11" s="3" t="s">
        <v>6</v>
      </c>
      <c r="D11" s="18" t="s">
        <v>21</v>
      </c>
      <c r="E11" s="4">
        <v>0.1</v>
      </c>
      <c r="F11" s="5" t="s">
        <v>23</v>
      </c>
    </row>
    <row r="13" spans="3:24" x14ac:dyDescent="0.25">
      <c r="C13" t="s">
        <v>5</v>
      </c>
      <c r="D13" t="s">
        <v>19</v>
      </c>
      <c r="E13" s="7" t="s">
        <v>8</v>
      </c>
      <c r="F13" s="7" t="s">
        <v>5</v>
      </c>
    </row>
    <row r="14" spans="3:24" x14ac:dyDescent="0.25">
      <c r="C14" t="s">
        <v>5</v>
      </c>
      <c r="D14" t="s">
        <v>20</v>
      </c>
      <c r="E14" s="9" t="s">
        <v>14</v>
      </c>
      <c r="F14" s="17">
        <v>3.0000000000000001E-3</v>
      </c>
    </row>
    <row r="15" spans="3:24" x14ac:dyDescent="0.25">
      <c r="C15" t="s">
        <v>5</v>
      </c>
      <c r="D15" t="s">
        <v>20</v>
      </c>
      <c r="E15" s="9" t="s">
        <v>15</v>
      </c>
      <c r="F15" s="17">
        <v>5.0000000000000001E-3</v>
      </c>
    </row>
    <row r="16" spans="3:24" x14ac:dyDescent="0.25">
      <c r="C16" t="s">
        <v>5</v>
      </c>
      <c r="D16" t="s">
        <v>20</v>
      </c>
      <c r="E16" s="9" t="s">
        <v>16</v>
      </c>
      <c r="F16" s="17">
        <v>7.0000000000000001E-3</v>
      </c>
    </row>
    <row r="17" spans="3:6" x14ac:dyDescent="0.25">
      <c r="C17" t="s">
        <v>5</v>
      </c>
      <c r="D17" t="s">
        <v>20</v>
      </c>
      <c r="E17" s="9" t="s">
        <v>17</v>
      </c>
      <c r="F17" s="17">
        <v>8.0000000000000002E-3</v>
      </c>
    </row>
    <row r="18" spans="3:6" x14ac:dyDescent="0.25">
      <c r="D18" s="8"/>
      <c r="E18" s="9"/>
      <c r="F18" s="9"/>
    </row>
    <row r="19" spans="3:6" x14ac:dyDescent="0.25">
      <c r="C19" s="6" t="s">
        <v>7</v>
      </c>
      <c r="D19" s="6" t="s">
        <v>11</v>
      </c>
      <c r="E19" s="6" t="s">
        <v>12</v>
      </c>
      <c r="F19" s="9"/>
    </row>
    <row r="20" spans="3:6" x14ac:dyDescent="0.25">
      <c r="C20" s="15" t="s">
        <v>13</v>
      </c>
      <c r="D20" s="15" t="s">
        <v>24</v>
      </c>
      <c r="E20" s="16">
        <v>5000</v>
      </c>
    </row>
    <row r="23" spans="3:6" x14ac:dyDescent="0.25">
      <c r="C23" t="s">
        <v>55</v>
      </c>
      <c r="D23" t="s">
        <v>54</v>
      </c>
    </row>
    <row r="24" spans="3:6" x14ac:dyDescent="0.25">
      <c r="C24" s="1">
        <v>0.05</v>
      </c>
      <c r="D24" s="2">
        <f t="shared" ref="D24:D28" si="0">C24/$C$30</f>
        <v>0.14285714285714288</v>
      </c>
    </row>
    <row r="25" spans="3:6" x14ac:dyDescent="0.25">
      <c r="C25" s="1">
        <v>0.1</v>
      </c>
      <c r="D25" s="2">
        <f t="shared" si="0"/>
        <v>0.28571428571428575</v>
      </c>
    </row>
    <row r="26" spans="3:6" x14ac:dyDescent="0.25">
      <c r="C26" s="1">
        <v>0.15</v>
      </c>
      <c r="D26" s="2">
        <f t="shared" si="0"/>
        <v>0.4285714285714286</v>
      </c>
    </row>
    <row r="27" spans="3:6" x14ac:dyDescent="0.25">
      <c r="C27" s="1">
        <v>0.2</v>
      </c>
      <c r="D27" s="2">
        <f t="shared" si="0"/>
        <v>0.57142857142857151</v>
      </c>
    </row>
    <row r="28" spans="3:6" x14ac:dyDescent="0.25">
      <c r="C28" s="1">
        <v>0.25</v>
      </c>
      <c r="D28" s="2">
        <f t="shared" si="0"/>
        <v>0.7142857142857143</v>
      </c>
    </row>
    <row r="29" spans="3:6" x14ac:dyDescent="0.25">
      <c r="C29" s="1">
        <v>0.3</v>
      </c>
      <c r="D29" s="2">
        <f>C29/$C$30</f>
        <v>0.85714285714285721</v>
      </c>
    </row>
    <row r="30" spans="3:6" x14ac:dyDescent="0.25">
      <c r="C30" s="1">
        <v>0.35</v>
      </c>
      <c r="D30">
        <v>1</v>
      </c>
    </row>
    <row r="31" spans="3:6" x14ac:dyDescent="0.25">
      <c r="C31" s="1">
        <v>0.4</v>
      </c>
      <c r="D31" s="2">
        <f t="shared" ref="D31:D43" si="1">C31/$C$30</f>
        <v>1.142857142857143</v>
      </c>
    </row>
    <row r="32" spans="3:6" x14ac:dyDescent="0.25">
      <c r="C32" s="1">
        <v>0.45</v>
      </c>
      <c r="D32" s="2">
        <f t="shared" si="1"/>
        <v>1.2857142857142858</v>
      </c>
    </row>
    <row r="33" spans="3:5" x14ac:dyDescent="0.25">
      <c r="C33" s="1">
        <v>0.5</v>
      </c>
      <c r="D33" s="2">
        <f>D32</f>
        <v>1.2857142857142858</v>
      </c>
    </row>
    <row r="34" spans="3:5" x14ac:dyDescent="0.25">
      <c r="C34" s="1">
        <v>0.55000000000000004</v>
      </c>
      <c r="D34" s="2">
        <f t="shared" ref="D34:D43" si="2">D33</f>
        <v>1.2857142857142858</v>
      </c>
    </row>
    <row r="35" spans="3:5" x14ac:dyDescent="0.25">
      <c r="C35" s="1">
        <v>0.6</v>
      </c>
      <c r="D35" s="2">
        <f t="shared" si="2"/>
        <v>1.2857142857142858</v>
      </c>
    </row>
    <row r="36" spans="3:5" x14ac:dyDescent="0.25">
      <c r="C36" s="1">
        <v>0.65</v>
      </c>
      <c r="D36" s="2">
        <f t="shared" si="2"/>
        <v>1.2857142857142858</v>
      </c>
    </row>
    <row r="37" spans="3:5" x14ac:dyDescent="0.25">
      <c r="C37" s="1">
        <v>0.7</v>
      </c>
      <c r="D37" s="2">
        <f t="shared" si="2"/>
        <v>1.2857142857142858</v>
      </c>
    </row>
    <row r="38" spans="3:5" x14ac:dyDescent="0.25">
      <c r="C38" s="1">
        <v>0.75</v>
      </c>
      <c r="D38" s="2">
        <f t="shared" si="2"/>
        <v>1.2857142857142858</v>
      </c>
    </row>
    <row r="39" spans="3:5" x14ac:dyDescent="0.25">
      <c r="C39" s="1">
        <v>0.8</v>
      </c>
      <c r="D39" s="2">
        <f t="shared" si="2"/>
        <v>1.2857142857142858</v>
      </c>
    </row>
    <row r="40" spans="3:5" x14ac:dyDescent="0.25">
      <c r="C40" s="1">
        <v>0.85</v>
      </c>
      <c r="D40" s="2">
        <f t="shared" si="2"/>
        <v>1.2857142857142858</v>
      </c>
    </row>
    <row r="41" spans="3:5" x14ac:dyDescent="0.25">
      <c r="C41" s="1">
        <v>0.9</v>
      </c>
      <c r="D41" s="2">
        <f t="shared" si="2"/>
        <v>1.2857142857142858</v>
      </c>
    </row>
    <row r="42" spans="3:5" x14ac:dyDescent="0.25">
      <c r="C42" s="1">
        <v>0.95</v>
      </c>
      <c r="D42" s="2">
        <f t="shared" si="2"/>
        <v>1.2857142857142858</v>
      </c>
    </row>
    <row r="43" spans="3:5" x14ac:dyDescent="0.25">
      <c r="C43" s="1">
        <v>1</v>
      </c>
      <c r="D43" s="2">
        <f t="shared" si="2"/>
        <v>1.2857142857142858</v>
      </c>
    </row>
    <row r="45" spans="3:5" x14ac:dyDescent="0.25">
      <c r="C45" t="s">
        <v>9</v>
      </c>
      <c r="D45" s="3" t="s">
        <v>60</v>
      </c>
      <c r="E45" s="3" t="s">
        <v>5</v>
      </c>
    </row>
    <row r="46" spans="3:5" x14ac:dyDescent="0.25">
      <c r="C46" t="s">
        <v>61</v>
      </c>
      <c r="D46" s="5">
        <v>100000</v>
      </c>
      <c r="E46" s="3">
        <v>2500</v>
      </c>
    </row>
    <row r="47" spans="3:5" x14ac:dyDescent="0.25">
      <c r="C47" t="s">
        <v>61</v>
      </c>
      <c r="D47" s="5">
        <v>150000</v>
      </c>
      <c r="E47" s="3">
        <v>5000</v>
      </c>
    </row>
    <row r="48" spans="3:5" x14ac:dyDescent="0.25">
      <c r="C48" t="s">
        <v>61</v>
      </c>
      <c r="D48" s="5">
        <v>200000</v>
      </c>
      <c r="E48" s="3">
        <v>7500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E6A4-699B-4FD6-B756-C1FA9DB299DC}">
  <dimension ref="B1:AB4"/>
  <sheetViews>
    <sheetView tabSelected="1" topLeftCell="P1" workbookViewId="0">
      <selection activeCell="V4" sqref="V4"/>
    </sheetView>
  </sheetViews>
  <sheetFormatPr defaultRowHeight="15" x14ac:dyDescent="0.25"/>
  <cols>
    <col min="2" max="2" width="39.140625" bestFit="1" customWidth="1"/>
    <col min="3" max="3" width="5.5703125" bestFit="1" customWidth="1"/>
    <col min="4" max="4" width="6.28515625" bestFit="1" customWidth="1"/>
    <col min="5" max="5" width="13.42578125" bestFit="1" customWidth="1"/>
    <col min="6" max="6" width="23.42578125" bestFit="1" customWidth="1"/>
    <col min="7" max="7" width="13.7109375" bestFit="1" customWidth="1"/>
    <col min="8" max="8" width="12.5703125" bestFit="1" customWidth="1"/>
    <col min="9" max="9" width="13.5703125" bestFit="1" customWidth="1"/>
    <col min="10" max="10" width="9" bestFit="1" customWidth="1"/>
    <col min="11" max="11" width="18.140625" bestFit="1" customWidth="1"/>
    <col min="12" max="12" width="12.85546875" bestFit="1" customWidth="1"/>
    <col min="13" max="13" width="17.85546875" bestFit="1" customWidth="1"/>
    <col min="14" max="14" width="21.140625" bestFit="1" customWidth="1"/>
    <col min="15" max="15" width="21" bestFit="1" customWidth="1"/>
    <col min="16" max="16" width="15.28515625" bestFit="1" customWidth="1"/>
    <col min="17" max="17" width="19.7109375" bestFit="1" customWidth="1"/>
    <col min="19" max="19" width="22.42578125" bestFit="1" customWidth="1"/>
    <col min="20" max="20" width="23.5703125" bestFit="1" customWidth="1"/>
    <col min="21" max="21" width="14.28515625" bestFit="1" customWidth="1"/>
    <col min="22" max="22" width="16.7109375" bestFit="1" customWidth="1"/>
    <col min="24" max="24" width="16.85546875" bestFit="1" customWidth="1"/>
    <col min="25" max="25" width="30.7109375" bestFit="1" customWidth="1"/>
    <col min="26" max="26" width="30.28515625" bestFit="1" customWidth="1"/>
    <col min="27" max="27" width="11.5703125" bestFit="1" customWidth="1"/>
    <col min="28" max="28" width="6" bestFit="1" customWidth="1"/>
  </cols>
  <sheetData>
    <row r="1" spans="2:28" ht="15.75" thickBot="1" x14ac:dyDescent="0.3"/>
    <row r="2" spans="2:28" ht="16.5" thickTop="1" thickBot="1" x14ac:dyDescent="0.3">
      <c r="B2" s="38" t="s">
        <v>56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 t="s">
        <v>57</v>
      </c>
      <c r="N2" s="39"/>
      <c r="O2" s="39"/>
      <c r="P2" s="39"/>
      <c r="Q2" s="39"/>
      <c r="S2" s="38" t="s">
        <v>58</v>
      </c>
      <c r="T2" s="38"/>
      <c r="U2" s="38"/>
      <c r="V2" s="38"/>
      <c r="X2" s="38" t="s">
        <v>59</v>
      </c>
      <c r="Y2" s="38"/>
      <c r="Z2" s="38"/>
      <c r="AA2" s="38"/>
      <c r="AB2" s="38"/>
    </row>
    <row r="3" spans="2:28" ht="16.5" thickTop="1" thickBot="1" x14ac:dyDescent="0.3">
      <c r="B3" s="19" t="s">
        <v>25</v>
      </c>
      <c r="C3" s="20" t="s">
        <v>26</v>
      </c>
      <c r="D3" s="20" t="s">
        <v>27</v>
      </c>
      <c r="E3" s="20" t="s">
        <v>28</v>
      </c>
      <c r="F3" s="20" t="s">
        <v>29</v>
      </c>
      <c r="G3" s="20" t="s">
        <v>30</v>
      </c>
      <c r="H3" s="20" t="s">
        <v>31</v>
      </c>
      <c r="I3" s="20" t="s">
        <v>32</v>
      </c>
      <c r="J3" s="20" t="s">
        <v>33</v>
      </c>
      <c r="K3" s="20" t="s">
        <v>34</v>
      </c>
      <c r="L3" s="21" t="s">
        <v>35</v>
      </c>
      <c r="M3" s="22" t="s">
        <v>36</v>
      </c>
      <c r="N3" s="23" t="s">
        <v>37</v>
      </c>
      <c r="O3" s="23" t="s">
        <v>38</v>
      </c>
      <c r="P3" s="23" t="s">
        <v>39</v>
      </c>
      <c r="Q3" s="23" t="s">
        <v>40</v>
      </c>
      <c r="R3" s="24"/>
      <c r="S3" s="25" t="s">
        <v>41</v>
      </c>
      <c r="T3" s="25" t="s">
        <v>42</v>
      </c>
      <c r="U3" s="25" t="s">
        <v>43</v>
      </c>
      <c r="V3" s="25" t="s">
        <v>44</v>
      </c>
      <c r="W3" s="24"/>
      <c r="X3" s="25" t="s">
        <v>45</v>
      </c>
      <c r="Y3" s="25" t="s">
        <v>46</v>
      </c>
      <c r="Z3" s="25" t="s">
        <v>47</v>
      </c>
      <c r="AA3" s="25" t="s">
        <v>48</v>
      </c>
      <c r="AB3" s="26" t="s">
        <v>49</v>
      </c>
    </row>
    <row r="4" spans="2:28" x14ac:dyDescent="0.25">
      <c r="B4" s="27" t="s">
        <v>50</v>
      </c>
      <c r="C4" s="28">
        <v>2018</v>
      </c>
      <c r="D4" s="29" t="s">
        <v>51</v>
      </c>
      <c r="E4" s="28">
        <v>54400</v>
      </c>
      <c r="F4" s="28">
        <v>600000</v>
      </c>
      <c r="G4" s="28">
        <v>100000</v>
      </c>
      <c r="H4" s="37" t="s">
        <v>4</v>
      </c>
      <c r="I4" s="32">
        <v>0.35</v>
      </c>
      <c r="J4" s="31"/>
      <c r="K4" s="31">
        <v>5</v>
      </c>
      <c r="L4" s="31"/>
      <c r="M4" s="31"/>
      <c r="N4" s="30" t="s">
        <v>52</v>
      </c>
      <c r="O4" s="30" t="s">
        <v>52</v>
      </c>
      <c r="P4" s="31"/>
      <c r="Q4" s="31" t="s">
        <v>53</v>
      </c>
      <c r="R4" s="33"/>
      <c r="S4" s="34">
        <f>VLOOKUP(H4,'Sales Comm temp'!$D$4:$E$8,2,0)</f>
        <v>0.12</v>
      </c>
      <c r="T4" s="8">
        <f>IF(K4=0,'Sales Comm temp'!E20,0)</f>
        <v>0</v>
      </c>
      <c r="U4" s="33">
        <f>IFERROR(_xlfn.IFS(J4&gt;200000,'Sales Comm temp'!E48,J4&gt;150000,'Sales Comm temp'!E47,J4&gt;100000,'Sales Comm temp'!E46),0)</f>
        <v>0</v>
      </c>
      <c r="V4" s="40">
        <f>VLOOKUP(I4,'Sales Comm temp'!$C$23:$D$43,2,0)</f>
        <v>1</v>
      </c>
      <c r="W4" s="35"/>
      <c r="X4" s="9">
        <f>IF(E4&gt;34000,E4*0.1,0)</f>
        <v>5440</v>
      </c>
      <c r="Y4" s="9">
        <f>_xlfn.IFS(H4="1-2",G4*V4*S4,H4="3-5",G4*V4*S4,H4="6-12",G4*V4*S4*0.7,H4="12+",G4*V4*S4*0.7)</f>
        <v>8400</v>
      </c>
      <c r="Z4" s="9">
        <f>_xlfn.IFS(H4="1-2",0,H4="3-5",0,H4="6-12",G4*V4*S4*0.3,H4="12+",G4*V4*S4*0.3)</f>
        <v>3600</v>
      </c>
      <c r="AA4" s="8">
        <f>_xlfn.IFNA(_xlfn.IFS(F4&gt;7000000,0.8%*Example!F4,F4&gt;3500000,0.7%*Example!F4,F4&gt;1800000,0.5%*Example!F4,F4&gt;1200000,0.3%*Example!F4),0)</f>
        <v>0</v>
      </c>
      <c r="AB4" s="36">
        <v>19440</v>
      </c>
    </row>
  </sheetData>
  <mergeCells count="4">
    <mergeCell ref="B2:L2"/>
    <mergeCell ref="M2:Q2"/>
    <mergeCell ref="S2:V2"/>
    <mergeCell ref="X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Comm temp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2019-10-02T17:29:35Z</dcterms:created>
  <dcterms:modified xsi:type="dcterms:W3CDTF">2019-10-02T19:27:34Z</dcterms:modified>
</cp:coreProperties>
</file>