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52511"/>
</workbook>
</file>

<file path=xl/calcChain.xml><?xml version="1.0" encoding="utf-8"?>
<calcChain xmlns="http://schemas.openxmlformats.org/spreadsheetml/2006/main">
  <c r="Q7" i="1" l="1"/>
  <c r="R8" i="1"/>
  <c r="R7" i="1"/>
  <c r="R6" i="1"/>
  <c r="Q8" i="1"/>
  <c r="Q6" i="1"/>
  <c r="N8" i="1"/>
  <c r="N7" i="1"/>
  <c r="N6" i="1"/>
  <c r="M8" i="1"/>
  <c r="M7" i="1"/>
  <c r="M6" i="1"/>
  <c r="I8" i="1"/>
  <c r="I7" i="1"/>
  <c r="I6" i="1"/>
  <c r="J6" i="1"/>
  <c r="J7" i="1"/>
  <c r="J8" i="1"/>
  <c r="T8" i="1" l="1"/>
  <c r="F17" i="1" s="1"/>
  <c r="E27" i="1" s="1"/>
  <c r="T7" i="1"/>
  <c r="F16" i="1" s="1"/>
  <c r="D27" i="1" s="1"/>
  <c r="T6" i="1"/>
  <c r="F15" i="1" s="1"/>
  <c r="C27" i="1" s="1"/>
  <c r="E17" i="1" l="1"/>
  <c r="E26" i="1" s="1"/>
  <c r="E16" i="1"/>
  <c r="D26" i="1" s="1"/>
  <c r="E15" i="1"/>
  <c r="C26" i="1" s="1"/>
  <c r="D17" i="1"/>
  <c r="E25" i="1" s="1"/>
  <c r="D16" i="1"/>
  <c r="D25" i="1" s="1"/>
  <c r="D15" i="1"/>
  <c r="C25" i="1" s="1"/>
  <c r="C17" i="1"/>
  <c r="E24" i="1" s="1"/>
  <c r="C16" i="1"/>
  <c r="D24" i="1" s="1"/>
  <c r="C15" i="1"/>
  <c r="C24" i="1" s="1"/>
</calcChain>
</file>

<file path=xl/sharedStrings.xml><?xml version="1.0" encoding="utf-8"?>
<sst xmlns="http://schemas.openxmlformats.org/spreadsheetml/2006/main" count="17" uniqueCount="6">
  <si>
    <t>AS-IDV-Hop</t>
  </si>
  <si>
    <t>DV-Hop</t>
  </si>
  <si>
    <t>MCDS</t>
  </si>
  <si>
    <t>MOANS</t>
  </si>
  <si>
    <t>Accuracy Graph</t>
  </si>
  <si>
    <t>AS-IDV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</si>
</sst>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Localization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DV-Hop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Sheet1!$C$23:$E$23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cat>
          <c:val>
            <c:numRef>
              <c:f>Sheet1!$C$24:$E$24</c:f>
              <c:numCache>
                <c:formatCode>General</c:formatCode>
                <c:ptCount val="3"/>
                <c:pt idx="0">
                  <c:v>1.411762</c:v>
                </c:pt>
                <c:pt idx="1">
                  <c:v>1.625</c:v>
                </c:pt>
                <c:pt idx="2">
                  <c:v>1.612004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MCDS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Sheet1!$C$23:$E$23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cat>
          <c:val>
            <c:numRef>
              <c:f>Sheet1!$C$25:$E$25</c:f>
              <c:numCache>
                <c:formatCode>General</c:formatCode>
                <c:ptCount val="3"/>
                <c:pt idx="0">
                  <c:v>1.588228</c:v>
                </c:pt>
                <c:pt idx="1">
                  <c:v>1.6720600000000001</c:v>
                </c:pt>
                <c:pt idx="2">
                  <c:v>1.7000009999999999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MOANS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Sheet1!$C$23:$E$23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1.4705920000000001</c:v>
                </c:pt>
                <c:pt idx="1">
                  <c:v>1.9224999999999999</c:v>
                </c:pt>
                <c:pt idx="2">
                  <c:v>1.8430009999999999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AS-IDV-Hop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Sheet1!$C$23:$E$23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cat>
          <c:val>
            <c:numRef>
              <c:f>Sheet1!$C$27:$E$27</c:f>
              <c:numCache>
                <c:formatCode>General</c:formatCode>
                <c:ptCount val="3"/>
                <c:pt idx="0">
                  <c:v>1.6293038888888889</c:v>
                </c:pt>
                <c:pt idx="1">
                  <c:v>1.9908572222222223</c:v>
                </c:pt>
                <c:pt idx="2">
                  <c:v>2.1008272222222222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1784352"/>
        <c:axId val="-621778368"/>
      </c:lineChart>
      <c:catAx>
        <c:axId val="-6217843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778368"/>
        <c:crosses val="autoZero"/>
        <c:auto val="1"/>
        <c:lblAlgn val="ctr"/>
        <c:lblOffset val="100"/>
        <c:noMultiLvlLbl val="0"/>
      </c:catAx>
      <c:valAx>
        <c:axId val="-6217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7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13</xdr:row>
      <xdr:rowOff>95250</xdr:rowOff>
    </xdr:from>
    <xdr:to>
      <xdr:col>12</xdr:col>
      <xdr:colOff>838200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DV-Hop%2015%25%20Ancho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20%25%20Anchors-M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OANS%20DV-Hop%2020%25%20Anchor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%2020%25%20Anchors-M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DV-Hop%2025%25%20Ancho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25%25%20Anchor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CDS%20DV-Hop%2025%25%20Anchor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25%25%20Anchors-M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OANS%20DV-Hop%2025%25%20Anchor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%2025%25%20Anchors-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15%25%20Anch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CDS%20DV-Hop%2015%25%20Anch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15%25%20Anchors-M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OANS%20DV-Hop%2015%25%20Anch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%2015%25%20Anchors-M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DV-Hop%2020%25%20Anchor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AS-IDV-Hop%2020%25%20Anch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Drive(phd%20for%20data)\paper%20writing\peerj\Peerj%201st%20Review\Material%20Correction%20-%20v2\Results2\MCDS%20DV-Hop%2020%25%20Anch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1.411762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1.9496233333333337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1.9224999999999999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2.001913333333333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1.612004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2.0297333333333332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1.7000009999999999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2.1345666666666667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1.8430009999999999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2.1381816666666666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1.6800216666666667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1.588228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1.5626083333333332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1.4705920000000001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1.6452816666666663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1.625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M11">
            <v>2.0210349999999999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1.6720600000000001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27"/>
  <sheetViews>
    <sheetView tabSelected="1" topLeftCell="J13" zoomScale="130" zoomScaleNormal="130" workbookViewId="0">
      <selection activeCell="N32" sqref="N32"/>
    </sheetView>
  </sheetViews>
  <sheetFormatPr defaultRowHeight="14.4" x14ac:dyDescent="0.3"/>
  <cols>
    <col min="2" max="2" width="12.88671875" customWidth="1"/>
    <col min="3" max="3" width="8.88671875" customWidth="1"/>
    <col min="6" max="6" width="14.109375" customWidth="1"/>
    <col min="7" max="7" width="10.109375" customWidth="1"/>
    <col min="8" max="8" width="11.5546875" customWidth="1"/>
    <col min="9" max="9" width="11.88671875" customWidth="1"/>
    <col min="10" max="10" width="11.33203125" customWidth="1"/>
    <col min="11" max="11" width="15.109375" customWidth="1"/>
    <col min="12" max="12" width="10.77734375" customWidth="1"/>
    <col min="13" max="13" width="12.88671875" customWidth="1"/>
    <col min="14" max="14" width="14.5546875" customWidth="1"/>
    <col min="17" max="17" width="11.77734375" customWidth="1"/>
    <col min="18" max="18" width="13.21875" customWidth="1"/>
    <col min="20" max="20" width="11.109375" customWidth="1"/>
  </cols>
  <sheetData>
    <row r="5" spans="2:20" x14ac:dyDescent="0.3">
      <c r="H5" s="1"/>
      <c r="I5" s="1" t="s">
        <v>1</v>
      </c>
      <c r="J5" s="1" t="s">
        <v>0</v>
      </c>
      <c r="K5" s="1"/>
      <c r="L5" s="1"/>
      <c r="M5" s="1" t="s">
        <v>2</v>
      </c>
      <c r="N5" s="1" t="s">
        <v>0</v>
      </c>
      <c r="O5" s="1"/>
      <c r="P5" s="1"/>
      <c r="Q5" s="1" t="s">
        <v>3</v>
      </c>
      <c r="R5" s="1" t="s">
        <v>0</v>
      </c>
      <c r="T5" s="1" t="s">
        <v>5</v>
      </c>
    </row>
    <row r="6" spans="2:20" x14ac:dyDescent="0.3">
      <c r="H6" s="2">
        <v>0.15</v>
      </c>
      <c r="I6" s="1">
        <f>[1]Sheet1!$B$14</f>
        <v>1.411762</v>
      </c>
      <c r="J6" s="1">
        <f>[2]Sheet1!$M$11</f>
        <v>1.6800216666666667</v>
      </c>
      <c r="K6" s="1"/>
      <c r="L6" s="1"/>
      <c r="M6" s="1">
        <f>[3]Sheet1!$B$14</f>
        <v>1.588228</v>
      </c>
      <c r="N6" s="1">
        <f>[4]Sheet1!$M$11</f>
        <v>1.5626083333333332</v>
      </c>
      <c r="O6" s="1"/>
      <c r="P6" s="1"/>
      <c r="Q6" s="1">
        <f>[5]Sheet1!$B$14</f>
        <v>1.4705920000000001</v>
      </c>
      <c r="R6" s="1">
        <f>[6]Sheet1!$M$11</f>
        <v>1.6452816666666663</v>
      </c>
      <c r="T6" s="1">
        <f>SUM(J6,N6,R6)/3</f>
        <v>1.6293038888888889</v>
      </c>
    </row>
    <row r="7" spans="2:20" x14ac:dyDescent="0.3">
      <c r="H7" s="2">
        <v>0.2</v>
      </c>
      <c r="I7" s="1">
        <f>[7]Sheet1!$B$14</f>
        <v>1.625</v>
      </c>
      <c r="J7" s="1">
        <f>[8]Sheet1!$M$11</f>
        <v>2.0210349999999999</v>
      </c>
      <c r="K7" s="1"/>
      <c r="L7" s="1"/>
      <c r="M7" s="1">
        <f>[9]Sheet1!$B$14</f>
        <v>1.6720600000000001</v>
      </c>
      <c r="N7" s="1">
        <f>[10]Sheet1!$M$11</f>
        <v>1.9496233333333337</v>
      </c>
      <c r="O7" s="1"/>
      <c r="P7" s="1"/>
      <c r="Q7" s="1">
        <f>[11]Sheet1!$B$14</f>
        <v>1.9224999999999999</v>
      </c>
      <c r="R7" s="1">
        <f>[12]Sheet1!$M$11</f>
        <v>2.001913333333333</v>
      </c>
      <c r="T7" s="1">
        <f t="shared" ref="T7:T8" si="0">SUM(J7,N7,R7)/3</f>
        <v>1.9908572222222223</v>
      </c>
    </row>
    <row r="8" spans="2:20" x14ac:dyDescent="0.3">
      <c r="H8" s="2">
        <v>0.25</v>
      </c>
      <c r="I8" s="1">
        <f>[13]Sheet1!$B$14</f>
        <v>1.612004</v>
      </c>
      <c r="J8" s="1">
        <f>[14]Sheet1!$M$11</f>
        <v>2.0297333333333332</v>
      </c>
      <c r="K8" s="1"/>
      <c r="L8" s="1"/>
      <c r="M8" s="1">
        <f>[15]Sheet1!$B$14</f>
        <v>1.7000009999999999</v>
      </c>
      <c r="N8" s="1">
        <f>[16]Sheet1!$M$11</f>
        <v>2.1345666666666667</v>
      </c>
      <c r="O8" s="1"/>
      <c r="P8" s="1"/>
      <c r="Q8" s="1">
        <f>[17]Sheet1!$B$14</f>
        <v>1.8430009999999999</v>
      </c>
      <c r="R8" s="1">
        <f>[18]Sheet1!$M$11</f>
        <v>2.1381816666666666</v>
      </c>
      <c r="T8" s="1">
        <f t="shared" si="0"/>
        <v>2.1008272222222222</v>
      </c>
    </row>
    <row r="13" spans="2:20" x14ac:dyDescent="0.3">
      <c r="B13" s="3" t="s">
        <v>4</v>
      </c>
      <c r="C13" s="3"/>
      <c r="D13" s="3"/>
      <c r="E13" s="3"/>
      <c r="F13" s="3"/>
    </row>
    <row r="14" spans="2:20" x14ac:dyDescent="0.3">
      <c r="B14" s="1"/>
      <c r="C14" s="1" t="s">
        <v>1</v>
      </c>
      <c r="D14" s="1" t="s">
        <v>2</v>
      </c>
      <c r="E14" s="1" t="s">
        <v>3</v>
      </c>
      <c r="F14" s="1" t="s">
        <v>0</v>
      </c>
    </row>
    <row r="15" spans="2:20" x14ac:dyDescent="0.3">
      <c r="B15" s="2">
        <v>0.15</v>
      </c>
      <c r="C15" s="1">
        <f>I6</f>
        <v>1.411762</v>
      </c>
      <c r="D15" s="1">
        <f>M6</f>
        <v>1.588228</v>
      </c>
      <c r="E15" s="1">
        <f>Q6</f>
        <v>1.4705920000000001</v>
      </c>
      <c r="F15" s="1">
        <f>T6</f>
        <v>1.6293038888888889</v>
      </c>
    </row>
    <row r="16" spans="2:20" x14ac:dyDescent="0.3">
      <c r="B16" s="2">
        <v>0.2</v>
      </c>
      <c r="C16" s="1">
        <f>I7</f>
        <v>1.625</v>
      </c>
      <c r="D16" s="1">
        <f>M7</f>
        <v>1.6720600000000001</v>
      </c>
      <c r="E16" s="1">
        <f>Q7</f>
        <v>1.9224999999999999</v>
      </c>
      <c r="F16" s="1">
        <f>T7</f>
        <v>1.9908572222222223</v>
      </c>
    </row>
    <row r="17" spans="2:6" x14ac:dyDescent="0.3">
      <c r="B17" s="2">
        <v>0.25</v>
      </c>
      <c r="C17" s="1">
        <f>I8</f>
        <v>1.612004</v>
      </c>
      <c r="D17" s="1">
        <f>M8</f>
        <v>1.7000009999999999</v>
      </c>
      <c r="E17" s="1">
        <f>Q8</f>
        <v>1.8430009999999999</v>
      </c>
      <c r="F17" s="1">
        <f>T8</f>
        <v>2.1008272222222222</v>
      </c>
    </row>
    <row r="22" spans="2:6" x14ac:dyDescent="0.3">
      <c r="B22" s="3" t="s">
        <v>4</v>
      </c>
      <c r="C22" s="3"/>
      <c r="D22" s="3"/>
      <c r="E22" s="3"/>
    </row>
    <row r="23" spans="2:6" x14ac:dyDescent="0.3">
      <c r="B23" s="1"/>
      <c r="C23" s="2">
        <v>0.15</v>
      </c>
      <c r="D23" s="2">
        <v>0.2</v>
      </c>
      <c r="E23" s="2">
        <v>0.25</v>
      </c>
    </row>
    <row r="24" spans="2:6" x14ac:dyDescent="0.3">
      <c r="B24" s="1" t="s">
        <v>1</v>
      </c>
      <c r="C24" s="1">
        <f>C15</f>
        <v>1.411762</v>
      </c>
      <c r="D24" s="1">
        <f>C16</f>
        <v>1.625</v>
      </c>
      <c r="E24" s="1">
        <f>C17</f>
        <v>1.612004</v>
      </c>
    </row>
    <row r="25" spans="2:6" x14ac:dyDescent="0.3">
      <c r="B25" s="1" t="s">
        <v>2</v>
      </c>
      <c r="C25" s="1">
        <f>D15</f>
        <v>1.588228</v>
      </c>
      <c r="D25" s="1">
        <f>D16</f>
        <v>1.6720600000000001</v>
      </c>
      <c r="E25" s="1">
        <f>D17</f>
        <v>1.7000009999999999</v>
      </c>
    </row>
    <row r="26" spans="2:6" x14ac:dyDescent="0.3">
      <c r="B26" s="1" t="s">
        <v>3</v>
      </c>
      <c r="C26" s="1">
        <f>E15</f>
        <v>1.4705920000000001</v>
      </c>
      <c r="D26" s="1">
        <f>E16</f>
        <v>1.9224999999999999</v>
      </c>
      <c r="E26" s="1">
        <f>E17</f>
        <v>1.8430009999999999</v>
      </c>
    </row>
    <row r="27" spans="2:6" x14ac:dyDescent="0.3">
      <c r="B27" s="1" t="s">
        <v>0</v>
      </c>
      <c r="C27" s="1">
        <f>F15</f>
        <v>1.6293038888888889</v>
      </c>
      <c r="D27" s="1">
        <f>F16</f>
        <v>1.9908572222222223</v>
      </c>
      <c r="E27" s="1">
        <f>F17</f>
        <v>2.1008272222222222</v>
      </c>
    </row>
  </sheetData>
  <mergeCells count="2">
    <mergeCell ref="B13:F13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2024-05-13T10:44:20Z</dcterms:modified>
</cp:coreProperties>
</file>