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27" i="2" l="1"/>
  <c r="D27" i="2"/>
  <c r="E25" i="2"/>
  <c r="E24" i="2"/>
  <c r="E23" i="2"/>
  <c r="D23" i="2"/>
  <c r="I16" i="2"/>
  <c r="E16" i="2"/>
  <c r="D16" i="2"/>
  <c r="M31" i="1"/>
  <c r="M28" i="1"/>
  <c r="L26" i="1"/>
  <c r="M23" i="1" l="1"/>
  <c r="M22" i="1"/>
  <c r="R20" i="1"/>
  <c r="Q20" i="1"/>
  <c r="P20" i="1"/>
  <c r="O20" i="1"/>
  <c r="M20" i="1"/>
  <c r="L20" i="1"/>
  <c r="H8" i="1"/>
  <c r="F2" i="1"/>
  <c r="F1" i="1"/>
  <c r="D2" i="1"/>
  <c r="D1" i="1"/>
</calcChain>
</file>

<file path=xl/sharedStrings.xml><?xml version="1.0" encoding="utf-8"?>
<sst xmlns="http://schemas.openxmlformats.org/spreadsheetml/2006/main" count="19" uniqueCount="17">
  <si>
    <t>Party Affiliation</t>
  </si>
  <si>
    <t xml:space="preserve">Republican </t>
  </si>
  <si>
    <t>Expected Republican</t>
  </si>
  <si>
    <t>x^2</t>
  </si>
  <si>
    <t xml:space="preserve">Democrat </t>
  </si>
  <si>
    <t>Expected Democrats</t>
  </si>
  <si>
    <t>Independent</t>
  </si>
  <si>
    <t>Expected Independent</t>
  </si>
  <si>
    <t>TOTAL</t>
  </si>
  <si>
    <t xml:space="preserve">Should </t>
  </si>
  <si>
    <t xml:space="preserve">Should not </t>
  </si>
  <si>
    <t xml:space="preserve">Don't know/No answer </t>
  </si>
  <si>
    <t>Total</t>
  </si>
  <si>
    <t>p1- p2</t>
  </si>
  <si>
    <t>P1</t>
  </si>
  <si>
    <t>p2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</si>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</sst>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M35" sqref="M35"/>
    </sheetView>
  </sheetViews>
  <sheetFormatPr defaultRowHeight="15" x14ac:dyDescent="0.25"/>
  <sheetData>
    <row r="1" spans="1:8" x14ac:dyDescent="0.25">
      <c r="A1">
        <v>41</v>
      </c>
      <c r="B1">
        <v>0.59</v>
      </c>
      <c r="C1">
        <v>85</v>
      </c>
      <c r="D1">
        <f>A1+(B1*C1)</f>
        <v>91.15</v>
      </c>
      <c r="E1">
        <v>98.6</v>
      </c>
      <c r="F1">
        <f>E1-D1</f>
        <v>7.4499999999999886</v>
      </c>
    </row>
    <row r="2" spans="1:8" x14ac:dyDescent="0.25">
      <c r="A2">
        <v>41</v>
      </c>
      <c r="B2">
        <v>0.59</v>
      </c>
      <c r="C2">
        <v>95.5</v>
      </c>
      <c r="D2">
        <f>A2+(B2*C2)</f>
        <v>97.344999999999999</v>
      </c>
      <c r="E2">
        <v>94</v>
      </c>
      <c r="F2">
        <f>E2-D2</f>
        <v>-3.3449999999999989</v>
      </c>
    </row>
    <row r="8" spans="1:8" x14ac:dyDescent="0.25">
      <c r="H8">
        <f xml:space="preserve"> (264+ 299)/(318+ 369)</f>
        <v>0.81950509461426491</v>
      </c>
    </row>
    <row r="20" spans="12:18" x14ac:dyDescent="0.25">
      <c r="L20">
        <f>264/318</f>
        <v>0.83018867924528306</v>
      </c>
      <c r="M20">
        <f>299/369</f>
        <v>0.81029810298102978</v>
      </c>
      <c r="O20">
        <f>(0.81*0.19)/369</f>
        <v>4.1707317073170732E-4</v>
      </c>
      <c r="P20">
        <f>0.83*0.17/318</f>
        <v>4.4371069182389938E-4</v>
      </c>
      <c r="Q20">
        <f>O20+P20</f>
        <v>8.6078386255560675E-4</v>
      </c>
      <c r="R20">
        <f>SQRT(Q20)</f>
        <v>2.9339118298878832E-2</v>
      </c>
    </row>
    <row r="22" spans="12:18" x14ac:dyDescent="0.25">
      <c r="M22">
        <f>L20-M20</f>
        <v>1.9890576264253279E-2</v>
      </c>
    </row>
    <row r="23" spans="12:18" x14ac:dyDescent="0.25">
      <c r="M23">
        <f>M22/R20</f>
        <v>0.67795412464775329</v>
      </c>
    </row>
    <row r="26" spans="12:18" x14ac:dyDescent="0.25">
      <c r="L26">
        <f>L20-M20</f>
        <v>1.9890576264253279E-2</v>
      </c>
    </row>
    <row r="28" spans="12:18" x14ac:dyDescent="0.25">
      <c r="M28">
        <f xml:space="preserve"> SQRT(((0.830188679*(1-0.830188679))/318) + ((0.810298103 * (1-0.810298103))/369))</f>
        <v>2.9323898686653457E-2</v>
      </c>
    </row>
    <row r="31" spans="12:18" x14ac:dyDescent="0.25">
      <c r="M31">
        <f xml:space="preserve"> (0.019891 - 0)/ 0.029324</f>
        <v>0.67831810121402258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H22" sqref="H22"/>
    </sheetView>
  </sheetViews>
  <sheetFormatPr defaultRowHeight="15" x14ac:dyDescent="0.25"/>
  <sheetData>
    <row r="1" spans="1:11" ht="15.75" thickBot="1" x14ac:dyDescent="0.3">
      <c r="A1" s="1"/>
      <c r="B1" s="10" t="s">
        <v>0</v>
      </c>
      <c r="C1" s="11"/>
      <c r="D1" s="11"/>
      <c r="E1" s="11"/>
      <c r="F1" s="11"/>
      <c r="G1" s="11"/>
      <c r="H1" s="11"/>
      <c r="I1" s="12"/>
      <c r="J1" s="2"/>
      <c r="K1" s="2"/>
    </row>
    <row r="2" spans="1:11" ht="15.75" customHeight="1" thickBot="1" x14ac:dyDescent="0.3">
      <c r="A2" s="3"/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5" t="s">
        <v>3</v>
      </c>
      <c r="H2" s="4" t="s">
        <v>6</v>
      </c>
      <c r="I2" s="4" t="s">
        <v>7</v>
      </c>
      <c r="J2" s="5" t="s">
        <v>3</v>
      </c>
      <c r="K2" s="4" t="s">
        <v>8</v>
      </c>
    </row>
    <row r="3" spans="1:11" ht="15.75" customHeight="1" thickBot="1" x14ac:dyDescent="0.3">
      <c r="A3" s="3" t="s">
        <v>9</v>
      </c>
      <c r="B3" s="6">
        <v>264</v>
      </c>
      <c r="C3" s="6">
        <v>256</v>
      </c>
      <c r="D3" s="7">
        <v>0.25</v>
      </c>
      <c r="E3" s="6">
        <v>299</v>
      </c>
      <c r="F3" s="6">
        <v>297</v>
      </c>
      <c r="G3" s="7">
        <v>1.35E-2</v>
      </c>
      <c r="H3" s="6">
        <v>351</v>
      </c>
      <c r="I3" s="6">
        <v>362</v>
      </c>
      <c r="J3" s="7">
        <v>0.33450000000000002</v>
      </c>
      <c r="K3" s="8">
        <v>914</v>
      </c>
    </row>
    <row r="4" spans="1:11" ht="15.75" customHeight="1" thickBot="1" x14ac:dyDescent="0.3">
      <c r="A4" s="3" t="s">
        <v>10</v>
      </c>
      <c r="B4" s="6">
        <v>38</v>
      </c>
      <c r="C4" s="6">
        <v>48</v>
      </c>
      <c r="D4" s="7">
        <v>2.1032000000000002</v>
      </c>
      <c r="E4" s="6">
        <v>55</v>
      </c>
      <c r="F4" s="6">
        <v>55</v>
      </c>
      <c r="G4" s="7">
        <v>0</v>
      </c>
      <c r="H4" s="6">
        <v>77</v>
      </c>
      <c r="I4" s="6">
        <v>67</v>
      </c>
      <c r="J4" s="7">
        <v>1.4863</v>
      </c>
      <c r="K4" s="8">
        <v>170</v>
      </c>
    </row>
    <row r="5" spans="1:11" ht="15.75" customHeight="1" thickBot="1" x14ac:dyDescent="0.3">
      <c r="A5" s="3" t="s">
        <v>11</v>
      </c>
      <c r="B5" s="6">
        <v>16</v>
      </c>
      <c r="C5" s="6">
        <v>15</v>
      </c>
      <c r="D5" s="7">
        <v>6.6699999999999995E-2</v>
      </c>
      <c r="E5" s="6">
        <v>15</v>
      </c>
      <c r="F5" s="6">
        <v>17</v>
      </c>
      <c r="G5" s="7">
        <v>0.23530000000000001</v>
      </c>
      <c r="H5" s="6">
        <v>22</v>
      </c>
      <c r="I5" s="6">
        <v>21</v>
      </c>
      <c r="J5" s="7">
        <v>4.7699999999999999E-2</v>
      </c>
      <c r="K5" s="8">
        <v>53</v>
      </c>
    </row>
    <row r="6" spans="1:11" ht="15.75" customHeight="1" thickBot="1" x14ac:dyDescent="0.3">
      <c r="A6" s="9" t="s">
        <v>12</v>
      </c>
      <c r="B6" s="8">
        <v>318</v>
      </c>
      <c r="C6" s="8">
        <v>318</v>
      </c>
      <c r="D6" s="7">
        <v>2.4199000000000002</v>
      </c>
      <c r="E6" s="8">
        <v>369</v>
      </c>
      <c r="F6" s="8">
        <v>369</v>
      </c>
      <c r="G6" s="7">
        <v>0.24879999999999999</v>
      </c>
      <c r="H6" s="8">
        <v>450</v>
      </c>
      <c r="I6" s="8">
        <v>450</v>
      </c>
      <c r="J6" s="7">
        <v>1.8684000000000001</v>
      </c>
      <c r="K6" s="8">
        <v>1137</v>
      </c>
    </row>
    <row r="15" spans="1:11" x14ac:dyDescent="0.25">
      <c r="D15" t="s">
        <v>14</v>
      </c>
      <c r="E15" t="s">
        <v>15</v>
      </c>
    </row>
    <row r="16" spans="1:11" x14ac:dyDescent="0.25">
      <c r="D16">
        <f>154/438</f>
        <v>0.35159817351598172</v>
      </c>
      <c r="E16">
        <f>132/389</f>
        <v>0.33933161953727509</v>
      </c>
      <c r="H16" t="s">
        <v>13</v>
      </c>
      <c r="I16">
        <f>D16-E16</f>
        <v>1.2266553978706629E-2</v>
      </c>
    </row>
    <row r="23" spans="4:8" x14ac:dyDescent="0.25">
      <c r="D23">
        <f>(D16*(1-D16))/438</f>
        <v>5.2049520067627252E-4</v>
      </c>
      <c r="E23">
        <f>(E16*(1-E16))/389</f>
        <v>5.763127802557457E-4</v>
      </c>
    </row>
    <row r="24" spans="4:8" x14ac:dyDescent="0.25">
      <c r="E24">
        <f>D23+E23</f>
        <v>1.0968079809320183E-3</v>
      </c>
    </row>
    <row r="25" spans="4:8" x14ac:dyDescent="0.25">
      <c r="D25" t="s">
        <v>16</v>
      </c>
      <c r="E25">
        <f>SQRT(E24)</f>
        <v>3.3118091444586877E-2</v>
      </c>
    </row>
    <row r="27" spans="4:8" x14ac:dyDescent="0.25">
      <c r="D27">
        <f>I16/E25</f>
        <v>0.37038831175495129</v>
      </c>
      <c r="H27">
        <f>(1 - 0.7517)</f>
        <v>0.24829999999999997</v>
      </c>
    </row>
  </sheetData>
  <mergeCells count="1">
    <mergeCell ref="B1:I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2019-10-13T20:04:00Z</dcterms:modified>
</cp:coreProperties>
</file>