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atlas\atlas\propulsion\empirical_data\"/>
    </mc:Choice>
  </mc:AlternateContent>
  <xr:revisionPtr revIDLastSave="0" documentId="13_ncr:1_{3B0476CE-7948-47CB-BE50-FD0ABA1658A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ttery_config" sheetId="1" r:id="rId1"/>
    <sheet name="BOL_cell_fct_CRate" sheetId="2" r:id="rId2"/>
    <sheet name="cab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/>
  <c r="H2" i="2"/>
  <c r="F3" i="2"/>
  <c r="G3" i="2"/>
  <c r="H3" i="2"/>
  <c r="F4" i="2"/>
  <c r="G4" i="2"/>
  <c r="H4" i="2"/>
  <c r="F5" i="2"/>
  <c r="G5" i="2"/>
  <c r="H5" i="2"/>
  <c r="F6" i="2"/>
  <c r="G6" i="2"/>
  <c r="H6" i="2"/>
  <c r="F7" i="2"/>
  <c r="G7" i="2"/>
  <c r="H7" i="2"/>
  <c r="F8" i="2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J16" i="2"/>
  <c r="J17" i="2"/>
  <c r="J18" i="2"/>
  <c r="J19" i="2"/>
  <c r="J20" i="2"/>
  <c r="J21" i="2"/>
  <c r="J22" i="2"/>
  <c r="I16" i="2"/>
  <c r="I17" i="2"/>
  <c r="I18" i="2"/>
  <c r="I19" i="2"/>
  <c r="I20" i="2"/>
  <c r="I21" i="2"/>
  <c r="I22" i="2"/>
  <c r="K6" i="2"/>
  <c r="K5" i="2"/>
  <c r="K4" i="2"/>
  <c r="L3" i="2"/>
  <c r="L6" i="2"/>
  <c r="K3" i="2"/>
  <c r="L4" i="2"/>
  <c r="L5" i="2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E4" i="3"/>
  <c r="D4" i="3"/>
  <c r="A4" i="3"/>
  <c r="E3" i="3"/>
  <c r="D3" i="3"/>
  <c r="A3" i="3"/>
  <c r="E2" i="3"/>
  <c r="D2" i="3"/>
  <c r="A2" i="3"/>
</calcChain>
</file>

<file path=xl/sharedStrings.xml><?xml version="1.0" encoding="utf-8"?>
<sst xmlns="http://schemas.openxmlformats.org/spreadsheetml/2006/main" count="37" uniqueCount="31">
  <si>
    <t>SOC</t>
  </si>
  <si>
    <t>OCV</t>
  </si>
  <si>
    <t>IR1</t>
  </si>
  <si>
    <t>C1</t>
  </si>
  <si>
    <t>Crate_col</t>
  </si>
  <si>
    <t>Crate_value</t>
  </si>
  <si>
    <t>capacity_Ah</t>
  </si>
  <si>
    <t>mass_cell</t>
  </si>
  <si>
    <t>Cp_cell</t>
  </si>
  <si>
    <t>min_temp</t>
  </si>
  <si>
    <t>max_temp</t>
  </si>
  <si>
    <t>IR_0C</t>
  </si>
  <si>
    <t>IR_1C</t>
  </si>
  <si>
    <t>index</t>
  </si>
  <si>
    <t>groupID</t>
  </si>
  <si>
    <t>MotorID</t>
  </si>
  <si>
    <t>length_m</t>
  </si>
  <si>
    <t>ResistanceCable_mOhm_per_m</t>
  </si>
  <si>
    <t>Group</t>
  </si>
  <si>
    <t>motor_id</t>
  </si>
  <si>
    <t>nseries</t>
  </si>
  <si>
    <t>nparallels</t>
  </si>
  <si>
    <t>cell_sheet</t>
  </si>
  <si>
    <t>BOL_cell_fct_CRate</t>
  </si>
  <si>
    <t>IR_3C</t>
  </si>
  <si>
    <t>IR_5C</t>
  </si>
  <si>
    <t>IR_10C</t>
  </si>
  <si>
    <t>CRate</t>
  </si>
  <si>
    <t>1,2</t>
  </si>
  <si>
    <t>3,4</t>
  </si>
  <si>
    <t>IR_REF_do_not_use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</si>
</sst>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2" xfId="0" applyNumberFormat="1" applyBorder="1"/>
    <xf numFmtId="165" fontId="0" fillId="0" borderId="2" xfId="0" applyNumberFormat="1" applyBorder="1" applyAlignment="1">
      <alignment horizontal="right"/>
    </xf>
    <xf numFmtId="2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0</xdr:rowOff>
    </xdr:from>
    <xdr:to>
      <xdr:col>15</xdr:col>
      <xdr:colOff>225510</xdr:colOff>
      <xdr:row>54</xdr:row>
      <xdr:rowOff>116988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2CE93-F3CB-199B-383C-5D55F77F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920" y="4389120"/>
          <a:ext cx="9707330" cy="5611008"/>
        </a:xfrm>
        <a:prstGeom prst="rect">
          <a:avLst/>
        </a:prstGeom>
      </xdr:spPr>
    </xdr:pic>
    <xdr:clientData/>
  </xdr:twoCellAnchor>
  <xdr:twoCellAnchor editAs="oneCell">
    <xdr:from>
      <xdr:col>16</xdr:col>
      <xdr:colOff>406400</xdr:colOff>
      <xdr:row>27</xdr:row>
      <xdr:rowOff>63500</xdr:rowOff>
    </xdr:from>
    <xdr:to>
      <xdr:col>26</xdr:col>
      <xdr:colOff>110490</xdr:colOff>
      <xdr:row>43</xdr:row>
      <xdr:rowOff>148590</xdr:rowOff>
    </xdr:to>
    <xdr:pic>
      <xdr:nvPicPr>
        <xdr:cNvPr id="3" name="Picture 2" descr="A diagram of a voltage curve&#10;&#10;AI-generated content may be incorrect.">
          <a:extLst>
            <a:ext uri="{FF2B5EF4-FFF2-40B4-BE49-F238E27FC236}">
              <a16:creationId xmlns:a16="http://schemas.microsoft.com/office/drawing/2014/main" id="{68AF4C53-B70F-E787-1722-A1DC4B12F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09600" y="5035550"/>
          <a:ext cx="5944870" cy="3027680"/>
        </a:xfrm>
        <a:prstGeom prst="rect">
          <a:avLst/>
        </a:prstGeom>
      </xdr:spPr>
    </xdr:pic>
    <xdr:clientData/>
  </xdr:twoCellAnchor>
  <xdr:twoCellAnchor>
    <xdr:from>
      <xdr:col>1</xdr:col>
      <xdr:colOff>704850</xdr:colOff>
      <xdr:row>19</xdr:row>
      <xdr:rowOff>171450</xdr:rowOff>
    </xdr:from>
    <xdr:to>
      <xdr:col>18</xdr:col>
      <xdr:colOff>330200</xdr:colOff>
      <xdr:row>27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CBB0BD5-9C4D-4A5E-9818-97822AB74728}"/>
            </a:ext>
          </a:extLst>
        </xdr:cNvPr>
        <xdr:cNvCxnSpPr/>
      </xdr:nvCxnSpPr>
      <xdr:spPr>
        <a:xfrm flipH="1" flipV="1">
          <a:off x="1631950" y="3670300"/>
          <a:ext cx="12966700" cy="1416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838200</xdr:colOff>
      <xdr:row>21</xdr:row>
      <xdr:rowOff>38100</xdr:rowOff>
    </xdr:from>
    <xdr:to>
      <xdr:col>9</xdr:col>
      <xdr:colOff>871220</xdr:colOff>
      <xdr:row>36</xdr:row>
      <xdr:rowOff>135890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F677FF5-E54A-2FD5-33DF-E14CD67285DA}"/>
            </a:ext>
          </a:extLst>
        </xdr:cNvPr>
        <xdr:cNvCxnSpPr/>
      </xdr:nvCxnSpPr>
      <xdr:spPr>
        <a:xfrm flipH="1" flipV="1">
          <a:off x="2697480" y="3878580"/>
          <a:ext cx="6540500" cy="28409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518160</xdr:colOff>
      <xdr:row>22</xdr:row>
      <xdr:rowOff>129540</xdr:rowOff>
    </xdr:from>
    <xdr:to>
      <xdr:col>3</xdr:col>
      <xdr:colOff>784860</xdr:colOff>
      <xdr:row>22</xdr:row>
      <xdr:rowOff>129540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29E6CC5-C7F0-22A1-0D08-7F07F54F7FCE}"/>
            </a:ext>
          </a:extLst>
        </xdr:cNvPr>
        <xdr:cNvCxnSpPr/>
      </xdr:nvCxnSpPr>
      <xdr:spPr>
        <a:xfrm>
          <a:off x="2377440" y="4152900"/>
          <a:ext cx="1196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525780</xdr:colOff>
      <xdr:row>22</xdr:row>
      <xdr:rowOff>167640</xdr:rowOff>
    </xdr:from>
    <xdr:ext cx="119103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5C761C-BEE4-FCC4-CF17-5F166CAA4CB3}"/>
            </a:ext>
          </a:extLst>
        </xdr:cNvPr>
        <xdr:cNvSpPr txBox="1"/>
      </xdr:nvSpPr>
      <xdr:spPr>
        <a:xfrm>
          <a:off x="2385060" y="4191000"/>
          <a:ext cx="11910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100" b="1">
              <a:solidFill>
                <a:srgbClr val="FF0000"/>
              </a:solidFill>
            </a:rPr>
            <a:t>Adding 3 mOhms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"/>
  <sheetViews>
    <sheetView workbookViewId="0">
      <selection activeCell="D8" sqref="D8"/>
    </sheetView>
  </sheetViews>
  <sheetFormatPr defaultRowHeight="14.4" x14ac:dyDescent="0.3"/>
  <cols>
    <col min="1" max="1" width="13.5546875" style="13" bestFit="1" customWidth="1"/>
    <col min="2" max="2" width="13.5546875" style="12" bestFit="1" customWidth="1"/>
    <col min="3" max="4" width="13.5546875" style="13" bestFit="1" customWidth="1"/>
    <col min="5" max="5" width="18.88671875" style="12" bestFit="1" customWidth="1"/>
  </cols>
  <sheetData>
    <row r="1" spans="1:5" ht="18.75" customHeight="1" x14ac:dyDescent="0.3">
      <c r="A1" s="17" t="s">
        <v>18</v>
      </c>
      <c r="B1" s="18" t="s">
        <v>19</v>
      </c>
      <c r="C1" s="17" t="s">
        <v>20</v>
      </c>
      <c r="D1" s="17" t="s">
        <v>21</v>
      </c>
      <c r="E1" s="18" t="s">
        <v>22</v>
      </c>
    </row>
    <row r="2" spans="1:5" x14ac:dyDescent="0.3">
      <c r="A2" s="19">
        <v>1</v>
      </c>
      <c r="B2" s="20" t="s">
        <v>28</v>
      </c>
      <c r="C2" s="19">
        <v>210</v>
      </c>
      <c r="D2" s="19">
        <v>112</v>
      </c>
      <c r="E2" s="20" t="s">
        <v>23</v>
      </c>
    </row>
    <row r="3" spans="1:5" x14ac:dyDescent="0.3">
      <c r="A3" s="19">
        <v>2</v>
      </c>
      <c r="B3" s="20" t="s">
        <v>28</v>
      </c>
      <c r="C3" s="19">
        <v>210</v>
      </c>
      <c r="D3" s="19">
        <v>112</v>
      </c>
      <c r="E3" s="20" t="s">
        <v>23</v>
      </c>
    </row>
    <row r="4" spans="1:5" x14ac:dyDescent="0.3">
      <c r="A4" s="19">
        <v>3</v>
      </c>
      <c r="B4" s="20" t="s">
        <v>29</v>
      </c>
      <c r="C4" s="19">
        <v>210</v>
      </c>
      <c r="D4" s="19">
        <v>112</v>
      </c>
      <c r="E4" s="20" t="s">
        <v>23</v>
      </c>
    </row>
    <row r="5" spans="1:5" x14ac:dyDescent="0.3">
      <c r="A5" s="19">
        <v>4</v>
      </c>
      <c r="B5" s="20" t="s">
        <v>29</v>
      </c>
      <c r="C5" s="19">
        <v>210</v>
      </c>
      <c r="D5" s="19">
        <v>112</v>
      </c>
      <c r="E5" s="20" t="s">
        <v>23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22"/>
  <sheetViews>
    <sheetView tabSelected="1" topLeftCell="C1" workbookViewId="0">
      <selection activeCell="O3" sqref="O3"/>
    </sheetView>
  </sheetViews>
  <sheetFormatPr defaultRowHeight="14.4" x14ac:dyDescent="0.3"/>
  <cols>
    <col min="1" max="1" width="13.5546875" style="16" bestFit="1" customWidth="1"/>
    <col min="2" max="2" width="13.5546875" style="9" bestFit="1" customWidth="1"/>
    <col min="3" max="3" width="13.5546875" style="9" customWidth="1"/>
    <col min="4" max="7" width="13.5546875" style="9" bestFit="1" customWidth="1"/>
    <col min="8" max="9" width="13.5546875" style="13" bestFit="1" customWidth="1"/>
    <col min="10" max="10" width="13.5546875" bestFit="1" customWidth="1"/>
    <col min="11" max="11" width="13.5546875" style="8" bestFit="1" customWidth="1"/>
    <col min="12" max="12" width="11.33203125" style="5" bestFit="1" customWidth="1"/>
    <col min="13" max="13" width="9.33203125" style="5" bestFit="1" customWidth="1"/>
    <col min="14" max="14" width="9.33203125" style="5" customWidth="1"/>
    <col min="15" max="15" width="13.5546875" style="8" bestFit="1" customWidth="1"/>
    <col min="16" max="16" width="9.44140625" style="8" bestFit="1" customWidth="1"/>
    <col min="17" max="17" width="11" style="8" bestFit="1" customWidth="1"/>
  </cols>
  <sheetData>
    <row r="1" spans="1:18" x14ac:dyDescent="0.3">
      <c r="A1" s="21" t="s">
        <v>0</v>
      </c>
      <c r="B1" s="21" t="s">
        <v>1</v>
      </c>
      <c r="C1" s="21" t="s">
        <v>30</v>
      </c>
      <c r="D1" s="21" t="s">
        <v>11</v>
      </c>
      <c r="E1" s="21" t="s">
        <v>12</v>
      </c>
      <c r="F1" s="21" t="s">
        <v>24</v>
      </c>
      <c r="G1" s="21" t="s">
        <v>25</v>
      </c>
      <c r="H1" s="21" t="s">
        <v>26</v>
      </c>
      <c r="I1" s="22" t="s">
        <v>2</v>
      </c>
      <c r="J1" s="22" t="s">
        <v>3</v>
      </c>
      <c r="K1" s="21" t="s">
        <v>4</v>
      </c>
      <c r="L1" s="21" t="s">
        <v>5</v>
      </c>
      <c r="M1" s="21" t="s">
        <v>27</v>
      </c>
      <c r="N1" s="21" t="s">
        <v>6</v>
      </c>
      <c r="O1" s="23" t="s">
        <v>7</v>
      </c>
      <c r="P1" s="23" t="s">
        <v>8</v>
      </c>
      <c r="Q1" s="23" t="s">
        <v>9</v>
      </c>
      <c r="R1" s="23" t="s">
        <v>10</v>
      </c>
    </row>
    <row r="2" spans="1:18" x14ac:dyDescent="0.3">
      <c r="A2" s="28">
        <v>0</v>
      </c>
      <c r="B2" s="29">
        <v>2.6071158699808699</v>
      </c>
      <c r="C2" s="30">
        <v>23.354119560000001</v>
      </c>
      <c r="D2" s="28">
        <f>C2+3</f>
        <v>26.354119560000001</v>
      </c>
      <c r="E2" s="25">
        <f>D2</f>
        <v>26.354119560000001</v>
      </c>
      <c r="F2" s="25">
        <f t="shared" ref="F2:H2" si="0">E2</f>
        <v>26.354119560000001</v>
      </c>
      <c r="G2" s="25">
        <f t="shared" si="0"/>
        <v>26.354119560000001</v>
      </c>
      <c r="H2" s="25">
        <f t="shared" si="0"/>
        <v>26.354119560000001</v>
      </c>
      <c r="I2" s="26">
        <v>0</v>
      </c>
      <c r="J2" s="26">
        <v>0</v>
      </c>
      <c r="K2" s="24" t="s">
        <v>11</v>
      </c>
      <c r="L2" s="24">
        <v>0</v>
      </c>
      <c r="M2" s="27">
        <v>8</v>
      </c>
      <c r="N2" s="27">
        <v>7.8</v>
      </c>
      <c r="O2" s="24">
        <v>7.4999999999999997E-2</v>
      </c>
      <c r="P2" s="24">
        <v>850</v>
      </c>
      <c r="Q2" s="24">
        <v>-20</v>
      </c>
      <c r="R2" s="24">
        <v>60</v>
      </c>
    </row>
    <row r="3" spans="1:18" x14ac:dyDescent="0.3">
      <c r="A3" s="28">
        <v>0.05</v>
      </c>
      <c r="B3" s="29">
        <v>3.0887593847711101</v>
      </c>
      <c r="C3" s="30">
        <v>16.3774076888247</v>
      </c>
      <c r="D3" s="28">
        <f t="shared" ref="D3" si="1">C3+3</f>
        <v>19.3774076888247</v>
      </c>
      <c r="E3" s="25">
        <f t="shared" ref="E3:H22" si="2">D3</f>
        <v>19.3774076888247</v>
      </c>
      <c r="F3" s="25">
        <f t="shared" si="2"/>
        <v>19.3774076888247</v>
      </c>
      <c r="G3" s="25">
        <f t="shared" si="2"/>
        <v>19.3774076888247</v>
      </c>
      <c r="H3" s="25">
        <f t="shared" si="2"/>
        <v>19.3774076888247</v>
      </c>
      <c r="I3" s="26">
        <v>0</v>
      </c>
      <c r="J3" s="26">
        <v>0</v>
      </c>
      <c r="K3" s="24" t="str">
        <f>E1</f>
        <v>IR_1C</v>
      </c>
      <c r="L3" s="24">
        <f>M2</f>
        <v>8</v>
      </c>
      <c r="M3"/>
      <c r="N3"/>
      <c r="O3"/>
      <c r="P3"/>
      <c r="Q3"/>
    </row>
    <row r="4" spans="1:18" x14ac:dyDescent="0.3">
      <c r="A4" s="28">
        <v>0.1</v>
      </c>
      <c r="B4" s="29">
        <v>3.2417861185468402</v>
      </c>
      <c r="C4" s="30">
        <v>13.939345417858799</v>
      </c>
      <c r="D4" s="28">
        <f t="shared" ref="D4" si="3">C4+3</f>
        <v>16.939345417858799</v>
      </c>
      <c r="E4" s="25">
        <f t="shared" si="2"/>
        <v>16.939345417858799</v>
      </c>
      <c r="F4" s="25">
        <f t="shared" si="2"/>
        <v>16.939345417858799</v>
      </c>
      <c r="G4" s="25">
        <f t="shared" si="2"/>
        <v>16.939345417858799</v>
      </c>
      <c r="H4" s="25">
        <f t="shared" si="2"/>
        <v>16.939345417858799</v>
      </c>
      <c r="I4" s="26">
        <v>0</v>
      </c>
      <c r="J4" s="26">
        <v>0</v>
      </c>
      <c r="K4" s="24" t="str">
        <f>F1</f>
        <v>IR_3C</v>
      </c>
      <c r="L4" s="24">
        <f>L3*3</f>
        <v>24</v>
      </c>
      <c r="M4"/>
      <c r="N4"/>
      <c r="O4"/>
      <c r="P4"/>
      <c r="Q4"/>
    </row>
    <row r="5" spans="1:18" x14ac:dyDescent="0.3">
      <c r="A5" s="28">
        <v>0.15</v>
      </c>
      <c r="B5" s="29">
        <v>3.3648775717017201</v>
      </c>
      <c r="C5" s="30">
        <v>13.3272058841807</v>
      </c>
      <c r="D5" s="28">
        <f t="shared" ref="D5" si="4">C5+3</f>
        <v>16.3272058841807</v>
      </c>
      <c r="E5" s="25">
        <f t="shared" si="2"/>
        <v>16.3272058841807</v>
      </c>
      <c r="F5" s="25">
        <f t="shared" si="2"/>
        <v>16.3272058841807</v>
      </c>
      <c r="G5" s="25">
        <f t="shared" si="2"/>
        <v>16.3272058841807</v>
      </c>
      <c r="H5" s="25">
        <f t="shared" si="2"/>
        <v>16.3272058841807</v>
      </c>
      <c r="I5" s="26">
        <v>0</v>
      </c>
      <c r="J5" s="26">
        <v>0</v>
      </c>
      <c r="K5" s="24" t="str">
        <f>G1</f>
        <v>IR_5C</v>
      </c>
      <c r="L5" s="24">
        <f>L3*5</f>
        <v>40</v>
      </c>
      <c r="M5"/>
      <c r="N5"/>
      <c r="O5"/>
      <c r="P5"/>
      <c r="Q5"/>
    </row>
    <row r="6" spans="1:18" x14ac:dyDescent="0.3">
      <c r="A6" s="28">
        <v>0.2</v>
      </c>
      <c r="B6" s="29">
        <v>3.4605374160065501</v>
      </c>
      <c r="C6" s="30">
        <v>12.9049277765591</v>
      </c>
      <c r="D6" s="28">
        <f t="shared" ref="D6" si="5">C6+3</f>
        <v>15.9049277765591</v>
      </c>
      <c r="E6" s="25">
        <f t="shared" si="2"/>
        <v>15.9049277765591</v>
      </c>
      <c r="F6" s="25">
        <f t="shared" si="2"/>
        <v>15.9049277765591</v>
      </c>
      <c r="G6" s="25">
        <f t="shared" si="2"/>
        <v>15.9049277765591</v>
      </c>
      <c r="H6" s="25">
        <f t="shared" si="2"/>
        <v>15.9049277765591</v>
      </c>
      <c r="I6" s="26">
        <v>0</v>
      </c>
      <c r="J6" s="26">
        <v>0</v>
      </c>
      <c r="K6" s="24" t="str">
        <f>H1</f>
        <v>IR_10C</v>
      </c>
      <c r="L6" s="24">
        <f>L3*10</f>
        <v>80</v>
      </c>
      <c r="M6"/>
      <c r="N6"/>
      <c r="O6"/>
      <c r="P6"/>
      <c r="Q6"/>
    </row>
    <row r="7" spans="1:18" x14ac:dyDescent="0.3">
      <c r="A7" s="28">
        <v>0.25</v>
      </c>
      <c r="B7" s="29">
        <v>3.54083107074569</v>
      </c>
      <c r="C7" s="30">
        <v>12.6666536357152</v>
      </c>
      <c r="D7" s="28">
        <f t="shared" ref="D7" si="6">C7+3</f>
        <v>15.6666536357152</v>
      </c>
      <c r="E7" s="25">
        <f t="shared" si="2"/>
        <v>15.6666536357152</v>
      </c>
      <c r="F7" s="25">
        <f t="shared" si="2"/>
        <v>15.6666536357152</v>
      </c>
      <c r="G7" s="25">
        <f t="shared" si="2"/>
        <v>15.6666536357152</v>
      </c>
      <c r="H7" s="25">
        <f t="shared" si="2"/>
        <v>15.6666536357152</v>
      </c>
      <c r="I7" s="26">
        <v>0</v>
      </c>
      <c r="J7" s="26">
        <v>0</v>
      </c>
      <c r="K7" s="12"/>
      <c r="L7" s="12"/>
      <c r="M7"/>
      <c r="N7"/>
      <c r="O7"/>
      <c r="P7"/>
      <c r="Q7"/>
    </row>
    <row r="8" spans="1:18" x14ac:dyDescent="0.3">
      <c r="A8" s="28">
        <v>0.3</v>
      </c>
      <c r="B8" s="29">
        <v>3.5850093782395298</v>
      </c>
      <c r="C8" s="30">
        <v>12.427141040835</v>
      </c>
      <c r="D8" s="28">
        <f t="shared" ref="D8" si="7">C8+3</f>
        <v>15.427141040835</v>
      </c>
      <c r="E8" s="25">
        <f t="shared" si="2"/>
        <v>15.427141040835</v>
      </c>
      <c r="F8" s="25">
        <f t="shared" si="2"/>
        <v>15.427141040835</v>
      </c>
      <c r="G8" s="25">
        <f t="shared" si="2"/>
        <v>15.427141040835</v>
      </c>
      <c r="H8" s="25">
        <f t="shared" si="2"/>
        <v>15.427141040835</v>
      </c>
      <c r="I8" s="26">
        <v>0</v>
      </c>
      <c r="J8" s="26">
        <v>0</v>
      </c>
      <c r="K8" s="12"/>
      <c r="L8" s="12"/>
      <c r="M8"/>
      <c r="N8"/>
      <c r="O8"/>
      <c r="P8"/>
      <c r="Q8"/>
    </row>
    <row r="9" spans="1:18" x14ac:dyDescent="0.3">
      <c r="A9" s="28">
        <v>0.35</v>
      </c>
      <c r="B9" s="29">
        <v>3.6305248327695199</v>
      </c>
      <c r="C9" s="30">
        <v>12.1984793560641</v>
      </c>
      <c r="D9" s="28">
        <f t="shared" ref="D9" si="8">C9+3</f>
        <v>15.1984793560641</v>
      </c>
      <c r="E9" s="25">
        <f t="shared" si="2"/>
        <v>15.1984793560641</v>
      </c>
      <c r="F9" s="25">
        <f t="shared" si="2"/>
        <v>15.1984793560641</v>
      </c>
      <c r="G9" s="25">
        <f t="shared" si="2"/>
        <v>15.1984793560641</v>
      </c>
      <c r="H9" s="25">
        <f t="shared" si="2"/>
        <v>15.1984793560641</v>
      </c>
      <c r="I9" s="26">
        <v>0</v>
      </c>
      <c r="J9" s="26">
        <v>0</v>
      </c>
      <c r="K9" s="12"/>
      <c r="L9" s="12"/>
      <c r="M9"/>
      <c r="N9"/>
      <c r="O9"/>
      <c r="P9"/>
      <c r="Q9"/>
    </row>
    <row r="10" spans="1:18" x14ac:dyDescent="0.3">
      <c r="A10" s="28">
        <v>0.4</v>
      </c>
      <c r="B10" s="29">
        <v>3.6876240793757402</v>
      </c>
      <c r="C10" s="30">
        <v>12.0099338506395</v>
      </c>
      <c r="D10" s="28">
        <f t="shared" ref="D10" si="9">C10+3</f>
        <v>15.0099338506395</v>
      </c>
      <c r="E10" s="25">
        <f t="shared" si="2"/>
        <v>15.0099338506395</v>
      </c>
      <c r="F10" s="25">
        <f t="shared" si="2"/>
        <v>15.0099338506395</v>
      </c>
      <c r="G10" s="25">
        <f t="shared" si="2"/>
        <v>15.0099338506395</v>
      </c>
      <c r="H10" s="25">
        <f t="shared" si="2"/>
        <v>15.0099338506395</v>
      </c>
      <c r="I10" s="26">
        <v>0</v>
      </c>
      <c r="J10" s="26">
        <v>0</v>
      </c>
      <c r="K10" s="12"/>
      <c r="L10" s="12"/>
      <c r="M10"/>
      <c r="N10"/>
      <c r="O10"/>
      <c r="P10"/>
      <c r="Q10"/>
    </row>
    <row r="11" spans="1:18" x14ac:dyDescent="0.3">
      <c r="A11" s="28">
        <v>0.45</v>
      </c>
      <c r="B11" s="29">
        <v>3.7369220029972601</v>
      </c>
      <c r="C11" s="30">
        <v>11.832446258586399</v>
      </c>
      <c r="D11" s="28">
        <f t="shared" ref="D11" si="10">C11+3</f>
        <v>14.832446258586399</v>
      </c>
      <c r="E11" s="25">
        <f t="shared" si="2"/>
        <v>14.832446258586399</v>
      </c>
      <c r="F11" s="25">
        <f t="shared" si="2"/>
        <v>14.832446258586399</v>
      </c>
      <c r="G11" s="25">
        <f t="shared" si="2"/>
        <v>14.832446258586399</v>
      </c>
      <c r="H11" s="25">
        <f t="shared" si="2"/>
        <v>14.832446258586399</v>
      </c>
      <c r="I11" s="26">
        <v>0</v>
      </c>
      <c r="J11" s="26">
        <v>0</v>
      </c>
      <c r="K11" s="12"/>
      <c r="L11" s="12"/>
      <c r="M11"/>
      <c r="N11"/>
      <c r="O11"/>
      <c r="P11"/>
      <c r="Q11"/>
    </row>
    <row r="12" spans="1:18" x14ac:dyDescent="0.3">
      <c r="A12" s="28">
        <v>0.5</v>
      </c>
      <c r="B12" s="29">
        <v>3.7836625730674598</v>
      </c>
      <c r="C12" s="30">
        <v>11.675997202060699</v>
      </c>
      <c r="D12" s="28">
        <f t="shared" ref="D12" si="11">C12+3</f>
        <v>14.675997202060699</v>
      </c>
      <c r="E12" s="25">
        <f t="shared" si="2"/>
        <v>14.675997202060699</v>
      </c>
      <c r="F12" s="25">
        <f t="shared" si="2"/>
        <v>14.675997202060699</v>
      </c>
      <c r="G12" s="25">
        <f t="shared" si="2"/>
        <v>14.675997202060699</v>
      </c>
      <c r="H12" s="25">
        <f t="shared" si="2"/>
        <v>14.675997202060699</v>
      </c>
      <c r="I12" s="26">
        <v>0</v>
      </c>
      <c r="J12" s="26">
        <v>0</v>
      </c>
      <c r="K12" s="12"/>
      <c r="L12" s="12"/>
      <c r="M12"/>
      <c r="N12"/>
      <c r="O12"/>
      <c r="P12"/>
      <c r="Q12"/>
    </row>
    <row r="13" spans="1:18" x14ac:dyDescent="0.3">
      <c r="A13" s="28">
        <v>0.55000000000000004</v>
      </c>
      <c r="B13" s="29">
        <v>3.8248067019939902</v>
      </c>
      <c r="C13" s="30">
        <v>11.6197908761695</v>
      </c>
      <c r="D13" s="28">
        <f t="shared" ref="D13" si="12">C13+3</f>
        <v>14.6197908761695</v>
      </c>
      <c r="E13" s="25">
        <f t="shared" si="2"/>
        <v>14.6197908761695</v>
      </c>
      <c r="F13" s="25">
        <f t="shared" si="2"/>
        <v>14.6197908761695</v>
      </c>
      <c r="G13" s="25">
        <f t="shared" si="2"/>
        <v>14.6197908761695</v>
      </c>
      <c r="H13" s="25">
        <f t="shared" si="2"/>
        <v>14.6197908761695</v>
      </c>
      <c r="I13" s="26">
        <v>0</v>
      </c>
      <c r="J13" s="26">
        <v>0</v>
      </c>
      <c r="K13" s="12"/>
      <c r="L13" s="12"/>
      <c r="M13"/>
      <c r="N13"/>
      <c r="O13"/>
      <c r="P13"/>
      <c r="Q13"/>
    </row>
    <row r="14" spans="1:18" x14ac:dyDescent="0.3">
      <c r="A14" s="28">
        <v>0.6</v>
      </c>
      <c r="B14" s="29">
        <v>3.8577355804425002</v>
      </c>
      <c r="C14" s="30">
        <v>11.376931424774799</v>
      </c>
      <c r="D14" s="28">
        <f t="shared" ref="D14" si="13">C14+3</f>
        <v>14.376931424774799</v>
      </c>
      <c r="E14" s="25">
        <f t="shared" si="2"/>
        <v>14.376931424774799</v>
      </c>
      <c r="F14" s="25">
        <f t="shared" si="2"/>
        <v>14.376931424774799</v>
      </c>
      <c r="G14" s="25">
        <f t="shared" si="2"/>
        <v>14.376931424774799</v>
      </c>
      <c r="H14" s="25">
        <f t="shared" si="2"/>
        <v>14.376931424774799</v>
      </c>
      <c r="I14" s="26">
        <v>0</v>
      </c>
      <c r="J14" s="26">
        <v>0</v>
      </c>
      <c r="K14" s="12"/>
      <c r="L14" s="12"/>
      <c r="M14"/>
      <c r="N14"/>
      <c r="O14"/>
      <c r="P14"/>
      <c r="Q14"/>
    </row>
    <row r="15" spans="1:18" x14ac:dyDescent="0.3">
      <c r="A15" s="28">
        <v>0.65</v>
      </c>
      <c r="B15" s="29">
        <v>3.8883730783938799</v>
      </c>
      <c r="C15" s="30">
        <v>11.327489731532101</v>
      </c>
      <c r="D15" s="28">
        <f t="shared" ref="D15" si="14">C15+3</f>
        <v>14.327489731532101</v>
      </c>
      <c r="E15" s="25">
        <f t="shared" si="2"/>
        <v>14.327489731532101</v>
      </c>
      <c r="F15" s="25">
        <f t="shared" si="2"/>
        <v>14.327489731532101</v>
      </c>
      <c r="G15" s="25">
        <f t="shared" si="2"/>
        <v>14.327489731532101</v>
      </c>
      <c r="H15" s="25">
        <f t="shared" si="2"/>
        <v>14.327489731532101</v>
      </c>
      <c r="I15" s="26">
        <v>0</v>
      </c>
      <c r="J15" s="26">
        <v>0</v>
      </c>
      <c r="K15" s="12"/>
      <c r="L15" s="12"/>
      <c r="M15"/>
      <c r="N15"/>
      <c r="O15"/>
      <c r="P15"/>
      <c r="Q15"/>
    </row>
    <row r="16" spans="1:18" x14ac:dyDescent="0.3">
      <c r="A16" s="28">
        <v>0.7</v>
      </c>
      <c r="B16" s="29">
        <v>3.9291555043691102</v>
      </c>
      <c r="C16" s="30">
        <v>11.4336409784372</v>
      </c>
      <c r="D16" s="28">
        <f t="shared" ref="D16" si="15">C16+3</f>
        <v>14.4336409784372</v>
      </c>
      <c r="E16" s="25">
        <f t="shared" si="2"/>
        <v>14.4336409784372</v>
      </c>
      <c r="F16" s="25">
        <f t="shared" si="2"/>
        <v>14.4336409784372</v>
      </c>
      <c r="G16" s="25">
        <f t="shared" si="2"/>
        <v>14.4336409784372</v>
      </c>
      <c r="H16" s="25">
        <f t="shared" si="2"/>
        <v>14.4336409784372</v>
      </c>
      <c r="I16" s="26">
        <f t="shared" ref="I16:J22" si="16">(I15-I14)+I15</f>
        <v>0</v>
      </c>
      <c r="J16" s="26">
        <f t="shared" si="16"/>
        <v>0</v>
      </c>
      <c r="K16"/>
      <c r="L16"/>
      <c r="M16"/>
      <c r="N16"/>
      <c r="O16"/>
      <c r="P16"/>
      <c r="Q16"/>
    </row>
    <row r="17" spans="1:17" x14ac:dyDescent="0.3">
      <c r="A17" s="28">
        <v>0.75</v>
      </c>
      <c r="B17" s="29">
        <v>3.9801875043761599</v>
      </c>
      <c r="C17" s="30">
        <v>11.3163437517355</v>
      </c>
      <c r="D17" s="28">
        <f t="shared" ref="D17" si="17">C17+3</f>
        <v>14.3163437517355</v>
      </c>
      <c r="E17" s="25">
        <f t="shared" si="2"/>
        <v>14.3163437517355</v>
      </c>
      <c r="F17" s="25">
        <f t="shared" si="2"/>
        <v>14.3163437517355</v>
      </c>
      <c r="G17" s="25">
        <f t="shared" si="2"/>
        <v>14.3163437517355</v>
      </c>
      <c r="H17" s="25">
        <f t="shared" si="2"/>
        <v>14.3163437517355</v>
      </c>
      <c r="I17" s="26">
        <f t="shared" si="16"/>
        <v>0</v>
      </c>
      <c r="J17" s="26">
        <f t="shared" si="16"/>
        <v>0</v>
      </c>
      <c r="K17"/>
      <c r="L17"/>
      <c r="M17"/>
      <c r="N17"/>
      <c r="O17"/>
      <c r="P17"/>
      <c r="Q17"/>
    </row>
    <row r="18" spans="1:17" x14ac:dyDescent="0.3">
      <c r="A18" s="28">
        <v>0.8</v>
      </c>
      <c r="B18" s="29">
        <v>4.0377381338432103</v>
      </c>
      <c r="C18" s="30">
        <v>11.155841322104999</v>
      </c>
      <c r="D18" s="28">
        <f t="shared" ref="D18" si="18">C18+3</f>
        <v>14.155841322104999</v>
      </c>
      <c r="E18" s="25">
        <f t="shared" si="2"/>
        <v>14.155841322104999</v>
      </c>
      <c r="F18" s="25">
        <f t="shared" si="2"/>
        <v>14.155841322104999</v>
      </c>
      <c r="G18" s="25">
        <f t="shared" si="2"/>
        <v>14.155841322104999</v>
      </c>
      <c r="H18" s="25">
        <f t="shared" si="2"/>
        <v>14.155841322104999</v>
      </c>
      <c r="I18" s="26">
        <f t="shared" si="16"/>
        <v>0</v>
      </c>
      <c r="J18" s="26">
        <f t="shared" si="16"/>
        <v>0</v>
      </c>
      <c r="K18"/>
      <c r="L18"/>
      <c r="M18"/>
      <c r="N18"/>
      <c r="O18"/>
      <c r="P18"/>
      <c r="Q18"/>
    </row>
    <row r="19" spans="1:17" x14ac:dyDescent="0.3">
      <c r="A19" s="28">
        <v>0.85</v>
      </c>
      <c r="B19" s="29">
        <v>4.0695644958727701</v>
      </c>
      <c r="C19" s="30">
        <v>10.9490444694232</v>
      </c>
      <c r="D19" s="28">
        <f t="shared" ref="D19" si="19">C19+3</f>
        <v>13.9490444694232</v>
      </c>
      <c r="E19" s="25">
        <f t="shared" si="2"/>
        <v>13.9490444694232</v>
      </c>
      <c r="F19" s="25">
        <f t="shared" si="2"/>
        <v>13.9490444694232</v>
      </c>
      <c r="G19" s="25">
        <f t="shared" si="2"/>
        <v>13.9490444694232</v>
      </c>
      <c r="H19" s="25">
        <f t="shared" si="2"/>
        <v>13.9490444694232</v>
      </c>
      <c r="I19" s="26">
        <f t="shared" si="16"/>
        <v>0</v>
      </c>
      <c r="J19" s="26">
        <f t="shared" si="16"/>
        <v>0</v>
      </c>
      <c r="K19"/>
      <c r="L19"/>
      <c r="M19"/>
      <c r="N19"/>
      <c r="O19"/>
      <c r="P19"/>
      <c r="Q19"/>
    </row>
    <row r="20" spans="1:17" x14ac:dyDescent="0.3">
      <c r="A20" s="28">
        <v>0.9</v>
      </c>
      <c r="B20" s="29">
        <v>4.0843482895880401</v>
      </c>
      <c r="C20" s="30">
        <v>10.659072118128</v>
      </c>
      <c r="D20" s="28">
        <f t="shared" ref="D20" si="20">C20+3</f>
        <v>13.659072118128</v>
      </c>
      <c r="E20" s="25">
        <f t="shared" si="2"/>
        <v>13.659072118128</v>
      </c>
      <c r="F20" s="25">
        <f t="shared" si="2"/>
        <v>13.659072118128</v>
      </c>
      <c r="G20" s="25">
        <f t="shared" si="2"/>
        <v>13.659072118128</v>
      </c>
      <c r="H20" s="25">
        <f t="shared" si="2"/>
        <v>13.659072118128</v>
      </c>
      <c r="I20" s="26">
        <f t="shared" si="16"/>
        <v>0</v>
      </c>
      <c r="J20" s="26">
        <f t="shared" si="16"/>
        <v>0</v>
      </c>
      <c r="K20"/>
      <c r="L20"/>
      <c r="M20"/>
      <c r="N20"/>
      <c r="O20"/>
      <c r="P20"/>
      <c r="Q20"/>
    </row>
    <row r="21" spans="1:17" x14ac:dyDescent="0.3">
      <c r="A21" s="28">
        <v>0.95</v>
      </c>
      <c r="B21" s="29">
        <v>4.10782572111445</v>
      </c>
      <c r="C21" s="30">
        <v>10.598977316501299</v>
      </c>
      <c r="D21" s="28">
        <f t="shared" ref="D21" si="21">C21+3</f>
        <v>13.598977316501299</v>
      </c>
      <c r="E21" s="25">
        <f t="shared" si="2"/>
        <v>13.598977316501299</v>
      </c>
      <c r="F21" s="25">
        <f t="shared" si="2"/>
        <v>13.598977316501299</v>
      </c>
      <c r="G21" s="25">
        <f t="shared" si="2"/>
        <v>13.598977316501299</v>
      </c>
      <c r="H21" s="25">
        <f t="shared" si="2"/>
        <v>13.598977316501299</v>
      </c>
      <c r="I21" s="26">
        <f t="shared" si="16"/>
        <v>0</v>
      </c>
      <c r="J21" s="26">
        <f t="shared" si="16"/>
        <v>0</v>
      </c>
      <c r="K21"/>
      <c r="L21"/>
      <c r="M21"/>
      <c r="N21"/>
      <c r="O21"/>
      <c r="P21"/>
      <c r="Q21"/>
    </row>
    <row r="22" spans="1:17" x14ac:dyDescent="0.3">
      <c r="A22" s="28">
        <v>1</v>
      </c>
      <c r="B22" s="29">
        <v>4.1847162975762604</v>
      </c>
      <c r="C22" s="30">
        <v>11.378583409999999</v>
      </c>
      <c r="D22" s="28">
        <f t="shared" ref="D22" si="22">C22+3</f>
        <v>14.378583409999999</v>
      </c>
      <c r="E22" s="25">
        <f t="shared" si="2"/>
        <v>14.378583409999999</v>
      </c>
      <c r="F22" s="25">
        <f t="shared" si="2"/>
        <v>14.378583409999999</v>
      </c>
      <c r="G22" s="25">
        <f t="shared" si="2"/>
        <v>14.378583409999999</v>
      </c>
      <c r="H22" s="25">
        <f t="shared" si="2"/>
        <v>14.378583409999999</v>
      </c>
      <c r="I22" s="26">
        <f t="shared" si="16"/>
        <v>0</v>
      </c>
      <c r="J22" s="26">
        <f t="shared" si="16"/>
        <v>0</v>
      </c>
      <c r="K22"/>
      <c r="L22"/>
      <c r="M22"/>
      <c r="N22"/>
      <c r="O22"/>
      <c r="P22"/>
      <c r="Q22"/>
    </row>
  </sheetData>
  <sortState xmlns:xlrd2="http://schemas.microsoft.com/office/spreadsheetml/2017/richdata2" ref="B30:B50">
    <sortCondition ref="B30:B5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>
      <selection activeCell="I10" sqref="I10"/>
    </sheetView>
  </sheetViews>
  <sheetFormatPr defaultRowHeight="14.4" x14ac:dyDescent="0.3"/>
  <cols>
    <col min="1" max="1" width="15.109375" style="12" bestFit="1" customWidth="1"/>
    <col min="2" max="3" width="13.5546875" style="13" bestFit="1" customWidth="1"/>
    <col min="4" max="4" width="10" style="14" bestFit="1" customWidth="1"/>
    <col min="5" max="5" width="30.44140625" style="15" bestFit="1" customWidth="1"/>
  </cols>
  <sheetData>
    <row r="1" spans="1:5" ht="20.399999999999999" customHeight="1" x14ac:dyDescent="0.3">
      <c r="A1" s="3" t="s">
        <v>13</v>
      </c>
      <c r="B1" s="4" t="s">
        <v>14</v>
      </c>
      <c r="C1" s="4" t="s">
        <v>15</v>
      </c>
      <c r="D1" s="10" t="s">
        <v>16</v>
      </c>
      <c r="E1" s="1" t="s">
        <v>17</v>
      </c>
    </row>
    <row r="2" spans="1:5" ht="20.399999999999999" customHeight="1" x14ac:dyDescent="0.3">
      <c r="A2" s="7" t="str">
        <f t="shared" ref="A2:A17" si="0">_xlfn.CONCAT("grp",TEXT(B2,"#"),"_to_mot",TEXT(C2,"#"))</f>
        <v>grp1_to_mot1</v>
      </c>
      <c r="B2" s="2">
        <v>1</v>
      </c>
      <c r="C2" s="2">
        <v>1</v>
      </c>
      <c r="D2" s="6">
        <f t="shared" ref="D2:D17" si="1">1260/16/3.281</f>
        <v>24.001828710758915</v>
      </c>
      <c r="E2" s="11">
        <f t="shared" ref="E2:E17" si="2">0.053*3.281</f>
        <v>0.17389299999999999</v>
      </c>
    </row>
    <row r="3" spans="1:5" ht="20.399999999999999" customHeight="1" x14ac:dyDescent="0.3">
      <c r="A3" s="7" t="str">
        <f t="shared" si="0"/>
        <v>grp1_to_mot2</v>
      </c>
      <c r="B3" s="2">
        <v>1</v>
      </c>
      <c r="C3" s="2">
        <v>2</v>
      </c>
      <c r="D3" s="6">
        <f t="shared" si="1"/>
        <v>24.001828710758915</v>
      </c>
      <c r="E3" s="11">
        <f t="shared" si="2"/>
        <v>0.17389299999999999</v>
      </c>
    </row>
    <row r="4" spans="1:5" ht="20.399999999999999" customHeight="1" x14ac:dyDescent="0.3">
      <c r="A4" s="7" t="str">
        <f t="shared" si="0"/>
        <v>grp1_to_mot3</v>
      </c>
      <c r="B4" s="2">
        <v>1</v>
      </c>
      <c r="C4" s="2">
        <v>3</v>
      </c>
      <c r="D4" s="6">
        <f t="shared" si="1"/>
        <v>24.001828710758915</v>
      </c>
      <c r="E4" s="11">
        <f t="shared" si="2"/>
        <v>0.17389299999999999</v>
      </c>
    </row>
    <row r="5" spans="1:5" ht="20.399999999999999" customHeight="1" x14ac:dyDescent="0.3">
      <c r="A5" s="7" t="str">
        <f t="shared" si="0"/>
        <v>grp1_to_mot4</v>
      </c>
      <c r="B5" s="2">
        <v>1</v>
      </c>
      <c r="C5" s="2">
        <v>4</v>
      </c>
      <c r="D5" s="6">
        <f t="shared" si="1"/>
        <v>24.001828710758915</v>
      </c>
      <c r="E5" s="11">
        <f t="shared" si="2"/>
        <v>0.17389299999999999</v>
      </c>
    </row>
    <row r="6" spans="1:5" ht="20.399999999999999" customHeight="1" x14ac:dyDescent="0.3">
      <c r="A6" s="7" t="str">
        <f t="shared" si="0"/>
        <v>grp2_to_mot1</v>
      </c>
      <c r="B6" s="2">
        <v>2</v>
      </c>
      <c r="C6" s="2">
        <v>1</v>
      </c>
      <c r="D6" s="6">
        <f t="shared" si="1"/>
        <v>24.001828710758915</v>
      </c>
      <c r="E6" s="11">
        <f t="shared" si="2"/>
        <v>0.17389299999999999</v>
      </c>
    </row>
    <row r="7" spans="1:5" ht="20.399999999999999" customHeight="1" x14ac:dyDescent="0.3">
      <c r="A7" s="7" t="str">
        <f t="shared" si="0"/>
        <v>grp2_to_mot2</v>
      </c>
      <c r="B7" s="2">
        <v>2</v>
      </c>
      <c r="C7" s="2">
        <v>2</v>
      </c>
      <c r="D7" s="6">
        <f t="shared" si="1"/>
        <v>24.001828710758915</v>
      </c>
      <c r="E7" s="11">
        <f t="shared" si="2"/>
        <v>0.17389299999999999</v>
      </c>
    </row>
    <row r="8" spans="1:5" ht="20.399999999999999" customHeight="1" x14ac:dyDescent="0.3">
      <c r="A8" s="7" t="str">
        <f t="shared" si="0"/>
        <v>grp2_to_mot3</v>
      </c>
      <c r="B8" s="2">
        <v>2</v>
      </c>
      <c r="C8" s="2">
        <v>3</v>
      </c>
      <c r="D8" s="6">
        <f t="shared" si="1"/>
        <v>24.001828710758915</v>
      </c>
      <c r="E8" s="11">
        <f t="shared" si="2"/>
        <v>0.17389299999999999</v>
      </c>
    </row>
    <row r="9" spans="1:5" ht="20.399999999999999" customHeight="1" x14ac:dyDescent="0.3">
      <c r="A9" s="7" t="str">
        <f t="shared" si="0"/>
        <v>grp2_to_mot4</v>
      </c>
      <c r="B9" s="2">
        <v>2</v>
      </c>
      <c r="C9" s="2">
        <v>4</v>
      </c>
      <c r="D9" s="6">
        <f t="shared" si="1"/>
        <v>24.001828710758915</v>
      </c>
      <c r="E9" s="11">
        <f t="shared" si="2"/>
        <v>0.17389299999999999</v>
      </c>
    </row>
    <row r="10" spans="1:5" ht="20.399999999999999" customHeight="1" x14ac:dyDescent="0.3">
      <c r="A10" s="7" t="str">
        <f t="shared" si="0"/>
        <v>grp3_to_mot1</v>
      </c>
      <c r="B10" s="2">
        <v>3</v>
      </c>
      <c r="C10" s="2">
        <v>1</v>
      </c>
      <c r="D10" s="6">
        <f t="shared" si="1"/>
        <v>24.001828710758915</v>
      </c>
      <c r="E10" s="11">
        <f t="shared" si="2"/>
        <v>0.17389299999999999</v>
      </c>
    </row>
    <row r="11" spans="1:5" ht="20.399999999999999" customHeight="1" x14ac:dyDescent="0.3">
      <c r="A11" s="7" t="str">
        <f t="shared" si="0"/>
        <v>grp3_to_mot2</v>
      </c>
      <c r="B11" s="2">
        <v>3</v>
      </c>
      <c r="C11" s="2">
        <v>2</v>
      </c>
      <c r="D11" s="6">
        <f t="shared" si="1"/>
        <v>24.001828710758915</v>
      </c>
      <c r="E11" s="11">
        <f t="shared" si="2"/>
        <v>0.17389299999999999</v>
      </c>
    </row>
    <row r="12" spans="1:5" ht="20.399999999999999" customHeight="1" x14ac:dyDescent="0.3">
      <c r="A12" s="7" t="str">
        <f t="shared" si="0"/>
        <v>grp3_to_mot3</v>
      </c>
      <c r="B12" s="2">
        <v>3</v>
      </c>
      <c r="C12" s="2">
        <v>3</v>
      </c>
      <c r="D12" s="6">
        <f t="shared" si="1"/>
        <v>24.001828710758915</v>
      </c>
      <c r="E12" s="11">
        <f t="shared" si="2"/>
        <v>0.17389299999999999</v>
      </c>
    </row>
    <row r="13" spans="1:5" ht="20.399999999999999" customHeight="1" x14ac:dyDescent="0.3">
      <c r="A13" s="7" t="str">
        <f t="shared" si="0"/>
        <v>grp3_to_mot4</v>
      </c>
      <c r="B13" s="2">
        <v>3</v>
      </c>
      <c r="C13" s="2">
        <v>4</v>
      </c>
      <c r="D13" s="6">
        <f t="shared" si="1"/>
        <v>24.001828710758915</v>
      </c>
      <c r="E13" s="11">
        <f t="shared" si="2"/>
        <v>0.17389299999999999</v>
      </c>
    </row>
    <row r="14" spans="1:5" ht="20.399999999999999" customHeight="1" x14ac:dyDescent="0.3">
      <c r="A14" s="7" t="str">
        <f t="shared" si="0"/>
        <v>grp4_to_mot1</v>
      </c>
      <c r="B14" s="2">
        <v>4</v>
      </c>
      <c r="C14" s="2">
        <v>1</v>
      </c>
      <c r="D14" s="6">
        <f t="shared" si="1"/>
        <v>24.001828710758915</v>
      </c>
      <c r="E14" s="11">
        <f t="shared" si="2"/>
        <v>0.17389299999999999</v>
      </c>
    </row>
    <row r="15" spans="1:5" ht="20.399999999999999" customHeight="1" x14ac:dyDescent="0.3">
      <c r="A15" s="7" t="str">
        <f t="shared" si="0"/>
        <v>grp4_to_mot2</v>
      </c>
      <c r="B15" s="2">
        <v>4</v>
      </c>
      <c r="C15" s="2">
        <v>2</v>
      </c>
      <c r="D15" s="6">
        <f t="shared" si="1"/>
        <v>24.001828710758915</v>
      </c>
      <c r="E15" s="11">
        <f t="shared" si="2"/>
        <v>0.17389299999999999</v>
      </c>
    </row>
    <row r="16" spans="1:5" ht="20.399999999999999" customHeight="1" x14ac:dyDescent="0.3">
      <c r="A16" s="7" t="str">
        <f t="shared" si="0"/>
        <v>grp4_to_mot3</v>
      </c>
      <c r="B16" s="2">
        <v>4</v>
      </c>
      <c r="C16" s="2">
        <v>3</v>
      </c>
      <c r="D16" s="6">
        <f t="shared" si="1"/>
        <v>24.001828710758915</v>
      </c>
      <c r="E16" s="11">
        <f t="shared" si="2"/>
        <v>0.17389299999999999</v>
      </c>
    </row>
    <row r="17" spans="1:5" ht="20.399999999999999" customHeight="1" x14ac:dyDescent="0.3">
      <c r="A17" s="7" t="str">
        <f t="shared" si="0"/>
        <v>grp4_to_mot4</v>
      </c>
      <c r="B17" s="2">
        <v>4</v>
      </c>
      <c r="C17" s="2">
        <v>4</v>
      </c>
      <c r="D17" s="6">
        <f t="shared" si="1"/>
        <v>24.001828710758915</v>
      </c>
      <c r="E17" s="11">
        <f t="shared" si="2"/>
        <v>0.17389299999999999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battery_config</vt:lpstr>
      <vt:lpstr>BOL_cell_fct_CRate</vt:lpstr>
      <vt:lpstr>cables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Amos</cp:lastModifiedBy>
  <dcterms:created xsi:type="dcterms:W3CDTF">2025-05-08T19:48:10Z</dcterms:created>
  <dcterms:modified xsi:type="dcterms:W3CDTF">2026-02-03T00:01:36Z</dcterms:modified>
</cp:coreProperties>
</file>