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yssa\Desktop\Data Analytics\Module 1\Analysis Projects\Crowdfunding Analysis\resources\"/>
    </mc:Choice>
  </mc:AlternateContent>
  <xr:revisionPtr revIDLastSave="0" documentId="8_{87D54A4E-0269-4569-A8EF-F60E644B3EA3}" xr6:coauthVersionLast="45" xr6:coauthVersionMax="45" xr10:uidLastSave="{00000000-0000-0000-0000-000000000000}"/>
  <bookViews>
    <workbookView xWindow="1510" yWindow="1550" windowWidth="18640" windowHeight="9010" tabRatio="601" activeTab="1" xr2:uid="{00000000-000D-0000-FFFF-FFFF00000000}"/>
  </bookViews>
  <sheets>
    <sheet name="Kickstarter" sheetId="5" r:id="rId1"/>
    <sheet name="Theater Outcomes by Launch Date" sheetId="16" r:id="rId2"/>
    <sheet name="Outcomes and Goals" sheetId="19" r:id="rId3"/>
    <sheet name="Successful US Kickstarters" sheetId="11" r:id="rId4"/>
    <sheet name="Failed US Kickstarters" sheetId="12" r:id="rId5"/>
    <sheet name="Descriptive Statistics" sheetId="13" r:id="rId6"/>
    <sheet name="Edinburgh" sheetId="10" r:id="rId7"/>
    <sheet name="Line Plot from Pivot Table" sheetId="8" r:id="rId8"/>
    <sheet name="Pivot" sheetId="2" r:id="rId9"/>
    <sheet name="Pivot 2" sheetId="3" r:id="rId10"/>
    <sheet name="Subcategory Statisctics" sheetId="4" r:id="rId11"/>
    <sheet name="Sheet2" sheetId="21" r:id="rId12"/>
  </sheets>
  <definedNames>
    <definedName name="_xlnm._FilterDatabase" localSheetId="0" hidden="1">Kickstarter!$A$1:$T$4115</definedName>
    <definedName name="test">Edinburgh!$C$2:$C$6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" i="10" l="1"/>
  <c r="B5" i="10"/>
  <c r="C6" i="10"/>
  <c r="C5" i="10"/>
  <c r="C4" i="10"/>
  <c r="C3" i="10"/>
  <c r="C2" i="10"/>
  <c r="B4" i="10"/>
  <c r="B3" i="10"/>
  <c r="B2" i="10"/>
  <c r="F2" i="19"/>
  <c r="F3" i="19"/>
  <c r="H3" i="19"/>
  <c r="H4" i="19"/>
  <c r="H5" i="19"/>
  <c r="H6" i="19"/>
  <c r="H7" i="19"/>
  <c r="H8" i="19"/>
  <c r="H9" i="19"/>
  <c r="H10" i="19"/>
  <c r="H11" i="19"/>
  <c r="H12" i="19"/>
  <c r="H13" i="19"/>
  <c r="H2" i="19"/>
  <c r="G3" i="19"/>
  <c r="G4" i="19"/>
  <c r="G5" i="19"/>
  <c r="G6" i="19"/>
  <c r="G7" i="19"/>
  <c r="G8" i="19"/>
  <c r="G9" i="19"/>
  <c r="G10" i="19"/>
  <c r="G11" i="19"/>
  <c r="G12" i="19"/>
  <c r="G13" i="19"/>
  <c r="G2" i="19"/>
  <c r="F4" i="19"/>
  <c r="F5" i="19"/>
  <c r="F6" i="19"/>
  <c r="F7" i="19"/>
  <c r="F8" i="19"/>
  <c r="F9" i="19"/>
  <c r="F10" i="19"/>
  <c r="F11" i="19"/>
  <c r="F12" i="19"/>
  <c r="F13" i="19"/>
  <c r="D10" i="19" l="1"/>
  <c r="C10" i="19"/>
  <c r="B10" i="19"/>
  <c r="D13" i="19"/>
  <c r="D12" i="19"/>
  <c r="D11" i="19"/>
  <c r="D9" i="19"/>
  <c r="D8" i="19"/>
  <c r="D7" i="19"/>
  <c r="D6" i="19"/>
  <c r="D5" i="19"/>
  <c r="D4" i="19"/>
  <c r="D3" i="19"/>
  <c r="D2" i="19"/>
  <c r="C13" i="19"/>
  <c r="C12" i="19"/>
  <c r="C11" i="19"/>
  <c r="C9" i="19"/>
  <c r="C8" i="19"/>
  <c r="C7" i="19"/>
  <c r="C6" i="19"/>
  <c r="C5" i="19"/>
  <c r="C4" i="19"/>
  <c r="C3" i="19"/>
  <c r="C2" i="19"/>
  <c r="B2" i="19"/>
  <c r="E10" i="19" l="1"/>
  <c r="E2" i="19"/>
  <c r="B13" i="19"/>
  <c r="B12" i="19"/>
  <c r="B11" i="19"/>
  <c r="B9" i="19"/>
  <c r="B8" i="19"/>
  <c r="B7" i="19"/>
  <c r="B6" i="19"/>
  <c r="B5" i="19"/>
  <c r="B4" i="19"/>
  <c r="B3" i="19"/>
  <c r="E11" i="19" l="1"/>
  <c r="E7" i="19"/>
  <c r="E12" i="19"/>
  <c r="E3" i="19"/>
  <c r="E8" i="19"/>
  <c r="E13" i="19"/>
  <c r="E6" i="19"/>
  <c r="E4" i="19"/>
  <c r="E5" i="19"/>
  <c r="E9" i="19"/>
  <c r="C11" i="13"/>
  <c r="C10" i="13"/>
  <c r="C9" i="13"/>
  <c r="C8" i="13"/>
  <c r="B11" i="13"/>
  <c r="B10" i="13"/>
  <c r="B9" i="13"/>
  <c r="B8" i="13"/>
  <c r="C6" i="13"/>
  <c r="C5" i="13"/>
  <c r="B6" i="13"/>
  <c r="C2" i="13"/>
  <c r="B5" i="13"/>
  <c r="B2" i="13"/>
  <c r="C3" i="13"/>
  <c r="B3" i="13"/>
  <c r="S3" i="5" l="1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2" i="5"/>
  <c r="R3" i="5"/>
  <c r="T3" i="5" s="1"/>
  <c r="R4" i="5"/>
  <c r="T4" i="5" s="1"/>
  <c r="R5" i="5"/>
  <c r="T5" i="5" s="1"/>
  <c r="R6" i="5"/>
  <c r="T6" i="5" s="1"/>
  <c r="R7" i="5"/>
  <c r="T7" i="5" s="1"/>
  <c r="R8" i="5"/>
  <c r="T8" i="5" s="1"/>
  <c r="R9" i="5"/>
  <c r="T9" i="5" s="1"/>
  <c r="R10" i="5"/>
  <c r="T10" i="5" s="1"/>
  <c r="R11" i="5"/>
  <c r="T11" i="5" s="1"/>
  <c r="R12" i="5"/>
  <c r="T12" i="5" s="1"/>
  <c r="R13" i="5"/>
  <c r="T13" i="5" s="1"/>
  <c r="R14" i="5"/>
  <c r="T14" i="5" s="1"/>
  <c r="R15" i="5"/>
  <c r="T15" i="5" s="1"/>
  <c r="R16" i="5"/>
  <c r="T16" i="5" s="1"/>
  <c r="R17" i="5"/>
  <c r="T17" i="5" s="1"/>
  <c r="R18" i="5"/>
  <c r="T18" i="5" s="1"/>
  <c r="R19" i="5"/>
  <c r="T19" i="5" s="1"/>
  <c r="R20" i="5"/>
  <c r="T20" i="5" s="1"/>
  <c r="R21" i="5"/>
  <c r="T21" i="5" s="1"/>
  <c r="R22" i="5"/>
  <c r="T22" i="5" s="1"/>
  <c r="R23" i="5"/>
  <c r="T23" i="5" s="1"/>
  <c r="R24" i="5"/>
  <c r="T24" i="5" s="1"/>
  <c r="R25" i="5"/>
  <c r="T25" i="5" s="1"/>
  <c r="R26" i="5"/>
  <c r="T26" i="5" s="1"/>
  <c r="R27" i="5"/>
  <c r="T27" i="5" s="1"/>
  <c r="R28" i="5"/>
  <c r="T28" i="5" s="1"/>
  <c r="R29" i="5"/>
  <c r="T29" i="5" s="1"/>
  <c r="R30" i="5"/>
  <c r="T30" i="5" s="1"/>
  <c r="R31" i="5"/>
  <c r="T31" i="5" s="1"/>
  <c r="R32" i="5"/>
  <c r="T32" i="5" s="1"/>
  <c r="R33" i="5"/>
  <c r="T33" i="5" s="1"/>
  <c r="R34" i="5"/>
  <c r="T34" i="5" s="1"/>
  <c r="R35" i="5"/>
  <c r="T35" i="5" s="1"/>
  <c r="R36" i="5"/>
  <c r="T36" i="5" s="1"/>
  <c r="R37" i="5"/>
  <c r="T37" i="5" s="1"/>
  <c r="R38" i="5"/>
  <c r="T38" i="5" s="1"/>
  <c r="R39" i="5"/>
  <c r="T39" i="5" s="1"/>
  <c r="R40" i="5"/>
  <c r="T40" i="5" s="1"/>
  <c r="R41" i="5"/>
  <c r="T41" i="5" s="1"/>
  <c r="R42" i="5"/>
  <c r="T42" i="5" s="1"/>
  <c r="R43" i="5"/>
  <c r="T43" i="5" s="1"/>
  <c r="R44" i="5"/>
  <c r="T44" i="5" s="1"/>
  <c r="R45" i="5"/>
  <c r="T45" i="5" s="1"/>
  <c r="R46" i="5"/>
  <c r="T46" i="5" s="1"/>
  <c r="R47" i="5"/>
  <c r="T47" i="5" s="1"/>
  <c r="R48" i="5"/>
  <c r="T48" i="5" s="1"/>
  <c r="R49" i="5"/>
  <c r="T49" i="5" s="1"/>
  <c r="R50" i="5"/>
  <c r="T50" i="5" s="1"/>
  <c r="R51" i="5"/>
  <c r="T51" i="5" s="1"/>
  <c r="R52" i="5"/>
  <c r="T52" i="5" s="1"/>
  <c r="R53" i="5"/>
  <c r="T53" i="5" s="1"/>
  <c r="R54" i="5"/>
  <c r="T54" i="5" s="1"/>
  <c r="R55" i="5"/>
  <c r="T55" i="5" s="1"/>
  <c r="R56" i="5"/>
  <c r="T56" i="5" s="1"/>
  <c r="R57" i="5"/>
  <c r="T57" i="5" s="1"/>
  <c r="R58" i="5"/>
  <c r="T58" i="5" s="1"/>
  <c r="R59" i="5"/>
  <c r="T59" i="5" s="1"/>
  <c r="R60" i="5"/>
  <c r="T60" i="5" s="1"/>
  <c r="R61" i="5"/>
  <c r="T61" i="5" s="1"/>
  <c r="R62" i="5"/>
  <c r="T62" i="5" s="1"/>
  <c r="R63" i="5"/>
  <c r="T63" i="5" s="1"/>
  <c r="R64" i="5"/>
  <c r="T64" i="5" s="1"/>
  <c r="R65" i="5"/>
  <c r="T65" i="5" s="1"/>
  <c r="R66" i="5"/>
  <c r="T66" i="5" s="1"/>
  <c r="R67" i="5"/>
  <c r="T67" i="5" s="1"/>
  <c r="R68" i="5"/>
  <c r="T68" i="5" s="1"/>
  <c r="R69" i="5"/>
  <c r="T69" i="5" s="1"/>
  <c r="R70" i="5"/>
  <c r="T70" i="5" s="1"/>
  <c r="R71" i="5"/>
  <c r="T71" i="5" s="1"/>
  <c r="R72" i="5"/>
  <c r="T72" i="5" s="1"/>
  <c r="R73" i="5"/>
  <c r="T73" i="5" s="1"/>
  <c r="R74" i="5"/>
  <c r="T74" i="5" s="1"/>
  <c r="R75" i="5"/>
  <c r="T75" i="5" s="1"/>
  <c r="R76" i="5"/>
  <c r="T76" i="5" s="1"/>
  <c r="R77" i="5"/>
  <c r="T77" i="5" s="1"/>
  <c r="R78" i="5"/>
  <c r="T78" i="5" s="1"/>
  <c r="R79" i="5"/>
  <c r="T79" i="5" s="1"/>
  <c r="R80" i="5"/>
  <c r="T80" i="5" s="1"/>
  <c r="R81" i="5"/>
  <c r="T81" i="5" s="1"/>
  <c r="R82" i="5"/>
  <c r="T82" i="5" s="1"/>
  <c r="R83" i="5"/>
  <c r="T83" i="5" s="1"/>
  <c r="R84" i="5"/>
  <c r="T84" i="5" s="1"/>
  <c r="R85" i="5"/>
  <c r="T85" i="5" s="1"/>
  <c r="R86" i="5"/>
  <c r="T86" i="5" s="1"/>
  <c r="R87" i="5"/>
  <c r="T87" i="5" s="1"/>
  <c r="R88" i="5"/>
  <c r="T88" i="5" s="1"/>
  <c r="R89" i="5"/>
  <c r="T89" i="5" s="1"/>
  <c r="R90" i="5"/>
  <c r="T90" i="5" s="1"/>
  <c r="R91" i="5"/>
  <c r="T91" i="5" s="1"/>
  <c r="R92" i="5"/>
  <c r="T92" i="5" s="1"/>
  <c r="R93" i="5"/>
  <c r="T93" i="5" s="1"/>
  <c r="R94" i="5"/>
  <c r="T94" i="5" s="1"/>
  <c r="R95" i="5"/>
  <c r="T95" i="5" s="1"/>
  <c r="R96" i="5"/>
  <c r="T96" i="5" s="1"/>
  <c r="R97" i="5"/>
  <c r="T97" i="5" s="1"/>
  <c r="R98" i="5"/>
  <c r="T98" i="5" s="1"/>
  <c r="R99" i="5"/>
  <c r="T99" i="5" s="1"/>
  <c r="R100" i="5"/>
  <c r="T100" i="5" s="1"/>
  <c r="R101" i="5"/>
  <c r="T101" i="5" s="1"/>
  <c r="R102" i="5"/>
  <c r="T102" i="5" s="1"/>
  <c r="R103" i="5"/>
  <c r="T103" i="5" s="1"/>
  <c r="R104" i="5"/>
  <c r="T104" i="5" s="1"/>
  <c r="R105" i="5"/>
  <c r="T105" i="5" s="1"/>
  <c r="R106" i="5"/>
  <c r="T106" i="5" s="1"/>
  <c r="R107" i="5"/>
  <c r="T107" i="5" s="1"/>
  <c r="R108" i="5"/>
  <c r="T108" i="5" s="1"/>
  <c r="R109" i="5"/>
  <c r="T109" i="5" s="1"/>
  <c r="R110" i="5"/>
  <c r="T110" i="5" s="1"/>
  <c r="R111" i="5"/>
  <c r="T111" i="5" s="1"/>
  <c r="R112" i="5"/>
  <c r="T112" i="5" s="1"/>
  <c r="R113" i="5"/>
  <c r="T113" i="5" s="1"/>
  <c r="R114" i="5"/>
  <c r="T114" i="5" s="1"/>
  <c r="R115" i="5"/>
  <c r="T115" i="5" s="1"/>
  <c r="R116" i="5"/>
  <c r="T116" i="5" s="1"/>
  <c r="R117" i="5"/>
  <c r="T117" i="5" s="1"/>
  <c r="R118" i="5"/>
  <c r="T118" i="5" s="1"/>
  <c r="R119" i="5"/>
  <c r="T119" i="5" s="1"/>
  <c r="R120" i="5"/>
  <c r="T120" i="5" s="1"/>
  <c r="R121" i="5"/>
  <c r="T121" i="5" s="1"/>
  <c r="R122" i="5"/>
  <c r="T122" i="5" s="1"/>
  <c r="R123" i="5"/>
  <c r="T123" i="5" s="1"/>
  <c r="R124" i="5"/>
  <c r="T124" i="5" s="1"/>
  <c r="R125" i="5"/>
  <c r="T125" i="5" s="1"/>
  <c r="R126" i="5"/>
  <c r="T126" i="5" s="1"/>
  <c r="R127" i="5"/>
  <c r="T127" i="5" s="1"/>
  <c r="R128" i="5"/>
  <c r="T128" i="5" s="1"/>
  <c r="R129" i="5"/>
  <c r="T129" i="5" s="1"/>
  <c r="R130" i="5"/>
  <c r="T130" i="5" s="1"/>
  <c r="R131" i="5"/>
  <c r="T131" i="5" s="1"/>
  <c r="R132" i="5"/>
  <c r="T132" i="5" s="1"/>
  <c r="R133" i="5"/>
  <c r="T133" i="5" s="1"/>
  <c r="R134" i="5"/>
  <c r="T134" i="5" s="1"/>
  <c r="R135" i="5"/>
  <c r="T135" i="5" s="1"/>
  <c r="R136" i="5"/>
  <c r="T136" i="5" s="1"/>
  <c r="R137" i="5"/>
  <c r="T137" i="5" s="1"/>
  <c r="R138" i="5"/>
  <c r="T138" i="5" s="1"/>
  <c r="R139" i="5"/>
  <c r="T139" i="5" s="1"/>
  <c r="R140" i="5"/>
  <c r="T140" i="5" s="1"/>
  <c r="R141" i="5"/>
  <c r="T141" i="5" s="1"/>
  <c r="R142" i="5"/>
  <c r="T142" i="5" s="1"/>
  <c r="R143" i="5"/>
  <c r="T143" i="5" s="1"/>
  <c r="R144" i="5"/>
  <c r="T144" i="5" s="1"/>
  <c r="R145" i="5"/>
  <c r="T145" i="5" s="1"/>
  <c r="R146" i="5"/>
  <c r="T146" i="5" s="1"/>
  <c r="R147" i="5"/>
  <c r="T147" i="5" s="1"/>
  <c r="R148" i="5"/>
  <c r="T148" i="5" s="1"/>
  <c r="R149" i="5"/>
  <c r="T149" i="5" s="1"/>
  <c r="R150" i="5"/>
  <c r="T150" i="5" s="1"/>
  <c r="R151" i="5"/>
  <c r="T151" i="5" s="1"/>
  <c r="R152" i="5"/>
  <c r="T152" i="5" s="1"/>
  <c r="R153" i="5"/>
  <c r="T153" i="5" s="1"/>
  <c r="R154" i="5"/>
  <c r="T154" i="5" s="1"/>
  <c r="R155" i="5"/>
  <c r="T155" i="5" s="1"/>
  <c r="R156" i="5"/>
  <c r="T156" i="5" s="1"/>
  <c r="R157" i="5"/>
  <c r="T157" i="5" s="1"/>
  <c r="R158" i="5"/>
  <c r="T158" i="5" s="1"/>
  <c r="R159" i="5"/>
  <c r="T159" i="5" s="1"/>
  <c r="R160" i="5"/>
  <c r="T160" i="5" s="1"/>
  <c r="R161" i="5"/>
  <c r="T161" i="5" s="1"/>
  <c r="R162" i="5"/>
  <c r="T162" i="5" s="1"/>
  <c r="R163" i="5"/>
  <c r="T163" i="5" s="1"/>
  <c r="R164" i="5"/>
  <c r="T164" i="5" s="1"/>
  <c r="R165" i="5"/>
  <c r="T165" i="5" s="1"/>
  <c r="R166" i="5"/>
  <c r="T166" i="5" s="1"/>
  <c r="R167" i="5"/>
  <c r="T167" i="5" s="1"/>
  <c r="R168" i="5"/>
  <c r="T168" i="5" s="1"/>
  <c r="R169" i="5"/>
  <c r="T169" i="5" s="1"/>
  <c r="R170" i="5"/>
  <c r="T170" i="5" s="1"/>
  <c r="R171" i="5"/>
  <c r="T171" i="5" s="1"/>
  <c r="R172" i="5"/>
  <c r="T172" i="5" s="1"/>
  <c r="R173" i="5"/>
  <c r="T173" i="5" s="1"/>
  <c r="R174" i="5"/>
  <c r="T174" i="5" s="1"/>
  <c r="R175" i="5"/>
  <c r="T175" i="5" s="1"/>
  <c r="R176" i="5"/>
  <c r="T176" i="5" s="1"/>
  <c r="R177" i="5"/>
  <c r="T177" i="5" s="1"/>
  <c r="R178" i="5"/>
  <c r="T178" i="5" s="1"/>
  <c r="R179" i="5"/>
  <c r="T179" i="5" s="1"/>
  <c r="R180" i="5"/>
  <c r="T180" i="5" s="1"/>
  <c r="R181" i="5"/>
  <c r="T181" i="5" s="1"/>
  <c r="R182" i="5"/>
  <c r="T182" i="5" s="1"/>
  <c r="R183" i="5"/>
  <c r="T183" i="5" s="1"/>
  <c r="R184" i="5"/>
  <c r="T184" i="5" s="1"/>
  <c r="R185" i="5"/>
  <c r="T185" i="5" s="1"/>
  <c r="R186" i="5"/>
  <c r="T186" i="5" s="1"/>
  <c r="R187" i="5"/>
  <c r="T187" i="5" s="1"/>
  <c r="R188" i="5"/>
  <c r="T188" i="5" s="1"/>
  <c r="R189" i="5"/>
  <c r="T189" i="5" s="1"/>
  <c r="R190" i="5"/>
  <c r="T190" i="5" s="1"/>
  <c r="R191" i="5"/>
  <c r="T191" i="5" s="1"/>
  <c r="R192" i="5"/>
  <c r="T192" i="5" s="1"/>
  <c r="R193" i="5"/>
  <c r="T193" i="5" s="1"/>
  <c r="R194" i="5"/>
  <c r="T194" i="5" s="1"/>
  <c r="R195" i="5"/>
  <c r="T195" i="5" s="1"/>
  <c r="R196" i="5"/>
  <c r="T196" i="5" s="1"/>
  <c r="R197" i="5"/>
  <c r="T197" i="5" s="1"/>
  <c r="R198" i="5"/>
  <c r="T198" i="5" s="1"/>
  <c r="R199" i="5"/>
  <c r="T199" i="5" s="1"/>
  <c r="R200" i="5"/>
  <c r="T200" i="5" s="1"/>
  <c r="R201" i="5"/>
  <c r="T201" i="5" s="1"/>
  <c r="R202" i="5"/>
  <c r="T202" i="5" s="1"/>
  <c r="R203" i="5"/>
  <c r="T203" i="5" s="1"/>
  <c r="R204" i="5"/>
  <c r="T204" i="5" s="1"/>
  <c r="R205" i="5"/>
  <c r="T205" i="5" s="1"/>
  <c r="R206" i="5"/>
  <c r="T206" i="5" s="1"/>
  <c r="R207" i="5"/>
  <c r="T207" i="5" s="1"/>
  <c r="R208" i="5"/>
  <c r="T208" i="5" s="1"/>
  <c r="R209" i="5"/>
  <c r="T209" i="5" s="1"/>
  <c r="R210" i="5"/>
  <c r="T210" i="5" s="1"/>
  <c r="R211" i="5"/>
  <c r="T211" i="5" s="1"/>
  <c r="R212" i="5"/>
  <c r="T212" i="5" s="1"/>
  <c r="R213" i="5"/>
  <c r="T213" i="5" s="1"/>
  <c r="R214" i="5"/>
  <c r="T214" i="5" s="1"/>
  <c r="R215" i="5"/>
  <c r="T215" i="5" s="1"/>
  <c r="R216" i="5"/>
  <c r="T216" i="5" s="1"/>
  <c r="R217" i="5"/>
  <c r="T217" i="5" s="1"/>
  <c r="R218" i="5"/>
  <c r="T218" i="5" s="1"/>
  <c r="R219" i="5"/>
  <c r="T219" i="5" s="1"/>
  <c r="R220" i="5"/>
  <c r="T220" i="5" s="1"/>
  <c r="R221" i="5"/>
  <c r="T221" i="5" s="1"/>
  <c r="R222" i="5"/>
  <c r="T222" i="5" s="1"/>
  <c r="R223" i="5"/>
  <c r="T223" i="5" s="1"/>
  <c r="R224" i="5"/>
  <c r="T224" i="5" s="1"/>
  <c r="R225" i="5"/>
  <c r="T225" i="5" s="1"/>
  <c r="R226" i="5"/>
  <c r="T226" i="5" s="1"/>
  <c r="R227" i="5"/>
  <c r="T227" i="5" s="1"/>
  <c r="R228" i="5"/>
  <c r="T228" i="5" s="1"/>
  <c r="R229" i="5"/>
  <c r="T229" i="5" s="1"/>
  <c r="R230" i="5"/>
  <c r="T230" i="5" s="1"/>
  <c r="R231" i="5"/>
  <c r="T231" i="5" s="1"/>
  <c r="R232" i="5"/>
  <c r="T232" i="5" s="1"/>
  <c r="R233" i="5"/>
  <c r="T233" i="5" s="1"/>
  <c r="R234" i="5"/>
  <c r="T234" i="5" s="1"/>
  <c r="R235" i="5"/>
  <c r="T235" i="5" s="1"/>
  <c r="R236" i="5"/>
  <c r="T236" i="5" s="1"/>
  <c r="R237" i="5"/>
  <c r="T237" i="5" s="1"/>
  <c r="R238" i="5"/>
  <c r="T238" i="5" s="1"/>
  <c r="R239" i="5"/>
  <c r="T239" i="5" s="1"/>
  <c r="R240" i="5"/>
  <c r="T240" i="5" s="1"/>
  <c r="R241" i="5"/>
  <c r="T241" i="5" s="1"/>
  <c r="R242" i="5"/>
  <c r="T242" i="5" s="1"/>
  <c r="R243" i="5"/>
  <c r="T243" i="5" s="1"/>
  <c r="R244" i="5"/>
  <c r="T244" i="5" s="1"/>
  <c r="R245" i="5"/>
  <c r="T245" i="5" s="1"/>
  <c r="R246" i="5"/>
  <c r="T246" i="5" s="1"/>
  <c r="R247" i="5"/>
  <c r="T247" i="5" s="1"/>
  <c r="R248" i="5"/>
  <c r="T248" i="5" s="1"/>
  <c r="R249" i="5"/>
  <c r="T249" i="5" s="1"/>
  <c r="R250" i="5"/>
  <c r="T250" i="5" s="1"/>
  <c r="R251" i="5"/>
  <c r="T251" i="5" s="1"/>
  <c r="R252" i="5"/>
  <c r="T252" i="5" s="1"/>
  <c r="R253" i="5"/>
  <c r="T253" i="5" s="1"/>
  <c r="R254" i="5"/>
  <c r="T254" i="5" s="1"/>
  <c r="R255" i="5"/>
  <c r="T255" i="5" s="1"/>
  <c r="R256" i="5"/>
  <c r="T256" i="5" s="1"/>
  <c r="R257" i="5"/>
  <c r="T257" i="5" s="1"/>
  <c r="R258" i="5"/>
  <c r="T258" i="5" s="1"/>
  <c r="R259" i="5"/>
  <c r="T259" i="5" s="1"/>
  <c r="R260" i="5"/>
  <c r="T260" i="5" s="1"/>
  <c r="R261" i="5"/>
  <c r="T261" i="5" s="1"/>
  <c r="R262" i="5"/>
  <c r="T262" i="5" s="1"/>
  <c r="R263" i="5"/>
  <c r="T263" i="5" s="1"/>
  <c r="R264" i="5"/>
  <c r="T264" i="5" s="1"/>
  <c r="R265" i="5"/>
  <c r="T265" i="5" s="1"/>
  <c r="R266" i="5"/>
  <c r="T266" i="5" s="1"/>
  <c r="R267" i="5"/>
  <c r="T267" i="5" s="1"/>
  <c r="R268" i="5"/>
  <c r="T268" i="5" s="1"/>
  <c r="R269" i="5"/>
  <c r="T269" i="5" s="1"/>
  <c r="R270" i="5"/>
  <c r="T270" i="5" s="1"/>
  <c r="R271" i="5"/>
  <c r="T271" i="5" s="1"/>
  <c r="R272" i="5"/>
  <c r="T272" i="5" s="1"/>
  <c r="R273" i="5"/>
  <c r="T273" i="5" s="1"/>
  <c r="R274" i="5"/>
  <c r="T274" i="5" s="1"/>
  <c r="R275" i="5"/>
  <c r="T275" i="5" s="1"/>
  <c r="R276" i="5"/>
  <c r="T276" i="5" s="1"/>
  <c r="R277" i="5"/>
  <c r="T277" i="5" s="1"/>
  <c r="R278" i="5"/>
  <c r="T278" i="5" s="1"/>
  <c r="R279" i="5"/>
  <c r="T279" i="5" s="1"/>
  <c r="R280" i="5"/>
  <c r="T280" i="5" s="1"/>
  <c r="R281" i="5"/>
  <c r="T281" i="5" s="1"/>
  <c r="R282" i="5"/>
  <c r="T282" i="5" s="1"/>
  <c r="R283" i="5"/>
  <c r="T283" i="5" s="1"/>
  <c r="R284" i="5"/>
  <c r="T284" i="5" s="1"/>
  <c r="R285" i="5"/>
  <c r="T285" i="5" s="1"/>
  <c r="R286" i="5"/>
  <c r="T286" i="5" s="1"/>
  <c r="R287" i="5"/>
  <c r="T287" i="5" s="1"/>
  <c r="R288" i="5"/>
  <c r="T288" i="5" s="1"/>
  <c r="R289" i="5"/>
  <c r="T289" i="5" s="1"/>
  <c r="R290" i="5"/>
  <c r="T290" i="5" s="1"/>
  <c r="R291" i="5"/>
  <c r="T291" i="5" s="1"/>
  <c r="R292" i="5"/>
  <c r="T292" i="5" s="1"/>
  <c r="R293" i="5"/>
  <c r="T293" i="5" s="1"/>
  <c r="R294" i="5"/>
  <c r="T294" i="5" s="1"/>
  <c r="R295" i="5"/>
  <c r="T295" i="5" s="1"/>
  <c r="R296" i="5"/>
  <c r="T296" i="5" s="1"/>
  <c r="R297" i="5"/>
  <c r="T297" i="5" s="1"/>
  <c r="R298" i="5"/>
  <c r="T298" i="5" s="1"/>
  <c r="R299" i="5"/>
  <c r="T299" i="5" s="1"/>
  <c r="R300" i="5"/>
  <c r="T300" i="5" s="1"/>
  <c r="R301" i="5"/>
  <c r="T301" i="5" s="1"/>
  <c r="R302" i="5"/>
  <c r="T302" i="5" s="1"/>
  <c r="R303" i="5"/>
  <c r="T303" i="5" s="1"/>
  <c r="R304" i="5"/>
  <c r="T304" i="5" s="1"/>
  <c r="R305" i="5"/>
  <c r="T305" i="5" s="1"/>
  <c r="R306" i="5"/>
  <c r="T306" i="5" s="1"/>
  <c r="R307" i="5"/>
  <c r="T307" i="5" s="1"/>
  <c r="R308" i="5"/>
  <c r="T308" i="5" s="1"/>
  <c r="R309" i="5"/>
  <c r="T309" i="5" s="1"/>
  <c r="R310" i="5"/>
  <c r="T310" i="5" s="1"/>
  <c r="R311" i="5"/>
  <c r="T311" i="5" s="1"/>
  <c r="R312" i="5"/>
  <c r="T312" i="5" s="1"/>
  <c r="R313" i="5"/>
  <c r="T313" i="5" s="1"/>
  <c r="R314" i="5"/>
  <c r="T314" i="5" s="1"/>
  <c r="R315" i="5"/>
  <c r="T315" i="5" s="1"/>
  <c r="R316" i="5"/>
  <c r="T316" i="5" s="1"/>
  <c r="R317" i="5"/>
  <c r="T317" i="5" s="1"/>
  <c r="R318" i="5"/>
  <c r="T318" i="5" s="1"/>
  <c r="R319" i="5"/>
  <c r="T319" i="5" s="1"/>
  <c r="R320" i="5"/>
  <c r="T320" i="5" s="1"/>
  <c r="R321" i="5"/>
  <c r="T321" i="5" s="1"/>
  <c r="R322" i="5"/>
  <c r="T322" i="5" s="1"/>
  <c r="R323" i="5"/>
  <c r="T323" i="5" s="1"/>
  <c r="R324" i="5"/>
  <c r="T324" i="5" s="1"/>
  <c r="R325" i="5"/>
  <c r="T325" i="5" s="1"/>
  <c r="R326" i="5"/>
  <c r="T326" i="5" s="1"/>
  <c r="R327" i="5"/>
  <c r="T327" i="5" s="1"/>
  <c r="R328" i="5"/>
  <c r="T328" i="5" s="1"/>
  <c r="R329" i="5"/>
  <c r="T329" i="5" s="1"/>
  <c r="R330" i="5"/>
  <c r="T330" i="5" s="1"/>
  <c r="R331" i="5"/>
  <c r="T331" i="5" s="1"/>
  <c r="R332" i="5"/>
  <c r="T332" i="5" s="1"/>
  <c r="R333" i="5"/>
  <c r="T333" i="5" s="1"/>
  <c r="R334" i="5"/>
  <c r="T334" i="5" s="1"/>
  <c r="R335" i="5"/>
  <c r="T335" i="5" s="1"/>
  <c r="R336" i="5"/>
  <c r="T336" i="5" s="1"/>
  <c r="R337" i="5"/>
  <c r="T337" i="5" s="1"/>
  <c r="R338" i="5"/>
  <c r="T338" i="5" s="1"/>
  <c r="R339" i="5"/>
  <c r="T339" i="5" s="1"/>
  <c r="R340" i="5"/>
  <c r="T340" i="5" s="1"/>
  <c r="R341" i="5"/>
  <c r="T341" i="5" s="1"/>
  <c r="R342" i="5"/>
  <c r="T342" i="5" s="1"/>
  <c r="R343" i="5"/>
  <c r="T343" i="5" s="1"/>
  <c r="R344" i="5"/>
  <c r="T344" i="5" s="1"/>
  <c r="R345" i="5"/>
  <c r="T345" i="5" s="1"/>
  <c r="R346" i="5"/>
  <c r="T346" i="5" s="1"/>
  <c r="R347" i="5"/>
  <c r="T347" i="5" s="1"/>
  <c r="R348" i="5"/>
  <c r="T348" i="5" s="1"/>
  <c r="R349" i="5"/>
  <c r="T349" i="5" s="1"/>
  <c r="R350" i="5"/>
  <c r="T350" i="5" s="1"/>
  <c r="R351" i="5"/>
  <c r="T351" i="5" s="1"/>
  <c r="R352" i="5"/>
  <c r="T352" i="5" s="1"/>
  <c r="R353" i="5"/>
  <c r="T353" i="5" s="1"/>
  <c r="R354" i="5"/>
  <c r="T354" i="5" s="1"/>
  <c r="R355" i="5"/>
  <c r="T355" i="5" s="1"/>
  <c r="R356" i="5"/>
  <c r="T356" i="5" s="1"/>
  <c r="R357" i="5"/>
  <c r="T357" i="5" s="1"/>
  <c r="R358" i="5"/>
  <c r="T358" i="5" s="1"/>
  <c r="R359" i="5"/>
  <c r="T359" i="5" s="1"/>
  <c r="R360" i="5"/>
  <c r="T360" i="5" s="1"/>
  <c r="R361" i="5"/>
  <c r="T361" i="5" s="1"/>
  <c r="R362" i="5"/>
  <c r="T362" i="5" s="1"/>
  <c r="R363" i="5"/>
  <c r="T363" i="5" s="1"/>
  <c r="R364" i="5"/>
  <c r="T364" i="5" s="1"/>
  <c r="R365" i="5"/>
  <c r="T365" i="5" s="1"/>
  <c r="R366" i="5"/>
  <c r="T366" i="5" s="1"/>
  <c r="R367" i="5"/>
  <c r="T367" i="5" s="1"/>
  <c r="R368" i="5"/>
  <c r="T368" i="5" s="1"/>
  <c r="R369" i="5"/>
  <c r="T369" i="5" s="1"/>
  <c r="R370" i="5"/>
  <c r="T370" i="5" s="1"/>
  <c r="R371" i="5"/>
  <c r="T371" i="5" s="1"/>
  <c r="R372" i="5"/>
  <c r="T372" i="5" s="1"/>
  <c r="R373" i="5"/>
  <c r="T373" i="5" s="1"/>
  <c r="R374" i="5"/>
  <c r="T374" i="5" s="1"/>
  <c r="R375" i="5"/>
  <c r="T375" i="5" s="1"/>
  <c r="R376" i="5"/>
  <c r="T376" i="5" s="1"/>
  <c r="R377" i="5"/>
  <c r="T377" i="5" s="1"/>
  <c r="R378" i="5"/>
  <c r="T378" i="5" s="1"/>
  <c r="R379" i="5"/>
  <c r="T379" i="5" s="1"/>
  <c r="R380" i="5"/>
  <c r="T380" i="5" s="1"/>
  <c r="R381" i="5"/>
  <c r="T381" i="5" s="1"/>
  <c r="R382" i="5"/>
  <c r="T382" i="5" s="1"/>
  <c r="R383" i="5"/>
  <c r="T383" i="5" s="1"/>
  <c r="R384" i="5"/>
  <c r="T384" i="5" s="1"/>
  <c r="R385" i="5"/>
  <c r="T385" i="5" s="1"/>
  <c r="R386" i="5"/>
  <c r="T386" i="5" s="1"/>
  <c r="R387" i="5"/>
  <c r="T387" i="5" s="1"/>
  <c r="R388" i="5"/>
  <c r="T388" i="5" s="1"/>
  <c r="R389" i="5"/>
  <c r="T389" i="5" s="1"/>
  <c r="R390" i="5"/>
  <c r="T390" i="5" s="1"/>
  <c r="R391" i="5"/>
  <c r="T391" i="5" s="1"/>
  <c r="R392" i="5"/>
  <c r="T392" i="5" s="1"/>
  <c r="R393" i="5"/>
  <c r="T393" i="5" s="1"/>
  <c r="R394" i="5"/>
  <c r="T394" i="5" s="1"/>
  <c r="R395" i="5"/>
  <c r="T395" i="5" s="1"/>
  <c r="R396" i="5"/>
  <c r="T396" i="5" s="1"/>
  <c r="R397" i="5"/>
  <c r="T397" i="5" s="1"/>
  <c r="R398" i="5"/>
  <c r="T398" i="5" s="1"/>
  <c r="R399" i="5"/>
  <c r="T399" i="5" s="1"/>
  <c r="R400" i="5"/>
  <c r="T400" i="5" s="1"/>
  <c r="R401" i="5"/>
  <c r="T401" i="5" s="1"/>
  <c r="R402" i="5"/>
  <c r="T402" i="5" s="1"/>
  <c r="R403" i="5"/>
  <c r="T403" i="5" s="1"/>
  <c r="R404" i="5"/>
  <c r="T404" i="5" s="1"/>
  <c r="R405" i="5"/>
  <c r="T405" i="5" s="1"/>
  <c r="R406" i="5"/>
  <c r="T406" i="5" s="1"/>
  <c r="R407" i="5"/>
  <c r="T407" i="5" s="1"/>
  <c r="R408" i="5"/>
  <c r="T408" i="5" s="1"/>
  <c r="R409" i="5"/>
  <c r="T409" i="5" s="1"/>
  <c r="R410" i="5"/>
  <c r="T410" i="5" s="1"/>
  <c r="R411" i="5"/>
  <c r="T411" i="5" s="1"/>
  <c r="R412" i="5"/>
  <c r="T412" i="5" s="1"/>
  <c r="R413" i="5"/>
  <c r="T413" i="5" s="1"/>
  <c r="R414" i="5"/>
  <c r="T414" i="5" s="1"/>
  <c r="R415" i="5"/>
  <c r="T415" i="5" s="1"/>
  <c r="R416" i="5"/>
  <c r="T416" i="5" s="1"/>
  <c r="R417" i="5"/>
  <c r="T417" i="5" s="1"/>
  <c r="R418" i="5"/>
  <c r="T418" i="5" s="1"/>
  <c r="R419" i="5"/>
  <c r="T419" i="5" s="1"/>
  <c r="R420" i="5"/>
  <c r="T420" i="5" s="1"/>
  <c r="R421" i="5"/>
  <c r="T421" i="5" s="1"/>
  <c r="R422" i="5"/>
  <c r="T422" i="5" s="1"/>
  <c r="R423" i="5"/>
  <c r="T423" i="5" s="1"/>
  <c r="R424" i="5"/>
  <c r="T424" i="5" s="1"/>
  <c r="R425" i="5"/>
  <c r="T425" i="5" s="1"/>
  <c r="R426" i="5"/>
  <c r="T426" i="5" s="1"/>
  <c r="R427" i="5"/>
  <c r="T427" i="5" s="1"/>
  <c r="R428" i="5"/>
  <c r="T428" i="5" s="1"/>
  <c r="R429" i="5"/>
  <c r="T429" i="5" s="1"/>
  <c r="R430" i="5"/>
  <c r="T430" i="5" s="1"/>
  <c r="R431" i="5"/>
  <c r="T431" i="5" s="1"/>
  <c r="R432" i="5"/>
  <c r="T432" i="5" s="1"/>
  <c r="R433" i="5"/>
  <c r="T433" i="5" s="1"/>
  <c r="R434" i="5"/>
  <c r="T434" i="5" s="1"/>
  <c r="R435" i="5"/>
  <c r="T435" i="5" s="1"/>
  <c r="R436" i="5"/>
  <c r="T436" i="5" s="1"/>
  <c r="R437" i="5"/>
  <c r="T437" i="5" s="1"/>
  <c r="R438" i="5"/>
  <c r="T438" i="5" s="1"/>
  <c r="R439" i="5"/>
  <c r="T439" i="5" s="1"/>
  <c r="R440" i="5"/>
  <c r="T440" i="5" s="1"/>
  <c r="R441" i="5"/>
  <c r="T441" i="5" s="1"/>
  <c r="R442" i="5"/>
  <c r="T442" i="5" s="1"/>
  <c r="R443" i="5"/>
  <c r="T443" i="5" s="1"/>
  <c r="R444" i="5"/>
  <c r="T444" i="5" s="1"/>
  <c r="R445" i="5"/>
  <c r="T445" i="5" s="1"/>
  <c r="R446" i="5"/>
  <c r="T446" i="5" s="1"/>
  <c r="R447" i="5"/>
  <c r="T447" i="5" s="1"/>
  <c r="R448" i="5"/>
  <c r="T448" i="5" s="1"/>
  <c r="R449" i="5"/>
  <c r="T449" i="5" s="1"/>
  <c r="R450" i="5"/>
  <c r="T450" i="5" s="1"/>
  <c r="R451" i="5"/>
  <c r="T451" i="5" s="1"/>
  <c r="R452" i="5"/>
  <c r="T452" i="5" s="1"/>
  <c r="R453" i="5"/>
  <c r="T453" i="5" s="1"/>
  <c r="R454" i="5"/>
  <c r="T454" i="5" s="1"/>
  <c r="R455" i="5"/>
  <c r="T455" i="5" s="1"/>
  <c r="R456" i="5"/>
  <c r="T456" i="5" s="1"/>
  <c r="R457" i="5"/>
  <c r="T457" i="5" s="1"/>
  <c r="R458" i="5"/>
  <c r="T458" i="5" s="1"/>
  <c r="R459" i="5"/>
  <c r="T459" i="5" s="1"/>
  <c r="R460" i="5"/>
  <c r="T460" i="5" s="1"/>
  <c r="R461" i="5"/>
  <c r="T461" i="5" s="1"/>
  <c r="R462" i="5"/>
  <c r="T462" i="5" s="1"/>
  <c r="R463" i="5"/>
  <c r="T463" i="5" s="1"/>
  <c r="R464" i="5"/>
  <c r="T464" i="5" s="1"/>
  <c r="R465" i="5"/>
  <c r="T465" i="5" s="1"/>
  <c r="R466" i="5"/>
  <c r="T466" i="5" s="1"/>
  <c r="R467" i="5"/>
  <c r="T467" i="5" s="1"/>
  <c r="R468" i="5"/>
  <c r="T468" i="5" s="1"/>
  <c r="R469" i="5"/>
  <c r="T469" i="5" s="1"/>
  <c r="R470" i="5"/>
  <c r="T470" i="5" s="1"/>
  <c r="R471" i="5"/>
  <c r="T471" i="5" s="1"/>
  <c r="R472" i="5"/>
  <c r="T472" i="5" s="1"/>
  <c r="R473" i="5"/>
  <c r="T473" i="5" s="1"/>
  <c r="R474" i="5"/>
  <c r="T474" i="5" s="1"/>
  <c r="R475" i="5"/>
  <c r="T475" i="5" s="1"/>
  <c r="R476" i="5"/>
  <c r="T476" i="5" s="1"/>
  <c r="R477" i="5"/>
  <c r="T477" i="5" s="1"/>
  <c r="R478" i="5"/>
  <c r="T478" i="5" s="1"/>
  <c r="R479" i="5"/>
  <c r="T479" i="5" s="1"/>
  <c r="R480" i="5"/>
  <c r="T480" i="5" s="1"/>
  <c r="R481" i="5"/>
  <c r="T481" i="5" s="1"/>
  <c r="R482" i="5"/>
  <c r="T482" i="5" s="1"/>
  <c r="R483" i="5"/>
  <c r="T483" i="5" s="1"/>
  <c r="R484" i="5"/>
  <c r="T484" i="5" s="1"/>
  <c r="R485" i="5"/>
  <c r="T485" i="5" s="1"/>
  <c r="R486" i="5"/>
  <c r="T486" i="5" s="1"/>
  <c r="R487" i="5"/>
  <c r="T487" i="5" s="1"/>
  <c r="R488" i="5"/>
  <c r="T488" i="5" s="1"/>
  <c r="R489" i="5"/>
  <c r="T489" i="5" s="1"/>
  <c r="R490" i="5"/>
  <c r="T490" i="5" s="1"/>
  <c r="R491" i="5"/>
  <c r="T491" i="5" s="1"/>
  <c r="R492" i="5"/>
  <c r="T492" i="5" s="1"/>
  <c r="R493" i="5"/>
  <c r="T493" i="5" s="1"/>
  <c r="R494" i="5"/>
  <c r="T494" i="5" s="1"/>
  <c r="R495" i="5"/>
  <c r="T495" i="5" s="1"/>
  <c r="R496" i="5"/>
  <c r="T496" i="5" s="1"/>
  <c r="R497" i="5"/>
  <c r="T497" i="5" s="1"/>
  <c r="R498" i="5"/>
  <c r="T498" i="5" s="1"/>
  <c r="R499" i="5"/>
  <c r="T499" i="5" s="1"/>
  <c r="R500" i="5"/>
  <c r="T500" i="5" s="1"/>
  <c r="R501" i="5"/>
  <c r="T501" i="5" s="1"/>
  <c r="R502" i="5"/>
  <c r="T502" i="5" s="1"/>
  <c r="R503" i="5"/>
  <c r="T503" i="5" s="1"/>
  <c r="R504" i="5"/>
  <c r="T504" i="5" s="1"/>
  <c r="R505" i="5"/>
  <c r="T505" i="5" s="1"/>
  <c r="R506" i="5"/>
  <c r="T506" i="5" s="1"/>
  <c r="R507" i="5"/>
  <c r="T507" i="5" s="1"/>
  <c r="R508" i="5"/>
  <c r="T508" i="5" s="1"/>
  <c r="R509" i="5"/>
  <c r="T509" i="5" s="1"/>
  <c r="R510" i="5"/>
  <c r="T510" i="5" s="1"/>
  <c r="R511" i="5"/>
  <c r="T511" i="5" s="1"/>
  <c r="R512" i="5"/>
  <c r="T512" i="5" s="1"/>
  <c r="R513" i="5"/>
  <c r="T513" i="5" s="1"/>
  <c r="R514" i="5"/>
  <c r="T514" i="5" s="1"/>
  <c r="R515" i="5"/>
  <c r="T515" i="5" s="1"/>
  <c r="R516" i="5"/>
  <c r="T516" i="5" s="1"/>
  <c r="R517" i="5"/>
  <c r="T517" i="5" s="1"/>
  <c r="R518" i="5"/>
  <c r="T518" i="5" s="1"/>
  <c r="R519" i="5"/>
  <c r="T519" i="5" s="1"/>
  <c r="R520" i="5"/>
  <c r="T520" i="5" s="1"/>
  <c r="R521" i="5"/>
  <c r="T521" i="5" s="1"/>
  <c r="R522" i="5"/>
  <c r="T522" i="5" s="1"/>
  <c r="R523" i="5"/>
  <c r="T523" i="5" s="1"/>
  <c r="R524" i="5"/>
  <c r="T524" i="5" s="1"/>
  <c r="R525" i="5"/>
  <c r="T525" i="5" s="1"/>
  <c r="R526" i="5"/>
  <c r="T526" i="5" s="1"/>
  <c r="R527" i="5"/>
  <c r="T527" i="5" s="1"/>
  <c r="R528" i="5"/>
  <c r="T528" i="5" s="1"/>
  <c r="R529" i="5"/>
  <c r="T529" i="5" s="1"/>
  <c r="R530" i="5"/>
  <c r="T530" i="5" s="1"/>
  <c r="R531" i="5"/>
  <c r="T531" i="5" s="1"/>
  <c r="R532" i="5"/>
  <c r="T532" i="5" s="1"/>
  <c r="R533" i="5"/>
  <c r="T533" i="5" s="1"/>
  <c r="R534" i="5"/>
  <c r="T534" i="5" s="1"/>
  <c r="R535" i="5"/>
  <c r="T535" i="5" s="1"/>
  <c r="R536" i="5"/>
  <c r="T536" i="5" s="1"/>
  <c r="R537" i="5"/>
  <c r="T537" i="5" s="1"/>
  <c r="R538" i="5"/>
  <c r="T538" i="5" s="1"/>
  <c r="R539" i="5"/>
  <c r="T539" i="5" s="1"/>
  <c r="R540" i="5"/>
  <c r="T540" i="5" s="1"/>
  <c r="R541" i="5"/>
  <c r="T541" i="5" s="1"/>
  <c r="R542" i="5"/>
  <c r="T542" i="5" s="1"/>
  <c r="R543" i="5"/>
  <c r="T543" i="5" s="1"/>
  <c r="R544" i="5"/>
  <c r="T544" i="5" s="1"/>
  <c r="R545" i="5"/>
  <c r="T545" i="5" s="1"/>
  <c r="R546" i="5"/>
  <c r="T546" i="5" s="1"/>
  <c r="R547" i="5"/>
  <c r="T547" i="5" s="1"/>
  <c r="R548" i="5"/>
  <c r="T548" i="5" s="1"/>
  <c r="R549" i="5"/>
  <c r="T549" i="5" s="1"/>
  <c r="R550" i="5"/>
  <c r="T550" i="5" s="1"/>
  <c r="R551" i="5"/>
  <c r="T551" i="5" s="1"/>
  <c r="R552" i="5"/>
  <c r="T552" i="5" s="1"/>
  <c r="R553" i="5"/>
  <c r="T553" i="5" s="1"/>
  <c r="R554" i="5"/>
  <c r="T554" i="5" s="1"/>
  <c r="R555" i="5"/>
  <c r="T555" i="5" s="1"/>
  <c r="R556" i="5"/>
  <c r="T556" i="5" s="1"/>
  <c r="R557" i="5"/>
  <c r="T557" i="5" s="1"/>
  <c r="R558" i="5"/>
  <c r="T558" i="5" s="1"/>
  <c r="R559" i="5"/>
  <c r="T559" i="5" s="1"/>
  <c r="R560" i="5"/>
  <c r="T560" i="5" s="1"/>
  <c r="R561" i="5"/>
  <c r="T561" i="5" s="1"/>
  <c r="R562" i="5"/>
  <c r="T562" i="5" s="1"/>
  <c r="R563" i="5"/>
  <c r="T563" i="5" s="1"/>
  <c r="R564" i="5"/>
  <c r="T564" i="5" s="1"/>
  <c r="R565" i="5"/>
  <c r="T565" i="5" s="1"/>
  <c r="R566" i="5"/>
  <c r="T566" i="5" s="1"/>
  <c r="R567" i="5"/>
  <c r="T567" i="5" s="1"/>
  <c r="R568" i="5"/>
  <c r="T568" i="5" s="1"/>
  <c r="R569" i="5"/>
  <c r="T569" i="5" s="1"/>
  <c r="R570" i="5"/>
  <c r="T570" i="5" s="1"/>
  <c r="R571" i="5"/>
  <c r="T571" i="5" s="1"/>
  <c r="R572" i="5"/>
  <c r="T572" i="5" s="1"/>
  <c r="R573" i="5"/>
  <c r="T573" i="5" s="1"/>
  <c r="R574" i="5"/>
  <c r="T574" i="5" s="1"/>
  <c r="R575" i="5"/>
  <c r="T575" i="5" s="1"/>
  <c r="R576" i="5"/>
  <c r="T576" i="5" s="1"/>
  <c r="R577" i="5"/>
  <c r="T577" i="5" s="1"/>
  <c r="R578" i="5"/>
  <c r="T578" i="5" s="1"/>
  <c r="R579" i="5"/>
  <c r="T579" i="5" s="1"/>
  <c r="R580" i="5"/>
  <c r="T580" i="5" s="1"/>
  <c r="R581" i="5"/>
  <c r="T581" i="5" s="1"/>
  <c r="R582" i="5"/>
  <c r="T582" i="5" s="1"/>
  <c r="R583" i="5"/>
  <c r="T583" i="5" s="1"/>
  <c r="R584" i="5"/>
  <c r="T584" i="5" s="1"/>
  <c r="R585" i="5"/>
  <c r="T585" i="5" s="1"/>
  <c r="R586" i="5"/>
  <c r="T586" i="5" s="1"/>
  <c r="R587" i="5"/>
  <c r="T587" i="5" s="1"/>
  <c r="R588" i="5"/>
  <c r="T588" i="5" s="1"/>
  <c r="R589" i="5"/>
  <c r="T589" i="5" s="1"/>
  <c r="R590" i="5"/>
  <c r="T590" i="5" s="1"/>
  <c r="R591" i="5"/>
  <c r="T591" i="5" s="1"/>
  <c r="R592" i="5"/>
  <c r="T592" i="5" s="1"/>
  <c r="R593" i="5"/>
  <c r="T593" i="5" s="1"/>
  <c r="R594" i="5"/>
  <c r="T594" i="5" s="1"/>
  <c r="R595" i="5"/>
  <c r="T595" i="5" s="1"/>
  <c r="R596" i="5"/>
  <c r="T596" i="5" s="1"/>
  <c r="R597" i="5"/>
  <c r="T597" i="5" s="1"/>
  <c r="R598" i="5"/>
  <c r="T598" i="5" s="1"/>
  <c r="R599" i="5"/>
  <c r="T599" i="5" s="1"/>
  <c r="R600" i="5"/>
  <c r="T600" i="5" s="1"/>
  <c r="R601" i="5"/>
  <c r="T601" i="5" s="1"/>
  <c r="R602" i="5"/>
  <c r="T602" i="5" s="1"/>
  <c r="R603" i="5"/>
  <c r="T603" i="5" s="1"/>
  <c r="R604" i="5"/>
  <c r="T604" i="5" s="1"/>
  <c r="R605" i="5"/>
  <c r="T605" i="5" s="1"/>
  <c r="R606" i="5"/>
  <c r="T606" i="5" s="1"/>
  <c r="R607" i="5"/>
  <c r="T607" i="5" s="1"/>
  <c r="R608" i="5"/>
  <c r="T608" i="5" s="1"/>
  <c r="R609" i="5"/>
  <c r="T609" i="5" s="1"/>
  <c r="R610" i="5"/>
  <c r="T610" i="5" s="1"/>
  <c r="R611" i="5"/>
  <c r="T611" i="5" s="1"/>
  <c r="R612" i="5"/>
  <c r="T612" i="5" s="1"/>
  <c r="R613" i="5"/>
  <c r="T613" i="5" s="1"/>
  <c r="R614" i="5"/>
  <c r="T614" i="5" s="1"/>
  <c r="R615" i="5"/>
  <c r="T615" i="5" s="1"/>
  <c r="R616" i="5"/>
  <c r="T616" i="5" s="1"/>
  <c r="R617" i="5"/>
  <c r="T617" i="5" s="1"/>
  <c r="R618" i="5"/>
  <c r="T618" i="5" s="1"/>
  <c r="R619" i="5"/>
  <c r="T619" i="5" s="1"/>
  <c r="R620" i="5"/>
  <c r="T620" i="5" s="1"/>
  <c r="R621" i="5"/>
  <c r="T621" i="5" s="1"/>
  <c r="R622" i="5"/>
  <c r="T622" i="5" s="1"/>
  <c r="R623" i="5"/>
  <c r="T623" i="5" s="1"/>
  <c r="R624" i="5"/>
  <c r="T624" i="5" s="1"/>
  <c r="R625" i="5"/>
  <c r="T625" i="5" s="1"/>
  <c r="R626" i="5"/>
  <c r="T626" i="5" s="1"/>
  <c r="R627" i="5"/>
  <c r="T627" i="5" s="1"/>
  <c r="R628" i="5"/>
  <c r="T628" i="5" s="1"/>
  <c r="R629" i="5"/>
  <c r="T629" i="5" s="1"/>
  <c r="R630" i="5"/>
  <c r="T630" i="5" s="1"/>
  <c r="R631" i="5"/>
  <c r="T631" i="5" s="1"/>
  <c r="R632" i="5"/>
  <c r="T632" i="5" s="1"/>
  <c r="R633" i="5"/>
  <c r="T633" i="5" s="1"/>
  <c r="R634" i="5"/>
  <c r="T634" i="5" s="1"/>
  <c r="R635" i="5"/>
  <c r="T635" i="5" s="1"/>
  <c r="R636" i="5"/>
  <c r="T636" i="5" s="1"/>
  <c r="R637" i="5"/>
  <c r="T637" i="5" s="1"/>
  <c r="R638" i="5"/>
  <c r="T638" i="5" s="1"/>
  <c r="R639" i="5"/>
  <c r="T639" i="5" s="1"/>
  <c r="R640" i="5"/>
  <c r="T640" i="5" s="1"/>
  <c r="R641" i="5"/>
  <c r="T641" i="5" s="1"/>
  <c r="R642" i="5"/>
  <c r="T642" i="5" s="1"/>
  <c r="R643" i="5"/>
  <c r="T643" i="5" s="1"/>
  <c r="R644" i="5"/>
  <c r="T644" i="5" s="1"/>
  <c r="R645" i="5"/>
  <c r="T645" i="5" s="1"/>
  <c r="R646" i="5"/>
  <c r="T646" i="5" s="1"/>
  <c r="R647" i="5"/>
  <c r="T647" i="5" s="1"/>
  <c r="R648" i="5"/>
  <c r="T648" i="5" s="1"/>
  <c r="R649" i="5"/>
  <c r="T649" i="5" s="1"/>
  <c r="R650" i="5"/>
  <c r="T650" i="5" s="1"/>
  <c r="R651" i="5"/>
  <c r="T651" i="5" s="1"/>
  <c r="R652" i="5"/>
  <c r="T652" i="5" s="1"/>
  <c r="R653" i="5"/>
  <c r="T653" i="5" s="1"/>
  <c r="R654" i="5"/>
  <c r="T654" i="5" s="1"/>
  <c r="R655" i="5"/>
  <c r="T655" i="5" s="1"/>
  <c r="R656" i="5"/>
  <c r="T656" i="5" s="1"/>
  <c r="R657" i="5"/>
  <c r="T657" i="5" s="1"/>
  <c r="R658" i="5"/>
  <c r="T658" i="5" s="1"/>
  <c r="R659" i="5"/>
  <c r="T659" i="5" s="1"/>
  <c r="R660" i="5"/>
  <c r="T660" i="5" s="1"/>
  <c r="R661" i="5"/>
  <c r="T661" i="5" s="1"/>
  <c r="R662" i="5"/>
  <c r="T662" i="5" s="1"/>
  <c r="R663" i="5"/>
  <c r="T663" i="5" s="1"/>
  <c r="R664" i="5"/>
  <c r="T664" i="5" s="1"/>
  <c r="R665" i="5"/>
  <c r="T665" i="5" s="1"/>
  <c r="R666" i="5"/>
  <c r="T666" i="5" s="1"/>
  <c r="R667" i="5"/>
  <c r="T667" i="5" s="1"/>
  <c r="R668" i="5"/>
  <c r="T668" i="5" s="1"/>
  <c r="R669" i="5"/>
  <c r="T669" i="5" s="1"/>
  <c r="R670" i="5"/>
  <c r="T670" i="5" s="1"/>
  <c r="R671" i="5"/>
  <c r="T671" i="5" s="1"/>
  <c r="R672" i="5"/>
  <c r="T672" i="5" s="1"/>
  <c r="R673" i="5"/>
  <c r="T673" i="5" s="1"/>
  <c r="R674" i="5"/>
  <c r="T674" i="5" s="1"/>
  <c r="R675" i="5"/>
  <c r="T675" i="5" s="1"/>
  <c r="R676" i="5"/>
  <c r="T676" i="5" s="1"/>
  <c r="R677" i="5"/>
  <c r="T677" i="5" s="1"/>
  <c r="R678" i="5"/>
  <c r="T678" i="5" s="1"/>
  <c r="R679" i="5"/>
  <c r="T679" i="5" s="1"/>
  <c r="R680" i="5"/>
  <c r="T680" i="5" s="1"/>
  <c r="R681" i="5"/>
  <c r="T681" i="5" s="1"/>
  <c r="R682" i="5"/>
  <c r="T682" i="5" s="1"/>
  <c r="R683" i="5"/>
  <c r="T683" i="5" s="1"/>
  <c r="R684" i="5"/>
  <c r="T684" i="5" s="1"/>
  <c r="R685" i="5"/>
  <c r="T685" i="5" s="1"/>
  <c r="R686" i="5"/>
  <c r="T686" i="5" s="1"/>
  <c r="R687" i="5"/>
  <c r="T687" i="5" s="1"/>
  <c r="R688" i="5"/>
  <c r="T688" i="5" s="1"/>
  <c r="R689" i="5"/>
  <c r="T689" i="5" s="1"/>
  <c r="R690" i="5"/>
  <c r="T690" i="5" s="1"/>
  <c r="R691" i="5"/>
  <c r="T691" i="5" s="1"/>
  <c r="R692" i="5"/>
  <c r="T692" i="5" s="1"/>
  <c r="R693" i="5"/>
  <c r="T693" i="5" s="1"/>
  <c r="R694" i="5"/>
  <c r="T694" i="5" s="1"/>
  <c r="R695" i="5"/>
  <c r="T695" i="5" s="1"/>
  <c r="R696" i="5"/>
  <c r="T696" i="5" s="1"/>
  <c r="R697" i="5"/>
  <c r="T697" i="5" s="1"/>
  <c r="R698" i="5"/>
  <c r="T698" i="5" s="1"/>
  <c r="R699" i="5"/>
  <c r="T699" i="5" s="1"/>
  <c r="R700" i="5"/>
  <c r="T700" i="5" s="1"/>
  <c r="R701" i="5"/>
  <c r="T701" i="5" s="1"/>
  <c r="R702" i="5"/>
  <c r="T702" i="5" s="1"/>
  <c r="R703" i="5"/>
  <c r="T703" i="5" s="1"/>
  <c r="R704" i="5"/>
  <c r="T704" i="5" s="1"/>
  <c r="R705" i="5"/>
  <c r="T705" i="5" s="1"/>
  <c r="R706" i="5"/>
  <c r="T706" i="5" s="1"/>
  <c r="R707" i="5"/>
  <c r="T707" i="5" s="1"/>
  <c r="R708" i="5"/>
  <c r="T708" i="5" s="1"/>
  <c r="R709" i="5"/>
  <c r="T709" i="5" s="1"/>
  <c r="R710" i="5"/>
  <c r="T710" i="5" s="1"/>
  <c r="R711" i="5"/>
  <c r="T711" i="5" s="1"/>
  <c r="R712" i="5"/>
  <c r="T712" i="5" s="1"/>
  <c r="R713" i="5"/>
  <c r="T713" i="5" s="1"/>
  <c r="R714" i="5"/>
  <c r="T714" i="5" s="1"/>
  <c r="R715" i="5"/>
  <c r="T715" i="5" s="1"/>
  <c r="R716" i="5"/>
  <c r="T716" i="5" s="1"/>
  <c r="R717" i="5"/>
  <c r="T717" i="5" s="1"/>
  <c r="R718" i="5"/>
  <c r="T718" i="5" s="1"/>
  <c r="R719" i="5"/>
  <c r="T719" i="5" s="1"/>
  <c r="R720" i="5"/>
  <c r="T720" i="5" s="1"/>
  <c r="R721" i="5"/>
  <c r="T721" i="5" s="1"/>
  <c r="R722" i="5"/>
  <c r="T722" i="5" s="1"/>
  <c r="R723" i="5"/>
  <c r="T723" i="5" s="1"/>
  <c r="R724" i="5"/>
  <c r="T724" i="5" s="1"/>
  <c r="R725" i="5"/>
  <c r="T725" i="5" s="1"/>
  <c r="R726" i="5"/>
  <c r="T726" i="5" s="1"/>
  <c r="R727" i="5"/>
  <c r="T727" i="5" s="1"/>
  <c r="R728" i="5"/>
  <c r="T728" i="5" s="1"/>
  <c r="R729" i="5"/>
  <c r="T729" i="5" s="1"/>
  <c r="R730" i="5"/>
  <c r="T730" i="5" s="1"/>
  <c r="R731" i="5"/>
  <c r="T731" i="5" s="1"/>
  <c r="R732" i="5"/>
  <c r="T732" i="5" s="1"/>
  <c r="R733" i="5"/>
  <c r="T733" i="5" s="1"/>
  <c r="R734" i="5"/>
  <c r="T734" i="5" s="1"/>
  <c r="R735" i="5"/>
  <c r="T735" i="5" s="1"/>
  <c r="R736" i="5"/>
  <c r="T736" i="5" s="1"/>
  <c r="R737" i="5"/>
  <c r="T737" i="5" s="1"/>
  <c r="R738" i="5"/>
  <c r="T738" i="5" s="1"/>
  <c r="R739" i="5"/>
  <c r="T739" i="5" s="1"/>
  <c r="R740" i="5"/>
  <c r="T740" i="5" s="1"/>
  <c r="R741" i="5"/>
  <c r="T741" i="5" s="1"/>
  <c r="R742" i="5"/>
  <c r="T742" i="5" s="1"/>
  <c r="R743" i="5"/>
  <c r="T743" i="5" s="1"/>
  <c r="R744" i="5"/>
  <c r="T744" i="5" s="1"/>
  <c r="R745" i="5"/>
  <c r="T745" i="5" s="1"/>
  <c r="R746" i="5"/>
  <c r="T746" i="5" s="1"/>
  <c r="R747" i="5"/>
  <c r="T747" i="5" s="1"/>
  <c r="R748" i="5"/>
  <c r="T748" i="5" s="1"/>
  <c r="R749" i="5"/>
  <c r="T749" i="5" s="1"/>
  <c r="R750" i="5"/>
  <c r="T750" i="5" s="1"/>
  <c r="R751" i="5"/>
  <c r="T751" i="5" s="1"/>
  <c r="R752" i="5"/>
  <c r="T752" i="5" s="1"/>
  <c r="R753" i="5"/>
  <c r="T753" i="5" s="1"/>
  <c r="R754" i="5"/>
  <c r="T754" i="5" s="1"/>
  <c r="R755" i="5"/>
  <c r="T755" i="5" s="1"/>
  <c r="R756" i="5"/>
  <c r="T756" i="5" s="1"/>
  <c r="R757" i="5"/>
  <c r="T757" i="5" s="1"/>
  <c r="R758" i="5"/>
  <c r="T758" i="5" s="1"/>
  <c r="R759" i="5"/>
  <c r="T759" i="5" s="1"/>
  <c r="R760" i="5"/>
  <c r="T760" i="5" s="1"/>
  <c r="R761" i="5"/>
  <c r="T761" i="5" s="1"/>
  <c r="R762" i="5"/>
  <c r="T762" i="5" s="1"/>
  <c r="R763" i="5"/>
  <c r="T763" i="5" s="1"/>
  <c r="R764" i="5"/>
  <c r="T764" i="5" s="1"/>
  <c r="R765" i="5"/>
  <c r="T765" i="5" s="1"/>
  <c r="R766" i="5"/>
  <c r="T766" i="5" s="1"/>
  <c r="R767" i="5"/>
  <c r="T767" i="5" s="1"/>
  <c r="R768" i="5"/>
  <c r="T768" i="5" s="1"/>
  <c r="R769" i="5"/>
  <c r="T769" i="5" s="1"/>
  <c r="R770" i="5"/>
  <c r="T770" i="5" s="1"/>
  <c r="R771" i="5"/>
  <c r="T771" i="5" s="1"/>
  <c r="R772" i="5"/>
  <c r="T772" i="5" s="1"/>
  <c r="R773" i="5"/>
  <c r="T773" i="5" s="1"/>
  <c r="R774" i="5"/>
  <c r="T774" i="5" s="1"/>
  <c r="R775" i="5"/>
  <c r="T775" i="5" s="1"/>
  <c r="R776" i="5"/>
  <c r="T776" i="5" s="1"/>
  <c r="R777" i="5"/>
  <c r="T777" i="5" s="1"/>
  <c r="R778" i="5"/>
  <c r="T778" i="5" s="1"/>
  <c r="R779" i="5"/>
  <c r="T779" i="5" s="1"/>
  <c r="R780" i="5"/>
  <c r="T780" i="5" s="1"/>
  <c r="R781" i="5"/>
  <c r="T781" i="5" s="1"/>
  <c r="R782" i="5"/>
  <c r="T782" i="5" s="1"/>
  <c r="R783" i="5"/>
  <c r="T783" i="5" s="1"/>
  <c r="R784" i="5"/>
  <c r="T784" i="5" s="1"/>
  <c r="R785" i="5"/>
  <c r="T785" i="5" s="1"/>
  <c r="R786" i="5"/>
  <c r="T786" i="5" s="1"/>
  <c r="R787" i="5"/>
  <c r="T787" i="5" s="1"/>
  <c r="R788" i="5"/>
  <c r="T788" i="5" s="1"/>
  <c r="R789" i="5"/>
  <c r="T789" i="5" s="1"/>
  <c r="R790" i="5"/>
  <c r="T790" i="5" s="1"/>
  <c r="R791" i="5"/>
  <c r="T791" i="5" s="1"/>
  <c r="R792" i="5"/>
  <c r="T792" i="5" s="1"/>
  <c r="R793" i="5"/>
  <c r="T793" i="5" s="1"/>
  <c r="R794" i="5"/>
  <c r="T794" i="5" s="1"/>
  <c r="R795" i="5"/>
  <c r="T795" i="5" s="1"/>
  <c r="R796" i="5"/>
  <c r="T796" i="5" s="1"/>
  <c r="R797" i="5"/>
  <c r="T797" i="5" s="1"/>
  <c r="R798" i="5"/>
  <c r="T798" i="5" s="1"/>
  <c r="R799" i="5"/>
  <c r="T799" i="5" s="1"/>
  <c r="R800" i="5"/>
  <c r="T800" i="5" s="1"/>
  <c r="R801" i="5"/>
  <c r="T801" i="5" s="1"/>
  <c r="R802" i="5"/>
  <c r="T802" i="5" s="1"/>
  <c r="R803" i="5"/>
  <c r="T803" i="5" s="1"/>
  <c r="R804" i="5"/>
  <c r="T804" i="5" s="1"/>
  <c r="R805" i="5"/>
  <c r="T805" i="5" s="1"/>
  <c r="R806" i="5"/>
  <c r="T806" i="5" s="1"/>
  <c r="R807" i="5"/>
  <c r="T807" i="5" s="1"/>
  <c r="R808" i="5"/>
  <c r="T808" i="5" s="1"/>
  <c r="R809" i="5"/>
  <c r="T809" i="5" s="1"/>
  <c r="R810" i="5"/>
  <c r="T810" i="5" s="1"/>
  <c r="R811" i="5"/>
  <c r="T811" i="5" s="1"/>
  <c r="R812" i="5"/>
  <c r="T812" i="5" s="1"/>
  <c r="R813" i="5"/>
  <c r="T813" i="5" s="1"/>
  <c r="R814" i="5"/>
  <c r="T814" i="5" s="1"/>
  <c r="R815" i="5"/>
  <c r="T815" i="5" s="1"/>
  <c r="R816" i="5"/>
  <c r="T816" i="5" s="1"/>
  <c r="R817" i="5"/>
  <c r="T817" i="5" s="1"/>
  <c r="R818" i="5"/>
  <c r="T818" i="5" s="1"/>
  <c r="R819" i="5"/>
  <c r="T819" i="5" s="1"/>
  <c r="R820" i="5"/>
  <c r="T820" i="5" s="1"/>
  <c r="R821" i="5"/>
  <c r="T821" i="5" s="1"/>
  <c r="R822" i="5"/>
  <c r="T822" i="5" s="1"/>
  <c r="R823" i="5"/>
  <c r="T823" i="5" s="1"/>
  <c r="R824" i="5"/>
  <c r="T824" i="5" s="1"/>
  <c r="R825" i="5"/>
  <c r="T825" i="5" s="1"/>
  <c r="R826" i="5"/>
  <c r="T826" i="5" s="1"/>
  <c r="R827" i="5"/>
  <c r="T827" i="5" s="1"/>
  <c r="R828" i="5"/>
  <c r="T828" i="5" s="1"/>
  <c r="R829" i="5"/>
  <c r="T829" i="5" s="1"/>
  <c r="R830" i="5"/>
  <c r="T830" i="5" s="1"/>
  <c r="R831" i="5"/>
  <c r="T831" i="5" s="1"/>
  <c r="R832" i="5"/>
  <c r="T832" i="5" s="1"/>
  <c r="R833" i="5"/>
  <c r="T833" i="5" s="1"/>
  <c r="R834" i="5"/>
  <c r="T834" i="5" s="1"/>
  <c r="R835" i="5"/>
  <c r="T835" i="5" s="1"/>
  <c r="R836" i="5"/>
  <c r="T836" i="5" s="1"/>
  <c r="R837" i="5"/>
  <c r="T837" i="5" s="1"/>
  <c r="R838" i="5"/>
  <c r="T838" i="5" s="1"/>
  <c r="R839" i="5"/>
  <c r="T839" i="5" s="1"/>
  <c r="R840" i="5"/>
  <c r="T840" i="5" s="1"/>
  <c r="R841" i="5"/>
  <c r="T841" i="5" s="1"/>
  <c r="R842" i="5"/>
  <c r="T842" i="5" s="1"/>
  <c r="R843" i="5"/>
  <c r="T843" i="5" s="1"/>
  <c r="R844" i="5"/>
  <c r="T844" i="5" s="1"/>
  <c r="R845" i="5"/>
  <c r="T845" i="5" s="1"/>
  <c r="R846" i="5"/>
  <c r="T846" i="5" s="1"/>
  <c r="R847" i="5"/>
  <c r="T847" i="5" s="1"/>
  <c r="R848" i="5"/>
  <c r="T848" i="5" s="1"/>
  <c r="R849" i="5"/>
  <c r="T849" i="5" s="1"/>
  <c r="R850" i="5"/>
  <c r="T850" i="5" s="1"/>
  <c r="R851" i="5"/>
  <c r="T851" i="5" s="1"/>
  <c r="R852" i="5"/>
  <c r="T852" i="5" s="1"/>
  <c r="R853" i="5"/>
  <c r="T853" i="5" s="1"/>
  <c r="R854" i="5"/>
  <c r="T854" i="5" s="1"/>
  <c r="R855" i="5"/>
  <c r="T855" i="5" s="1"/>
  <c r="R856" i="5"/>
  <c r="T856" i="5" s="1"/>
  <c r="R857" i="5"/>
  <c r="T857" i="5" s="1"/>
  <c r="R858" i="5"/>
  <c r="T858" i="5" s="1"/>
  <c r="R859" i="5"/>
  <c r="T859" i="5" s="1"/>
  <c r="R860" i="5"/>
  <c r="T860" i="5" s="1"/>
  <c r="R861" i="5"/>
  <c r="T861" i="5" s="1"/>
  <c r="R862" i="5"/>
  <c r="T862" i="5" s="1"/>
  <c r="R863" i="5"/>
  <c r="T863" i="5" s="1"/>
  <c r="R864" i="5"/>
  <c r="T864" i="5" s="1"/>
  <c r="R865" i="5"/>
  <c r="T865" i="5" s="1"/>
  <c r="R866" i="5"/>
  <c r="T866" i="5" s="1"/>
  <c r="R867" i="5"/>
  <c r="T867" i="5" s="1"/>
  <c r="R868" i="5"/>
  <c r="T868" i="5" s="1"/>
  <c r="R869" i="5"/>
  <c r="T869" i="5" s="1"/>
  <c r="R870" i="5"/>
  <c r="T870" i="5" s="1"/>
  <c r="R871" i="5"/>
  <c r="T871" i="5" s="1"/>
  <c r="R872" i="5"/>
  <c r="T872" i="5" s="1"/>
  <c r="R873" i="5"/>
  <c r="T873" i="5" s="1"/>
  <c r="R874" i="5"/>
  <c r="T874" i="5" s="1"/>
  <c r="R875" i="5"/>
  <c r="T875" i="5" s="1"/>
  <c r="R876" i="5"/>
  <c r="T876" i="5" s="1"/>
  <c r="R877" i="5"/>
  <c r="T877" i="5" s="1"/>
  <c r="R878" i="5"/>
  <c r="T878" i="5" s="1"/>
  <c r="R879" i="5"/>
  <c r="T879" i="5" s="1"/>
  <c r="R880" i="5"/>
  <c r="T880" i="5" s="1"/>
  <c r="R881" i="5"/>
  <c r="T881" i="5" s="1"/>
  <c r="R882" i="5"/>
  <c r="T882" i="5" s="1"/>
  <c r="R883" i="5"/>
  <c r="T883" i="5" s="1"/>
  <c r="R884" i="5"/>
  <c r="T884" i="5" s="1"/>
  <c r="R885" i="5"/>
  <c r="T885" i="5" s="1"/>
  <c r="R886" i="5"/>
  <c r="T886" i="5" s="1"/>
  <c r="R887" i="5"/>
  <c r="T887" i="5" s="1"/>
  <c r="R888" i="5"/>
  <c r="T888" i="5" s="1"/>
  <c r="R889" i="5"/>
  <c r="T889" i="5" s="1"/>
  <c r="R890" i="5"/>
  <c r="T890" i="5" s="1"/>
  <c r="R891" i="5"/>
  <c r="T891" i="5" s="1"/>
  <c r="R892" i="5"/>
  <c r="T892" i="5" s="1"/>
  <c r="R893" i="5"/>
  <c r="T893" i="5" s="1"/>
  <c r="R894" i="5"/>
  <c r="T894" i="5" s="1"/>
  <c r="R895" i="5"/>
  <c r="T895" i="5" s="1"/>
  <c r="R896" i="5"/>
  <c r="T896" i="5" s="1"/>
  <c r="R897" i="5"/>
  <c r="T897" i="5" s="1"/>
  <c r="R898" i="5"/>
  <c r="T898" i="5" s="1"/>
  <c r="R899" i="5"/>
  <c r="T899" i="5" s="1"/>
  <c r="R900" i="5"/>
  <c r="T900" i="5" s="1"/>
  <c r="R901" i="5"/>
  <c r="T901" i="5" s="1"/>
  <c r="R902" i="5"/>
  <c r="T902" i="5" s="1"/>
  <c r="R903" i="5"/>
  <c r="T903" i="5" s="1"/>
  <c r="R904" i="5"/>
  <c r="T904" i="5" s="1"/>
  <c r="R905" i="5"/>
  <c r="T905" i="5" s="1"/>
  <c r="R906" i="5"/>
  <c r="T906" i="5" s="1"/>
  <c r="R907" i="5"/>
  <c r="T907" i="5" s="1"/>
  <c r="R908" i="5"/>
  <c r="T908" i="5" s="1"/>
  <c r="R909" i="5"/>
  <c r="T909" i="5" s="1"/>
  <c r="R910" i="5"/>
  <c r="T910" i="5" s="1"/>
  <c r="R911" i="5"/>
  <c r="T911" i="5" s="1"/>
  <c r="R912" i="5"/>
  <c r="T912" i="5" s="1"/>
  <c r="R913" i="5"/>
  <c r="T913" i="5" s="1"/>
  <c r="R914" i="5"/>
  <c r="T914" i="5" s="1"/>
  <c r="R915" i="5"/>
  <c r="T915" i="5" s="1"/>
  <c r="R916" i="5"/>
  <c r="T916" i="5" s="1"/>
  <c r="R917" i="5"/>
  <c r="T917" i="5" s="1"/>
  <c r="R918" i="5"/>
  <c r="T918" i="5" s="1"/>
  <c r="R919" i="5"/>
  <c r="T919" i="5" s="1"/>
  <c r="R920" i="5"/>
  <c r="T920" i="5" s="1"/>
  <c r="R921" i="5"/>
  <c r="T921" i="5" s="1"/>
  <c r="R922" i="5"/>
  <c r="T922" i="5" s="1"/>
  <c r="R923" i="5"/>
  <c r="T923" i="5" s="1"/>
  <c r="R924" i="5"/>
  <c r="T924" i="5" s="1"/>
  <c r="R925" i="5"/>
  <c r="T925" i="5" s="1"/>
  <c r="R926" i="5"/>
  <c r="T926" i="5" s="1"/>
  <c r="R927" i="5"/>
  <c r="T927" i="5" s="1"/>
  <c r="R928" i="5"/>
  <c r="T928" i="5" s="1"/>
  <c r="R929" i="5"/>
  <c r="T929" i="5" s="1"/>
  <c r="R930" i="5"/>
  <c r="T930" i="5" s="1"/>
  <c r="R931" i="5"/>
  <c r="T931" i="5" s="1"/>
  <c r="R932" i="5"/>
  <c r="T932" i="5" s="1"/>
  <c r="R933" i="5"/>
  <c r="T933" i="5" s="1"/>
  <c r="R934" i="5"/>
  <c r="T934" i="5" s="1"/>
  <c r="R935" i="5"/>
  <c r="T935" i="5" s="1"/>
  <c r="R936" i="5"/>
  <c r="T936" i="5" s="1"/>
  <c r="R937" i="5"/>
  <c r="T937" i="5" s="1"/>
  <c r="R938" i="5"/>
  <c r="T938" i="5" s="1"/>
  <c r="R939" i="5"/>
  <c r="T939" i="5" s="1"/>
  <c r="R940" i="5"/>
  <c r="T940" i="5" s="1"/>
  <c r="R941" i="5"/>
  <c r="T941" i="5" s="1"/>
  <c r="R942" i="5"/>
  <c r="T942" i="5" s="1"/>
  <c r="R943" i="5"/>
  <c r="T943" i="5" s="1"/>
  <c r="R944" i="5"/>
  <c r="T944" i="5" s="1"/>
  <c r="R945" i="5"/>
  <c r="T945" i="5" s="1"/>
  <c r="R946" i="5"/>
  <c r="T946" i="5" s="1"/>
  <c r="R947" i="5"/>
  <c r="T947" i="5" s="1"/>
  <c r="R948" i="5"/>
  <c r="T948" i="5" s="1"/>
  <c r="R949" i="5"/>
  <c r="T949" i="5" s="1"/>
  <c r="R950" i="5"/>
  <c r="T950" i="5" s="1"/>
  <c r="R951" i="5"/>
  <c r="T951" i="5" s="1"/>
  <c r="R952" i="5"/>
  <c r="T952" i="5" s="1"/>
  <c r="R953" i="5"/>
  <c r="T953" i="5" s="1"/>
  <c r="R954" i="5"/>
  <c r="T954" i="5" s="1"/>
  <c r="R955" i="5"/>
  <c r="T955" i="5" s="1"/>
  <c r="R956" i="5"/>
  <c r="T956" i="5" s="1"/>
  <c r="R957" i="5"/>
  <c r="T957" i="5" s="1"/>
  <c r="R958" i="5"/>
  <c r="T958" i="5" s="1"/>
  <c r="R959" i="5"/>
  <c r="T959" i="5" s="1"/>
  <c r="R960" i="5"/>
  <c r="T960" i="5" s="1"/>
  <c r="R961" i="5"/>
  <c r="T961" i="5" s="1"/>
  <c r="R962" i="5"/>
  <c r="T962" i="5" s="1"/>
  <c r="R963" i="5"/>
  <c r="T963" i="5" s="1"/>
  <c r="R964" i="5"/>
  <c r="T964" i="5" s="1"/>
  <c r="R965" i="5"/>
  <c r="T965" i="5" s="1"/>
  <c r="R966" i="5"/>
  <c r="T966" i="5" s="1"/>
  <c r="R967" i="5"/>
  <c r="T967" i="5" s="1"/>
  <c r="R968" i="5"/>
  <c r="T968" i="5" s="1"/>
  <c r="R969" i="5"/>
  <c r="T969" i="5" s="1"/>
  <c r="R970" i="5"/>
  <c r="T970" i="5" s="1"/>
  <c r="R971" i="5"/>
  <c r="T971" i="5" s="1"/>
  <c r="R972" i="5"/>
  <c r="T972" i="5" s="1"/>
  <c r="R973" i="5"/>
  <c r="T973" i="5" s="1"/>
  <c r="R974" i="5"/>
  <c r="T974" i="5" s="1"/>
  <c r="R975" i="5"/>
  <c r="T975" i="5" s="1"/>
  <c r="R976" i="5"/>
  <c r="T976" i="5" s="1"/>
  <c r="R977" i="5"/>
  <c r="T977" i="5" s="1"/>
  <c r="R978" i="5"/>
  <c r="T978" i="5" s="1"/>
  <c r="R979" i="5"/>
  <c r="T979" i="5" s="1"/>
  <c r="R980" i="5"/>
  <c r="T980" i="5" s="1"/>
  <c r="R981" i="5"/>
  <c r="T981" i="5" s="1"/>
  <c r="R982" i="5"/>
  <c r="T982" i="5" s="1"/>
  <c r="R983" i="5"/>
  <c r="T983" i="5" s="1"/>
  <c r="R984" i="5"/>
  <c r="T984" i="5" s="1"/>
  <c r="R985" i="5"/>
  <c r="T985" i="5" s="1"/>
  <c r="R986" i="5"/>
  <c r="T986" i="5" s="1"/>
  <c r="R987" i="5"/>
  <c r="T987" i="5" s="1"/>
  <c r="R988" i="5"/>
  <c r="T988" i="5" s="1"/>
  <c r="R989" i="5"/>
  <c r="T989" i="5" s="1"/>
  <c r="R990" i="5"/>
  <c r="T990" i="5" s="1"/>
  <c r="R991" i="5"/>
  <c r="T991" i="5" s="1"/>
  <c r="R992" i="5"/>
  <c r="T992" i="5" s="1"/>
  <c r="R993" i="5"/>
  <c r="T993" i="5" s="1"/>
  <c r="R994" i="5"/>
  <c r="T994" i="5" s="1"/>
  <c r="R995" i="5"/>
  <c r="T995" i="5" s="1"/>
  <c r="R996" i="5"/>
  <c r="T996" i="5" s="1"/>
  <c r="R997" i="5"/>
  <c r="T997" i="5" s="1"/>
  <c r="R998" i="5"/>
  <c r="T998" i="5" s="1"/>
  <c r="R999" i="5"/>
  <c r="T999" i="5" s="1"/>
  <c r="R1000" i="5"/>
  <c r="T1000" i="5" s="1"/>
  <c r="R1001" i="5"/>
  <c r="T1001" i="5" s="1"/>
  <c r="R1002" i="5"/>
  <c r="T1002" i="5" s="1"/>
  <c r="R1003" i="5"/>
  <c r="T1003" i="5" s="1"/>
  <c r="R1004" i="5"/>
  <c r="T1004" i="5" s="1"/>
  <c r="R1005" i="5"/>
  <c r="T1005" i="5" s="1"/>
  <c r="R1006" i="5"/>
  <c r="T1006" i="5" s="1"/>
  <c r="R1007" i="5"/>
  <c r="T1007" i="5" s="1"/>
  <c r="R1008" i="5"/>
  <c r="T1008" i="5" s="1"/>
  <c r="R1009" i="5"/>
  <c r="T1009" i="5" s="1"/>
  <c r="R1010" i="5"/>
  <c r="T1010" i="5" s="1"/>
  <c r="R1011" i="5"/>
  <c r="T1011" i="5" s="1"/>
  <c r="R1012" i="5"/>
  <c r="T1012" i="5" s="1"/>
  <c r="R1013" i="5"/>
  <c r="T1013" i="5" s="1"/>
  <c r="R1014" i="5"/>
  <c r="T1014" i="5" s="1"/>
  <c r="R1015" i="5"/>
  <c r="T1015" i="5" s="1"/>
  <c r="R1016" i="5"/>
  <c r="T1016" i="5" s="1"/>
  <c r="R1017" i="5"/>
  <c r="T1017" i="5" s="1"/>
  <c r="R1018" i="5"/>
  <c r="T1018" i="5" s="1"/>
  <c r="R1019" i="5"/>
  <c r="T1019" i="5" s="1"/>
  <c r="R1020" i="5"/>
  <c r="T1020" i="5" s="1"/>
  <c r="R1021" i="5"/>
  <c r="T1021" i="5" s="1"/>
  <c r="R1022" i="5"/>
  <c r="T1022" i="5" s="1"/>
  <c r="R1023" i="5"/>
  <c r="T1023" i="5" s="1"/>
  <c r="R1024" i="5"/>
  <c r="T1024" i="5" s="1"/>
  <c r="R1025" i="5"/>
  <c r="T1025" i="5" s="1"/>
  <c r="R1026" i="5"/>
  <c r="T1026" i="5" s="1"/>
  <c r="R1027" i="5"/>
  <c r="T1027" i="5" s="1"/>
  <c r="R1028" i="5"/>
  <c r="T1028" i="5" s="1"/>
  <c r="R1029" i="5"/>
  <c r="T1029" i="5" s="1"/>
  <c r="R1030" i="5"/>
  <c r="T1030" i="5" s="1"/>
  <c r="R1031" i="5"/>
  <c r="T1031" i="5" s="1"/>
  <c r="R1032" i="5"/>
  <c r="T1032" i="5" s="1"/>
  <c r="R1033" i="5"/>
  <c r="T1033" i="5" s="1"/>
  <c r="R1034" i="5"/>
  <c r="T1034" i="5" s="1"/>
  <c r="R1035" i="5"/>
  <c r="T1035" i="5" s="1"/>
  <c r="R1036" i="5"/>
  <c r="T1036" i="5" s="1"/>
  <c r="R1037" i="5"/>
  <c r="T1037" i="5" s="1"/>
  <c r="R1038" i="5"/>
  <c r="T1038" i="5" s="1"/>
  <c r="R1039" i="5"/>
  <c r="T1039" i="5" s="1"/>
  <c r="R1040" i="5"/>
  <c r="T1040" i="5" s="1"/>
  <c r="R1041" i="5"/>
  <c r="T1041" i="5" s="1"/>
  <c r="R1042" i="5"/>
  <c r="T1042" i="5" s="1"/>
  <c r="R1043" i="5"/>
  <c r="T1043" i="5" s="1"/>
  <c r="R1044" i="5"/>
  <c r="T1044" i="5" s="1"/>
  <c r="R1045" i="5"/>
  <c r="T1045" i="5" s="1"/>
  <c r="R1046" i="5"/>
  <c r="T1046" i="5" s="1"/>
  <c r="R1047" i="5"/>
  <c r="T1047" i="5" s="1"/>
  <c r="R1048" i="5"/>
  <c r="T1048" i="5" s="1"/>
  <c r="R1049" i="5"/>
  <c r="T1049" i="5" s="1"/>
  <c r="R1050" i="5"/>
  <c r="T1050" i="5" s="1"/>
  <c r="R1051" i="5"/>
  <c r="T1051" i="5" s="1"/>
  <c r="R1052" i="5"/>
  <c r="T1052" i="5" s="1"/>
  <c r="R1053" i="5"/>
  <c r="T1053" i="5" s="1"/>
  <c r="R1054" i="5"/>
  <c r="T1054" i="5" s="1"/>
  <c r="R1055" i="5"/>
  <c r="T1055" i="5" s="1"/>
  <c r="R1056" i="5"/>
  <c r="T1056" i="5" s="1"/>
  <c r="R1057" i="5"/>
  <c r="T1057" i="5" s="1"/>
  <c r="R1058" i="5"/>
  <c r="T1058" i="5" s="1"/>
  <c r="R1059" i="5"/>
  <c r="T1059" i="5" s="1"/>
  <c r="R1060" i="5"/>
  <c r="T1060" i="5" s="1"/>
  <c r="R1061" i="5"/>
  <c r="T1061" i="5" s="1"/>
  <c r="R1062" i="5"/>
  <c r="T1062" i="5" s="1"/>
  <c r="R1063" i="5"/>
  <c r="T1063" i="5" s="1"/>
  <c r="R1064" i="5"/>
  <c r="T1064" i="5" s="1"/>
  <c r="R1065" i="5"/>
  <c r="T1065" i="5" s="1"/>
  <c r="R1066" i="5"/>
  <c r="T1066" i="5" s="1"/>
  <c r="R1067" i="5"/>
  <c r="T1067" i="5" s="1"/>
  <c r="R1068" i="5"/>
  <c r="T1068" i="5" s="1"/>
  <c r="R1069" i="5"/>
  <c r="T1069" i="5" s="1"/>
  <c r="R1070" i="5"/>
  <c r="T1070" i="5" s="1"/>
  <c r="R1071" i="5"/>
  <c r="T1071" i="5" s="1"/>
  <c r="R1072" i="5"/>
  <c r="T1072" i="5" s="1"/>
  <c r="R1073" i="5"/>
  <c r="T1073" i="5" s="1"/>
  <c r="R1074" i="5"/>
  <c r="T1074" i="5" s="1"/>
  <c r="R1075" i="5"/>
  <c r="T1075" i="5" s="1"/>
  <c r="R1076" i="5"/>
  <c r="T1076" i="5" s="1"/>
  <c r="R1077" i="5"/>
  <c r="T1077" i="5" s="1"/>
  <c r="R1078" i="5"/>
  <c r="T1078" i="5" s="1"/>
  <c r="R1079" i="5"/>
  <c r="T1079" i="5" s="1"/>
  <c r="R1080" i="5"/>
  <c r="T1080" i="5" s="1"/>
  <c r="R1081" i="5"/>
  <c r="T1081" i="5" s="1"/>
  <c r="R1082" i="5"/>
  <c r="T1082" i="5" s="1"/>
  <c r="R1083" i="5"/>
  <c r="T1083" i="5" s="1"/>
  <c r="R1084" i="5"/>
  <c r="T1084" i="5" s="1"/>
  <c r="R1085" i="5"/>
  <c r="T1085" i="5" s="1"/>
  <c r="R1086" i="5"/>
  <c r="T1086" i="5" s="1"/>
  <c r="R1087" i="5"/>
  <c r="T1087" i="5" s="1"/>
  <c r="R1088" i="5"/>
  <c r="T1088" i="5" s="1"/>
  <c r="R1089" i="5"/>
  <c r="T1089" i="5" s="1"/>
  <c r="R1090" i="5"/>
  <c r="T1090" i="5" s="1"/>
  <c r="R1091" i="5"/>
  <c r="T1091" i="5" s="1"/>
  <c r="R1092" i="5"/>
  <c r="T1092" i="5" s="1"/>
  <c r="R1093" i="5"/>
  <c r="T1093" i="5" s="1"/>
  <c r="R1094" i="5"/>
  <c r="T1094" i="5" s="1"/>
  <c r="R1095" i="5"/>
  <c r="T1095" i="5" s="1"/>
  <c r="R1096" i="5"/>
  <c r="T1096" i="5" s="1"/>
  <c r="R1097" i="5"/>
  <c r="T1097" i="5" s="1"/>
  <c r="R1098" i="5"/>
  <c r="T1098" i="5" s="1"/>
  <c r="R1099" i="5"/>
  <c r="T1099" i="5" s="1"/>
  <c r="R1100" i="5"/>
  <c r="T1100" i="5" s="1"/>
  <c r="R1101" i="5"/>
  <c r="T1101" i="5" s="1"/>
  <c r="R1102" i="5"/>
  <c r="T1102" i="5" s="1"/>
  <c r="R1103" i="5"/>
  <c r="T1103" i="5" s="1"/>
  <c r="R1104" i="5"/>
  <c r="T1104" i="5" s="1"/>
  <c r="R1105" i="5"/>
  <c r="T1105" i="5" s="1"/>
  <c r="R1106" i="5"/>
  <c r="T1106" i="5" s="1"/>
  <c r="R1107" i="5"/>
  <c r="T1107" i="5" s="1"/>
  <c r="R1108" i="5"/>
  <c r="T1108" i="5" s="1"/>
  <c r="R1109" i="5"/>
  <c r="T1109" i="5" s="1"/>
  <c r="R1110" i="5"/>
  <c r="T1110" i="5" s="1"/>
  <c r="R1111" i="5"/>
  <c r="T1111" i="5" s="1"/>
  <c r="R1112" i="5"/>
  <c r="T1112" i="5" s="1"/>
  <c r="R1113" i="5"/>
  <c r="T1113" i="5" s="1"/>
  <c r="R1114" i="5"/>
  <c r="T1114" i="5" s="1"/>
  <c r="R1115" i="5"/>
  <c r="T1115" i="5" s="1"/>
  <c r="R1116" i="5"/>
  <c r="T1116" i="5" s="1"/>
  <c r="R1117" i="5"/>
  <c r="T1117" i="5" s="1"/>
  <c r="R1118" i="5"/>
  <c r="T1118" i="5" s="1"/>
  <c r="R1119" i="5"/>
  <c r="T1119" i="5" s="1"/>
  <c r="R1120" i="5"/>
  <c r="T1120" i="5" s="1"/>
  <c r="R1121" i="5"/>
  <c r="T1121" i="5" s="1"/>
  <c r="R1122" i="5"/>
  <c r="T1122" i="5" s="1"/>
  <c r="R1123" i="5"/>
  <c r="T1123" i="5" s="1"/>
  <c r="R1124" i="5"/>
  <c r="T1124" i="5" s="1"/>
  <c r="R1125" i="5"/>
  <c r="T1125" i="5" s="1"/>
  <c r="R1126" i="5"/>
  <c r="T1126" i="5" s="1"/>
  <c r="R1127" i="5"/>
  <c r="T1127" i="5" s="1"/>
  <c r="R1128" i="5"/>
  <c r="T1128" i="5" s="1"/>
  <c r="R1129" i="5"/>
  <c r="T1129" i="5" s="1"/>
  <c r="R1130" i="5"/>
  <c r="T1130" i="5" s="1"/>
  <c r="R1131" i="5"/>
  <c r="T1131" i="5" s="1"/>
  <c r="R1132" i="5"/>
  <c r="T1132" i="5" s="1"/>
  <c r="R1133" i="5"/>
  <c r="T1133" i="5" s="1"/>
  <c r="R1134" i="5"/>
  <c r="T1134" i="5" s="1"/>
  <c r="R1135" i="5"/>
  <c r="T1135" i="5" s="1"/>
  <c r="R1136" i="5"/>
  <c r="T1136" i="5" s="1"/>
  <c r="R1137" i="5"/>
  <c r="T1137" i="5" s="1"/>
  <c r="R1138" i="5"/>
  <c r="T1138" i="5" s="1"/>
  <c r="R1139" i="5"/>
  <c r="T1139" i="5" s="1"/>
  <c r="R1140" i="5"/>
  <c r="T1140" i="5" s="1"/>
  <c r="R1141" i="5"/>
  <c r="T1141" i="5" s="1"/>
  <c r="R1142" i="5"/>
  <c r="T1142" i="5" s="1"/>
  <c r="R1143" i="5"/>
  <c r="T1143" i="5" s="1"/>
  <c r="R1144" i="5"/>
  <c r="T1144" i="5" s="1"/>
  <c r="R1145" i="5"/>
  <c r="T1145" i="5" s="1"/>
  <c r="R1146" i="5"/>
  <c r="T1146" i="5" s="1"/>
  <c r="R1147" i="5"/>
  <c r="T1147" i="5" s="1"/>
  <c r="R1148" i="5"/>
  <c r="T1148" i="5" s="1"/>
  <c r="R1149" i="5"/>
  <c r="T1149" i="5" s="1"/>
  <c r="R1150" i="5"/>
  <c r="T1150" i="5" s="1"/>
  <c r="R1151" i="5"/>
  <c r="T1151" i="5" s="1"/>
  <c r="R1152" i="5"/>
  <c r="T1152" i="5" s="1"/>
  <c r="R1153" i="5"/>
  <c r="T1153" i="5" s="1"/>
  <c r="R1154" i="5"/>
  <c r="T1154" i="5" s="1"/>
  <c r="R1155" i="5"/>
  <c r="T1155" i="5" s="1"/>
  <c r="R1156" i="5"/>
  <c r="T1156" i="5" s="1"/>
  <c r="R1157" i="5"/>
  <c r="T1157" i="5" s="1"/>
  <c r="R1158" i="5"/>
  <c r="T1158" i="5" s="1"/>
  <c r="R1159" i="5"/>
  <c r="T1159" i="5" s="1"/>
  <c r="R1160" i="5"/>
  <c r="T1160" i="5" s="1"/>
  <c r="R1161" i="5"/>
  <c r="T1161" i="5" s="1"/>
  <c r="R1162" i="5"/>
  <c r="T1162" i="5" s="1"/>
  <c r="R1163" i="5"/>
  <c r="T1163" i="5" s="1"/>
  <c r="R1164" i="5"/>
  <c r="T1164" i="5" s="1"/>
  <c r="R1165" i="5"/>
  <c r="T1165" i="5" s="1"/>
  <c r="R1166" i="5"/>
  <c r="T1166" i="5" s="1"/>
  <c r="R1167" i="5"/>
  <c r="T1167" i="5" s="1"/>
  <c r="R1168" i="5"/>
  <c r="T1168" i="5" s="1"/>
  <c r="R1169" i="5"/>
  <c r="T1169" i="5" s="1"/>
  <c r="R1170" i="5"/>
  <c r="T1170" i="5" s="1"/>
  <c r="R1171" i="5"/>
  <c r="T1171" i="5" s="1"/>
  <c r="R1172" i="5"/>
  <c r="T1172" i="5" s="1"/>
  <c r="R1173" i="5"/>
  <c r="T1173" i="5" s="1"/>
  <c r="R1174" i="5"/>
  <c r="T1174" i="5" s="1"/>
  <c r="R1175" i="5"/>
  <c r="T1175" i="5" s="1"/>
  <c r="R1176" i="5"/>
  <c r="T1176" i="5" s="1"/>
  <c r="R1177" i="5"/>
  <c r="T1177" i="5" s="1"/>
  <c r="R1178" i="5"/>
  <c r="T1178" i="5" s="1"/>
  <c r="R1179" i="5"/>
  <c r="T1179" i="5" s="1"/>
  <c r="R1180" i="5"/>
  <c r="T1180" i="5" s="1"/>
  <c r="R1181" i="5"/>
  <c r="T1181" i="5" s="1"/>
  <c r="R1182" i="5"/>
  <c r="T1182" i="5" s="1"/>
  <c r="R1183" i="5"/>
  <c r="T1183" i="5" s="1"/>
  <c r="R1184" i="5"/>
  <c r="T1184" i="5" s="1"/>
  <c r="R1185" i="5"/>
  <c r="T1185" i="5" s="1"/>
  <c r="R1186" i="5"/>
  <c r="T1186" i="5" s="1"/>
  <c r="R1187" i="5"/>
  <c r="T1187" i="5" s="1"/>
  <c r="R1188" i="5"/>
  <c r="T1188" i="5" s="1"/>
  <c r="R1189" i="5"/>
  <c r="T1189" i="5" s="1"/>
  <c r="R1190" i="5"/>
  <c r="T1190" i="5" s="1"/>
  <c r="R1191" i="5"/>
  <c r="T1191" i="5" s="1"/>
  <c r="R1192" i="5"/>
  <c r="T1192" i="5" s="1"/>
  <c r="R1193" i="5"/>
  <c r="T1193" i="5" s="1"/>
  <c r="R1194" i="5"/>
  <c r="T1194" i="5" s="1"/>
  <c r="R1195" i="5"/>
  <c r="T1195" i="5" s="1"/>
  <c r="R1196" i="5"/>
  <c r="T1196" i="5" s="1"/>
  <c r="R1197" i="5"/>
  <c r="T1197" i="5" s="1"/>
  <c r="R1198" i="5"/>
  <c r="T1198" i="5" s="1"/>
  <c r="R1199" i="5"/>
  <c r="T1199" i="5" s="1"/>
  <c r="R1200" i="5"/>
  <c r="T1200" i="5" s="1"/>
  <c r="R1201" i="5"/>
  <c r="T1201" i="5" s="1"/>
  <c r="R1202" i="5"/>
  <c r="T1202" i="5" s="1"/>
  <c r="R1203" i="5"/>
  <c r="T1203" i="5" s="1"/>
  <c r="R1204" i="5"/>
  <c r="T1204" i="5" s="1"/>
  <c r="R1205" i="5"/>
  <c r="T1205" i="5" s="1"/>
  <c r="R1206" i="5"/>
  <c r="T1206" i="5" s="1"/>
  <c r="R1207" i="5"/>
  <c r="T1207" i="5" s="1"/>
  <c r="R1208" i="5"/>
  <c r="T1208" i="5" s="1"/>
  <c r="R1209" i="5"/>
  <c r="T1209" i="5" s="1"/>
  <c r="R1210" i="5"/>
  <c r="T1210" i="5" s="1"/>
  <c r="R1211" i="5"/>
  <c r="T1211" i="5" s="1"/>
  <c r="R1212" i="5"/>
  <c r="T1212" i="5" s="1"/>
  <c r="R1213" i="5"/>
  <c r="T1213" i="5" s="1"/>
  <c r="R1214" i="5"/>
  <c r="T1214" i="5" s="1"/>
  <c r="R1215" i="5"/>
  <c r="T1215" i="5" s="1"/>
  <c r="R1216" i="5"/>
  <c r="T1216" i="5" s="1"/>
  <c r="R1217" i="5"/>
  <c r="T1217" i="5" s="1"/>
  <c r="R1218" i="5"/>
  <c r="T1218" i="5" s="1"/>
  <c r="R1219" i="5"/>
  <c r="T1219" i="5" s="1"/>
  <c r="R1220" i="5"/>
  <c r="T1220" i="5" s="1"/>
  <c r="R1221" i="5"/>
  <c r="T1221" i="5" s="1"/>
  <c r="R1222" i="5"/>
  <c r="T1222" i="5" s="1"/>
  <c r="R1223" i="5"/>
  <c r="T1223" i="5" s="1"/>
  <c r="R1224" i="5"/>
  <c r="T1224" i="5" s="1"/>
  <c r="R1225" i="5"/>
  <c r="T1225" i="5" s="1"/>
  <c r="R1226" i="5"/>
  <c r="T1226" i="5" s="1"/>
  <c r="R1227" i="5"/>
  <c r="T1227" i="5" s="1"/>
  <c r="R1228" i="5"/>
  <c r="T1228" i="5" s="1"/>
  <c r="R1229" i="5"/>
  <c r="T1229" i="5" s="1"/>
  <c r="R1230" i="5"/>
  <c r="T1230" i="5" s="1"/>
  <c r="R1231" i="5"/>
  <c r="T1231" i="5" s="1"/>
  <c r="R1232" i="5"/>
  <c r="T1232" i="5" s="1"/>
  <c r="R1233" i="5"/>
  <c r="T1233" i="5" s="1"/>
  <c r="R1234" i="5"/>
  <c r="T1234" i="5" s="1"/>
  <c r="R1235" i="5"/>
  <c r="T1235" i="5" s="1"/>
  <c r="R1236" i="5"/>
  <c r="T1236" i="5" s="1"/>
  <c r="R1237" i="5"/>
  <c r="T1237" i="5" s="1"/>
  <c r="R1238" i="5"/>
  <c r="T1238" i="5" s="1"/>
  <c r="R1239" i="5"/>
  <c r="T1239" i="5" s="1"/>
  <c r="R1240" i="5"/>
  <c r="T1240" i="5" s="1"/>
  <c r="R1241" i="5"/>
  <c r="T1241" i="5" s="1"/>
  <c r="R1242" i="5"/>
  <c r="T1242" i="5" s="1"/>
  <c r="R1243" i="5"/>
  <c r="T1243" i="5" s="1"/>
  <c r="R1244" i="5"/>
  <c r="T1244" i="5" s="1"/>
  <c r="R1245" i="5"/>
  <c r="T1245" i="5" s="1"/>
  <c r="R1246" i="5"/>
  <c r="T1246" i="5" s="1"/>
  <c r="R1247" i="5"/>
  <c r="T1247" i="5" s="1"/>
  <c r="R1248" i="5"/>
  <c r="T1248" i="5" s="1"/>
  <c r="R1249" i="5"/>
  <c r="T1249" i="5" s="1"/>
  <c r="R1250" i="5"/>
  <c r="T1250" i="5" s="1"/>
  <c r="R1251" i="5"/>
  <c r="T1251" i="5" s="1"/>
  <c r="R1252" i="5"/>
  <c r="T1252" i="5" s="1"/>
  <c r="R1253" i="5"/>
  <c r="T1253" i="5" s="1"/>
  <c r="R1254" i="5"/>
  <c r="T1254" i="5" s="1"/>
  <c r="R1255" i="5"/>
  <c r="T1255" i="5" s="1"/>
  <c r="R1256" i="5"/>
  <c r="T1256" i="5" s="1"/>
  <c r="R1257" i="5"/>
  <c r="T1257" i="5" s="1"/>
  <c r="R1258" i="5"/>
  <c r="T1258" i="5" s="1"/>
  <c r="R1259" i="5"/>
  <c r="T1259" i="5" s="1"/>
  <c r="R1260" i="5"/>
  <c r="T1260" i="5" s="1"/>
  <c r="R1261" i="5"/>
  <c r="T1261" i="5" s="1"/>
  <c r="R1262" i="5"/>
  <c r="T1262" i="5" s="1"/>
  <c r="R1263" i="5"/>
  <c r="T1263" i="5" s="1"/>
  <c r="R1264" i="5"/>
  <c r="T1264" i="5" s="1"/>
  <c r="R1265" i="5"/>
  <c r="T1265" i="5" s="1"/>
  <c r="R1266" i="5"/>
  <c r="T1266" i="5" s="1"/>
  <c r="R1267" i="5"/>
  <c r="T1267" i="5" s="1"/>
  <c r="R1268" i="5"/>
  <c r="T1268" i="5" s="1"/>
  <c r="R1269" i="5"/>
  <c r="T1269" i="5" s="1"/>
  <c r="R1270" i="5"/>
  <c r="T1270" i="5" s="1"/>
  <c r="R1271" i="5"/>
  <c r="T1271" i="5" s="1"/>
  <c r="R1272" i="5"/>
  <c r="T1272" i="5" s="1"/>
  <c r="R1273" i="5"/>
  <c r="T1273" i="5" s="1"/>
  <c r="R1274" i="5"/>
  <c r="T1274" i="5" s="1"/>
  <c r="R1275" i="5"/>
  <c r="T1275" i="5" s="1"/>
  <c r="R1276" i="5"/>
  <c r="T1276" i="5" s="1"/>
  <c r="R1277" i="5"/>
  <c r="T1277" i="5" s="1"/>
  <c r="R1278" i="5"/>
  <c r="T1278" i="5" s="1"/>
  <c r="R1279" i="5"/>
  <c r="T1279" i="5" s="1"/>
  <c r="R1280" i="5"/>
  <c r="T1280" i="5" s="1"/>
  <c r="R1281" i="5"/>
  <c r="T1281" i="5" s="1"/>
  <c r="R1282" i="5"/>
  <c r="T1282" i="5" s="1"/>
  <c r="R1283" i="5"/>
  <c r="T1283" i="5" s="1"/>
  <c r="R1284" i="5"/>
  <c r="T1284" i="5" s="1"/>
  <c r="R1285" i="5"/>
  <c r="T1285" i="5" s="1"/>
  <c r="R1286" i="5"/>
  <c r="T1286" i="5" s="1"/>
  <c r="R1287" i="5"/>
  <c r="T1287" i="5" s="1"/>
  <c r="R1288" i="5"/>
  <c r="T1288" i="5" s="1"/>
  <c r="R1289" i="5"/>
  <c r="T1289" i="5" s="1"/>
  <c r="R1290" i="5"/>
  <c r="T1290" i="5" s="1"/>
  <c r="R1291" i="5"/>
  <c r="T1291" i="5" s="1"/>
  <c r="R1292" i="5"/>
  <c r="T1292" i="5" s="1"/>
  <c r="R1293" i="5"/>
  <c r="T1293" i="5" s="1"/>
  <c r="R1294" i="5"/>
  <c r="T1294" i="5" s="1"/>
  <c r="R1295" i="5"/>
  <c r="T1295" i="5" s="1"/>
  <c r="R1296" i="5"/>
  <c r="T1296" i="5" s="1"/>
  <c r="R1297" i="5"/>
  <c r="T1297" i="5" s="1"/>
  <c r="R1298" i="5"/>
  <c r="T1298" i="5" s="1"/>
  <c r="R1299" i="5"/>
  <c r="T1299" i="5" s="1"/>
  <c r="R1300" i="5"/>
  <c r="T1300" i="5" s="1"/>
  <c r="R1301" i="5"/>
  <c r="T1301" i="5" s="1"/>
  <c r="R1302" i="5"/>
  <c r="T1302" i="5" s="1"/>
  <c r="R1303" i="5"/>
  <c r="T1303" i="5" s="1"/>
  <c r="R1304" i="5"/>
  <c r="T1304" i="5" s="1"/>
  <c r="R1305" i="5"/>
  <c r="T1305" i="5" s="1"/>
  <c r="R1306" i="5"/>
  <c r="T1306" i="5" s="1"/>
  <c r="R1307" i="5"/>
  <c r="T1307" i="5" s="1"/>
  <c r="R1308" i="5"/>
  <c r="T1308" i="5" s="1"/>
  <c r="R1309" i="5"/>
  <c r="T1309" i="5" s="1"/>
  <c r="R1310" i="5"/>
  <c r="T1310" i="5" s="1"/>
  <c r="R1311" i="5"/>
  <c r="T1311" i="5" s="1"/>
  <c r="R1312" i="5"/>
  <c r="T1312" i="5" s="1"/>
  <c r="R1313" i="5"/>
  <c r="T1313" i="5" s="1"/>
  <c r="R1314" i="5"/>
  <c r="T1314" i="5" s="1"/>
  <c r="R1315" i="5"/>
  <c r="T1315" i="5" s="1"/>
  <c r="R1316" i="5"/>
  <c r="T1316" i="5" s="1"/>
  <c r="R1317" i="5"/>
  <c r="T1317" i="5" s="1"/>
  <c r="R1318" i="5"/>
  <c r="T1318" i="5" s="1"/>
  <c r="R1319" i="5"/>
  <c r="T1319" i="5" s="1"/>
  <c r="R1320" i="5"/>
  <c r="T1320" i="5" s="1"/>
  <c r="R1321" i="5"/>
  <c r="T1321" i="5" s="1"/>
  <c r="R1322" i="5"/>
  <c r="T1322" i="5" s="1"/>
  <c r="R1323" i="5"/>
  <c r="T1323" i="5" s="1"/>
  <c r="R1324" i="5"/>
  <c r="T1324" i="5" s="1"/>
  <c r="R1325" i="5"/>
  <c r="T1325" i="5" s="1"/>
  <c r="R1326" i="5"/>
  <c r="T1326" i="5" s="1"/>
  <c r="R1327" i="5"/>
  <c r="T1327" i="5" s="1"/>
  <c r="R1328" i="5"/>
  <c r="T1328" i="5" s="1"/>
  <c r="R1329" i="5"/>
  <c r="T1329" i="5" s="1"/>
  <c r="R1330" i="5"/>
  <c r="T1330" i="5" s="1"/>
  <c r="R1331" i="5"/>
  <c r="T1331" i="5" s="1"/>
  <c r="R1332" i="5"/>
  <c r="T1332" i="5" s="1"/>
  <c r="R1333" i="5"/>
  <c r="T1333" i="5" s="1"/>
  <c r="R1334" i="5"/>
  <c r="T1334" i="5" s="1"/>
  <c r="R1335" i="5"/>
  <c r="T1335" i="5" s="1"/>
  <c r="R1336" i="5"/>
  <c r="T1336" i="5" s="1"/>
  <c r="R1337" i="5"/>
  <c r="T1337" i="5" s="1"/>
  <c r="R1338" i="5"/>
  <c r="T1338" i="5" s="1"/>
  <c r="R1339" i="5"/>
  <c r="T1339" i="5" s="1"/>
  <c r="R1340" i="5"/>
  <c r="T1340" i="5" s="1"/>
  <c r="R1341" i="5"/>
  <c r="T1341" i="5" s="1"/>
  <c r="R1342" i="5"/>
  <c r="T1342" i="5" s="1"/>
  <c r="R1343" i="5"/>
  <c r="T1343" i="5" s="1"/>
  <c r="R1344" i="5"/>
  <c r="T1344" i="5" s="1"/>
  <c r="R1345" i="5"/>
  <c r="T1345" i="5" s="1"/>
  <c r="R1346" i="5"/>
  <c r="T1346" i="5" s="1"/>
  <c r="R1347" i="5"/>
  <c r="T1347" i="5" s="1"/>
  <c r="R1348" i="5"/>
  <c r="T1348" i="5" s="1"/>
  <c r="R1349" i="5"/>
  <c r="T1349" i="5" s="1"/>
  <c r="R1350" i="5"/>
  <c r="T1350" i="5" s="1"/>
  <c r="R1351" i="5"/>
  <c r="T1351" i="5" s="1"/>
  <c r="R1352" i="5"/>
  <c r="T1352" i="5" s="1"/>
  <c r="R1353" i="5"/>
  <c r="T1353" i="5" s="1"/>
  <c r="R1354" i="5"/>
  <c r="T1354" i="5" s="1"/>
  <c r="R1355" i="5"/>
  <c r="T1355" i="5" s="1"/>
  <c r="R1356" i="5"/>
  <c r="T1356" i="5" s="1"/>
  <c r="R1357" i="5"/>
  <c r="T1357" i="5" s="1"/>
  <c r="R1358" i="5"/>
  <c r="T1358" i="5" s="1"/>
  <c r="R1359" i="5"/>
  <c r="T1359" i="5" s="1"/>
  <c r="R1360" i="5"/>
  <c r="T1360" i="5" s="1"/>
  <c r="R1361" i="5"/>
  <c r="T1361" i="5" s="1"/>
  <c r="R1362" i="5"/>
  <c r="T1362" i="5" s="1"/>
  <c r="R1363" i="5"/>
  <c r="T1363" i="5" s="1"/>
  <c r="R1364" i="5"/>
  <c r="T1364" i="5" s="1"/>
  <c r="R1365" i="5"/>
  <c r="T1365" i="5" s="1"/>
  <c r="R1366" i="5"/>
  <c r="T1366" i="5" s="1"/>
  <c r="R1367" i="5"/>
  <c r="T1367" i="5" s="1"/>
  <c r="R1368" i="5"/>
  <c r="T1368" i="5" s="1"/>
  <c r="R1369" i="5"/>
  <c r="T1369" i="5" s="1"/>
  <c r="R1370" i="5"/>
  <c r="T1370" i="5" s="1"/>
  <c r="R1371" i="5"/>
  <c r="T1371" i="5" s="1"/>
  <c r="R1372" i="5"/>
  <c r="T1372" i="5" s="1"/>
  <c r="R1373" i="5"/>
  <c r="T1373" i="5" s="1"/>
  <c r="R1374" i="5"/>
  <c r="T1374" i="5" s="1"/>
  <c r="R1375" i="5"/>
  <c r="T1375" i="5" s="1"/>
  <c r="R1376" i="5"/>
  <c r="T1376" i="5" s="1"/>
  <c r="R1377" i="5"/>
  <c r="T1377" i="5" s="1"/>
  <c r="R1378" i="5"/>
  <c r="T1378" i="5" s="1"/>
  <c r="R1379" i="5"/>
  <c r="T1379" i="5" s="1"/>
  <c r="R1380" i="5"/>
  <c r="T1380" i="5" s="1"/>
  <c r="R1381" i="5"/>
  <c r="T1381" i="5" s="1"/>
  <c r="R1382" i="5"/>
  <c r="T1382" i="5" s="1"/>
  <c r="R1383" i="5"/>
  <c r="T1383" i="5" s="1"/>
  <c r="R1384" i="5"/>
  <c r="T1384" i="5" s="1"/>
  <c r="R1385" i="5"/>
  <c r="T1385" i="5" s="1"/>
  <c r="R1386" i="5"/>
  <c r="T1386" i="5" s="1"/>
  <c r="R1387" i="5"/>
  <c r="T1387" i="5" s="1"/>
  <c r="R1388" i="5"/>
  <c r="T1388" i="5" s="1"/>
  <c r="R1389" i="5"/>
  <c r="T1389" i="5" s="1"/>
  <c r="R1390" i="5"/>
  <c r="T1390" i="5" s="1"/>
  <c r="R1391" i="5"/>
  <c r="T1391" i="5" s="1"/>
  <c r="R1392" i="5"/>
  <c r="T1392" i="5" s="1"/>
  <c r="R1393" i="5"/>
  <c r="T1393" i="5" s="1"/>
  <c r="R1394" i="5"/>
  <c r="T1394" i="5" s="1"/>
  <c r="R1395" i="5"/>
  <c r="T1395" i="5" s="1"/>
  <c r="R1396" i="5"/>
  <c r="T1396" i="5" s="1"/>
  <c r="R1397" i="5"/>
  <c r="T1397" i="5" s="1"/>
  <c r="R1398" i="5"/>
  <c r="T1398" i="5" s="1"/>
  <c r="R1399" i="5"/>
  <c r="T1399" i="5" s="1"/>
  <c r="R1400" i="5"/>
  <c r="T1400" i="5" s="1"/>
  <c r="R1401" i="5"/>
  <c r="T1401" i="5" s="1"/>
  <c r="R1402" i="5"/>
  <c r="T1402" i="5" s="1"/>
  <c r="R1403" i="5"/>
  <c r="T1403" i="5" s="1"/>
  <c r="R1404" i="5"/>
  <c r="T1404" i="5" s="1"/>
  <c r="R1405" i="5"/>
  <c r="T1405" i="5" s="1"/>
  <c r="R1406" i="5"/>
  <c r="T1406" i="5" s="1"/>
  <c r="R1407" i="5"/>
  <c r="T1407" i="5" s="1"/>
  <c r="R1408" i="5"/>
  <c r="T1408" i="5" s="1"/>
  <c r="R1409" i="5"/>
  <c r="T1409" i="5" s="1"/>
  <c r="R1410" i="5"/>
  <c r="T1410" i="5" s="1"/>
  <c r="R1411" i="5"/>
  <c r="T1411" i="5" s="1"/>
  <c r="R1412" i="5"/>
  <c r="T1412" i="5" s="1"/>
  <c r="R1413" i="5"/>
  <c r="T1413" i="5" s="1"/>
  <c r="R1414" i="5"/>
  <c r="T1414" i="5" s="1"/>
  <c r="R1415" i="5"/>
  <c r="T1415" i="5" s="1"/>
  <c r="R1416" i="5"/>
  <c r="T1416" i="5" s="1"/>
  <c r="R1417" i="5"/>
  <c r="T1417" i="5" s="1"/>
  <c r="R1418" i="5"/>
  <c r="T1418" i="5" s="1"/>
  <c r="R1419" i="5"/>
  <c r="T1419" i="5" s="1"/>
  <c r="R1420" i="5"/>
  <c r="T1420" i="5" s="1"/>
  <c r="R1421" i="5"/>
  <c r="T1421" i="5" s="1"/>
  <c r="R1422" i="5"/>
  <c r="T1422" i="5" s="1"/>
  <c r="R1423" i="5"/>
  <c r="T1423" i="5" s="1"/>
  <c r="R1424" i="5"/>
  <c r="T1424" i="5" s="1"/>
  <c r="R1425" i="5"/>
  <c r="T1425" i="5" s="1"/>
  <c r="R1426" i="5"/>
  <c r="T1426" i="5" s="1"/>
  <c r="R1427" i="5"/>
  <c r="T1427" i="5" s="1"/>
  <c r="R1428" i="5"/>
  <c r="T1428" i="5" s="1"/>
  <c r="R1429" i="5"/>
  <c r="T1429" i="5" s="1"/>
  <c r="R1430" i="5"/>
  <c r="T1430" i="5" s="1"/>
  <c r="R1431" i="5"/>
  <c r="T1431" i="5" s="1"/>
  <c r="R1432" i="5"/>
  <c r="T1432" i="5" s="1"/>
  <c r="R1433" i="5"/>
  <c r="T1433" i="5" s="1"/>
  <c r="R1434" i="5"/>
  <c r="T1434" i="5" s="1"/>
  <c r="R1435" i="5"/>
  <c r="T1435" i="5" s="1"/>
  <c r="R1436" i="5"/>
  <c r="T1436" i="5" s="1"/>
  <c r="R1437" i="5"/>
  <c r="T1437" i="5" s="1"/>
  <c r="R1438" i="5"/>
  <c r="T1438" i="5" s="1"/>
  <c r="R1439" i="5"/>
  <c r="T1439" i="5" s="1"/>
  <c r="R1440" i="5"/>
  <c r="T1440" i="5" s="1"/>
  <c r="R1441" i="5"/>
  <c r="T1441" i="5" s="1"/>
  <c r="R1442" i="5"/>
  <c r="T1442" i="5" s="1"/>
  <c r="R1443" i="5"/>
  <c r="T1443" i="5" s="1"/>
  <c r="R1444" i="5"/>
  <c r="T1444" i="5" s="1"/>
  <c r="R1445" i="5"/>
  <c r="T1445" i="5" s="1"/>
  <c r="R1446" i="5"/>
  <c r="T1446" i="5" s="1"/>
  <c r="R1447" i="5"/>
  <c r="T1447" i="5" s="1"/>
  <c r="R1448" i="5"/>
  <c r="T1448" i="5" s="1"/>
  <c r="R1449" i="5"/>
  <c r="T1449" i="5" s="1"/>
  <c r="R1450" i="5"/>
  <c r="T1450" i="5" s="1"/>
  <c r="R1451" i="5"/>
  <c r="T1451" i="5" s="1"/>
  <c r="R1452" i="5"/>
  <c r="T1452" i="5" s="1"/>
  <c r="R1453" i="5"/>
  <c r="T1453" i="5" s="1"/>
  <c r="R1454" i="5"/>
  <c r="T1454" i="5" s="1"/>
  <c r="R1455" i="5"/>
  <c r="T1455" i="5" s="1"/>
  <c r="R1456" i="5"/>
  <c r="T1456" i="5" s="1"/>
  <c r="R1457" i="5"/>
  <c r="T1457" i="5" s="1"/>
  <c r="R1458" i="5"/>
  <c r="T1458" i="5" s="1"/>
  <c r="R1459" i="5"/>
  <c r="T1459" i="5" s="1"/>
  <c r="R1460" i="5"/>
  <c r="T1460" i="5" s="1"/>
  <c r="R1461" i="5"/>
  <c r="T1461" i="5" s="1"/>
  <c r="R1462" i="5"/>
  <c r="T1462" i="5" s="1"/>
  <c r="R1463" i="5"/>
  <c r="T1463" i="5" s="1"/>
  <c r="R1464" i="5"/>
  <c r="T1464" i="5" s="1"/>
  <c r="R1465" i="5"/>
  <c r="T1465" i="5" s="1"/>
  <c r="R1466" i="5"/>
  <c r="T1466" i="5" s="1"/>
  <c r="R1467" i="5"/>
  <c r="T1467" i="5" s="1"/>
  <c r="R1468" i="5"/>
  <c r="T1468" i="5" s="1"/>
  <c r="R1469" i="5"/>
  <c r="T1469" i="5" s="1"/>
  <c r="R1470" i="5"/>
  <c r="T1470" i="5" s="1"/>
  <c r="R1471" i="5"/>
  <c r="T1471" i="5" s="1"/>
  <c r="R1472" i="5"/>
  <c r="T1472" i="5" s="1"/>
  <c r="R1473" i="5"/>
  <c r="T1473" i="5" s="1"/>
  <c r="R1474" i="5"/>
  <c r="T1474" i="5" s="1"/>
  <c r="R1475" i="5"/>
  <c r="T1475" i="5" s="1"/>
  <c r="R1476" i="5"/>
  <c r="T1476" i="5" s="1"/>
  <c r="R1477" i="5"/>
  <c r="T1477" i="5" s="1"/>
  <c r="R1478" i="5"/>
  <c r="T1478" i="5" s="1"/>
  <c r="R1479" i="5"/>
  <c r="T1479" i="5" s="1"/>
  <c r="R1480" i="5"/>
  <c r="T1480" i="5" s="1"/>
  <c r="R1481" i="5"/>
  <c r="T1481" i="5" s="1"/>
  <c r="R1482" i="5"/>
  <c r="T1482" i="5" s="1"/>
  <c r="R1483" i="5"/>
  <c r="T1483" i="5" s="1"/>
  <c r="R1484" i="5"/>
  <c r="T1484" i="5" s="1"/>
  <c r="R1485" i="5"/>
  <c r="T1485" i="5" s="1"/>
  <c r="R1486" i="5"/>
  <c r="T1486" i="5" s="1"/>
  <c r="R1487" i="5"/>
  <c r="T1487" i="5" s="1"/>
  <c r="R1488" i="5"/>
  <c r="T1488" i="5" s="1"/>
  <c r="R1489" i="5"/>
  <c r="T1489" i="5" s="1"/>
  <c r="R1490" i="5"/>
  <c r="T1490" i="5" s="1"/>
  <c r="R1491" i="5"/>
  <c r="T1491" i="5" s="1"/>
  <c r="R1492" i="5"/>
  <c r="T1492" i="5" s="1"/>
  <c r="R1493" i="5"/>
  <c r="T1493" i="5" s="1"/>
  <c r="R1494" i="5"/>
  <c r="T1494" i="5" s="1"/>
  <c r="R1495" i="5"/>
  <c r="T1495" i="5" s="1"/>
  <c r="R1496" i="5"/>
  <c r="T1496" i="5" s="1"/>
  <c r="R1497" i="5"/>
  <c r="T1497" i="5" s="1"/>
  <c r="R1498" i="5"/>
  <c r="T1498" i="5" s="1"/>
  <c r="R1499" i="5"/>
  <c r="T1499" i="5" s="1"/>
  <c r="R1500" i="5"/>
  <c r="T1500" i="5" s="1"/>
  <c r="R1501" i="5"/>
  <c r="T1501" i="5" s="1"/>
  <c r="R1502" i="5"/>
  <c r="T1502" i="5" s="1"/>
  <c r="R1503" i="5"/>
  <c r="T1503" i="5" s="1"/>
  <c r="R1504" i="5"/>
  <c r="T1504" i="5" s="1"/>
  <c r="R1505" i="5"/>
  <c r="T1505" i="5" s="1"/>
  <c r="R1506" i="5"/>
  <c r="T1506" i="5" s="1"/>
  <c r="R1507" i="5"/>
  <c r="T1507" i="5" s="1"/>
  <c r="R1508" i="5"/>
  <c r="T1508" i="5" s="1"/>
  <c r="R1509" i="5"/>
  <c r="T1509" i="5" s="1"/>
  <c r="R1510" i="5"/>
  <c r="T1510" i="5" s="1"/>
  <c r="R1511" i="5"/>
  <c r="T1511" i="5" s="1"/>
  <c r="R1512" i="5"/>
  <c r="T1512" i="5" s="1"/>
  <c r="R1513" i="5"/>
  <c r="T1513" i="5" s="1"/>
  <c r="R1514" i="5"/>
  <c r="T1514" i="5" s="1"/>
  <c r="R1515" i="5"/>
  <c r="T1515" i="5" s="1"/>
  <c r="R1516" i="5"/>
  <c r="T1516" i="5" s="1"/>
  <c r="R1517" i="5"/>
  <c r="T1517" i="5" s="1"/>
  <c r="R1518" i="5"/>
  <c r="T1518" i="5" s="1"/>
  <c r="R1519" i="5"/>
  <c r="T1519" i="5" s="1"/>
  <c r="R1520" i="5"/>
  <c r="T1520" i="5" s="1"/>
  <c r="R1521" i="5"/>
  <c r="T1521" i="5" s="1"/>
  <c r="R1522" i="5"/>
  <c r="T1522" i="5" s="1"/>
  <c r="R1523" i="5"/>
  <c r="T1523" i="5" s="1"/>
  <c r="R1524" i="5"/>
  <c r="T1524" i="5" s="1"/>
  <c r="R1525" i="5"/>
  <c r="T1525" i="5" s="1"/>
  <c r="R1526" i="5"/>
  <c r="T1526" i="5" s="1"/>
  <c r="R1527" i="5"/>
  <c r="T1527" i="5" s="1"/>
  <c r="R1528" i="5"/>
  <c r="T1528" i="5" s="1"/>
  <c r="R1529" i="5"/>
  <c r="T1529" i="5" s="1"/>
  <c r="R1530" i="5"/>
  <c r="T1530" i="5" s="1"/>
  <c r="R1531" i="5"/>
  <c r="T1531" i="5" s="1"/>
  <c r="R1532" i="5"/>
  <c r="T1532" i="5" s="1"/>
  <c r="R1533" i="5"/>
  <c r="T1533" i="5" s="1"/>
  <c r="R1534" i="5"/>
  <c r="T1534" i="5" s="1"/>
  <c r="R1535" i="5"/>
  <c r="T1535" i="5" s="1"/>
  <c r="R1536" i="5"/>
  <c r="T1536" i="5" s="1"/>
  <c r="R1537" i="5"/>
  <c r="T1537" i="5" s="1"/>
  <c r="R1538" i="5"/>
  <c r="T1538" i="5" s="1"/>
  <c r="R1539" i="5"/>
  <c r="T1539" i="5" s="1"/>
  <c r="R1540" i="5"/>
  <c r="T1540" i="5" s="1"/>
  <c r="R1541" i="5"/>
  <c r="T1541" i="5" s="1"/>
  <c r="R1542" i="5"/>
  <c r="T1542" i="5" s="1"/>
  <c r="R1543" i="5"/>
  <c r="T1543" i="5" s="1"/>
  <c r="R1544" i="5"/>
  <c r="T1544" i="5" s="1"/>
  <c r="R1545" i="5"/>
  <c r="T1545" i="5" s="1"/>
  <c r="R1546" i="5"/>
  <c r="T1546" i="5" s="1"/>
  <c r="R1547" i="5"/>
  <c r="T1547" i="5" s="1"/>
  <c r="R1548" i="5"/>
  <c r="T1548" i="5" s="1"/>
  <c r="R1549" i="5"/>
  <c r="T1549" i="5" s="1"/>
  <c r="R1550" i="5"/>
  <c r="T1550" i="5" s="1"/>
  <c r="R1551" i="5"/>
  <c r="T1551" i="5" s="1"/>
  <c r="R1552" i="5"/>
  <c r="T1552" i="5" s="1"/>
  <c r="R1553" i="5"/>
  <c r="T1553" i="5" s="1"/>
  <c r="R1554" i="5"/>
  <c r="T1554" i="5" s="1"/>
  <c r="R1555" i="5"/>
  <c r="T1555" i="5" s="1"/>
  <c r="R1556" i="5"/>
  <c r="T1556" i="5" s="1"/>
  <c r="R1557" i="5"/>
  <c r="T1557" i="5" s="1"/>
  <c r="R1558" i="5"/>
  <c r="T1558" i="5" s="1"/>
  <c r="R1559" i="5"/>
  <c r="T1559" i="5" s="1"/>
  <c r="R1560" i="5"/>
  <c r="T1560" i="5" s="1"/>
  <c r="R1561" i="5"/>
  <c r="T1561" i="5" s="1"/>
  <c r="R1562" i="5"/>
  <c r="T1562" i="5" s="1"/>
  <c r="R1563" i="5"/>
  <c r="T1563" i="5" s="1"/>
  <c r="R1564" i="5"/>
  <c r="T1564" i="5" s="1"/>
  <c r="R1565" i="5"/>
  <c r="T1565" i="5" s="1"/>
  <c r="R1566" i="5"/>
  <c r="T1566" i="5" s="1"/>
  <c r="R1567" i="5"/>
  <c r="T1567" i="5" s="1"/>
  <c r="R1568" i="5"/>
  <c r="T1568" i="5" s="1"/>
  <c r="R1569" i="5"/>
  <c r="T1569" i="5" s="1"/>
  <c r="R1570" i="5"/>
  <c r="T1570" i="5" s="1"/>
  <c r="R1571" i="5"/>
  <c r="T1571" i="5" s="1"/>
  <c r="R1572" i="5"/>
  <c r="T1572" i="5" s="1"/>
  <c r="R1573" i="5"/>
  <c r="T1573" i="5" s="1"/>
  <c r="R1574" i="5"/>
  <c r="T1574" i="5" s="1"/>
  <c r="R1575" i="5"/>
  <c r="T1575" i="5" s="1"/>
  <c r="R1576" i="5"/>
  <c r="T1576" i="5" s="1"/>
  <c r="R1577" i="5"/>
  <c r="T1577" i="5" s="1"/>
  <c r="R1578" i="5"/>
  <c r="T1578" i="5" s="1"/>
  <c r="R1579" i="5"/>
  <c r="T1579" i="5" s="1"/>
  <c r="R1580" i="5"/>
  <c r="T1580" i="5" s="1"/>
  <c r="R1581" i="5"/>
  <c r="T1581" i="5" s="1"/>
  <c r="R1582" i="5"/>
  <c r="T1582" i="5" s="1"/>
  <c r="R1583" i="5"/>
  <c r="T1583" i="5" s="1"/>
  <c r="R1584" i="5"/>
  <c r="T1584" i="5" s="1"/>
  <c r="R1585" i="5"/>
  <c r="T1585" i="5" s="1"/>
  <c r="R1586" i="5"/>
  <c r="T1586" i="5" s="1"/>
  <c r="R1587" i="5"/>
  <c r="T1587" i="5" s="1"/>
  <c r="R1588" i="5"/>
  <c r="T1588" i="5" s="1"/>
  <c r="R1589" i="5"/>
  <c r="T1589" i="5" s="1"/>
  <c r="R1590" i="5"/>
  <c r="T1590" i="5" s="1"/>
  <c r="R1591" i="5"/>
  <c r="T1591" i="5" s="1"/>
  <c r="R1592" i="5"/>
  <c r="T1592" i="5" s="1"/>
  <c r="R1593" i="5"/>
  <c r="T1593" i="5" s="1"/>
  <c r="R1594" i="5"/>
  <c r="T1594" i="5" s="1"/>
  <c r="R1595" i="5"/>
  <c r="T1595" i="5" s="1"/>
  <c r="R1596" i="5"/>
  <c r="T1596" i="5" s="1"/>
  <c r="R1597" i="5"/>
  <c r="T1597" i="5" s="1"/>
  <c r="R1598" i="5"/>
  <c r="T1598" i="5" s="1"/>
  <c r="R1599" i="5"/>
  <c r="T1599" i="5" s="1"/>
  <c r="R1600" i="5"/>
  <c r="T1600" i="5" s="1"/>
  <c r="R1601" i="5"/>
  <c r="T1601" i="5" s="1"/>
  <c r="R1602" i="5"/>
  <c r="T1602" i="5" s="1"/>
  <c r="R1603" i="5"/>
  <c r="T1603" i="5" s="1"/>
  <c r="R1604" i="5"/>
  <c r="T1604" i="5" s="1"/>
  <c r="R1605" i="5"/>
  <c r="T1605" i="5" s="1"/>
  <c r="R1606" i="5"/>
  <c r="T1606" i="5" s="1"/>
  <c r="R1607" i="5"/>
  <c r="T1607" i="5" s="1"/>
  <c r="R1608" i="5"/>
  <c r="T1608" i="5" s="1"/>
  <c r="R1609" i="5"/>
  <c r="T1609" i="5" s="1"/>
  <c r="R1610" i="5"/>
  <c r="T1610" i="5" s="1"/>
  <c r="R1611" i="5"/>
  <c r="T1611" i="5" s="1"/>
  <c r="R1612" i="5"/>
  <c r="T1612" i="5" s="1"/>
  <c r="R1613" i="5"/>
  <c r="T1613" i="5" s="1"/>
  <c r="R1614" i="5"/>
  <c r="T1614" i="5" s="1"/>
  <c r="R1615" i="5"/>
  <c r="T1615" i="5" s="1"/>
  <c r="R1616" i="5"/>
  <c r="T1616" i="5" s="1"/>
  <c r="R1617" i="5"/>
  <c r="T1617" i="5" s="1"/>
  <c r="R1618" i="5"/>
  <c r="T1618" i="5" s="1"/>
  <c r="R1619" i="5"/>
  <c r="T1619" i="5" s="1"/>
  <c r="R1620" i="5"/>
  <c r="T1620" i="5" s="1"/>
  <c r="R1621" i="5"/>
  <c r="T1621" i="5" s="1"/>
  <c r="R1622" i="5"/>
  <c r="T1622" i="5" s="1"/>
  <c r="R1623" i="5"/>
  <c r="T1623" i="5" s="1"/>
  <c r="R1624" i="5"/>
  <c r="T1624" i="5" s="1"/>
  <c r="R1625" i="5"/>
  <c r="T1625" i="5" s="1"/>
  <c r="R1626" i="5"/>
  <c r="T1626" i="5" s="1"/>
  <c r="R1627" i="5"/>
  <c r="T1627" i="5" s="1"/>
  <c r="R1628" i="5"/>
  <c r="T1628" i="5" s="1"/>
  <c r="R1629" i="5"/>
  <c r="T1629" i="5" s="1"/>
  <c r="R1630" i="5"/>
  <c r="T1630" i="5" s="1"/>
  <c r="R1631" i="5"/>
  <c r="T1631" i="5" s="1"/>
  <c r="R1632" i="5"/>
  <c r="T1632" i="5" s="1"/>
  <c r="R1633" i="5"/>
  <c r="T1633" i="5" s="1"/>
  <c r="R1634" i="5"/>
  <c r="T1634" i="5" s="1"/>
  <c r="R1635" i="5"/>
  <c r="T1635" i="5" s="1"/>
  <c r="R1636" i="5"/>
  <c r="T1636" i="5" s="1"/>
  <c r="R1637" i="5"/>
  <c r="T1637" i="5" s="1"/>
  <c r="R1638" i="5"/>
  <c r="T1638" i="5" s="1"/>
  <c r="R1639" i="5"/>
  <c r="T1639" i="5" s="1"/>
  <c r="R1640" i="5"/>
  <c r="T1640" i="5" s="1"/>
  <c r="R1641" i="5"/>
  <c r="T1641" i="5" s="1"/>
  <c r="R1642" i="5"/>
  <c r="T1642" i="5" s="1"/>
  <c r="R1643" i="5"/>
  <c r="T1643" i="5" s="1"/>
  <c r="R1644" i="5"/>
  <c r="T1644" i="5" s="1"/>
  <c r="R1645" i="5"/>
  <c r="T1645" i="5" s="1"/>
  <c r="R1646" i="5"/>
  <c r="T1646" i="5" s="1"/>
  <c r="R1647" i="5"/>
  <c r="T1647" i="5" s="1"/>
  <c r="R1648" i="5"/>
  <c r="T1648" i="5" s="1"/>
  <c r="R1649" i="5"/>
  <c r="T1649" i="5" s="1"/>
  <c r="R1650" i="5"/>
  <c r="T1650" i="5" s="1"/>
  <c r="R1651" i="5"/>
  <c r="T1651" i="5" s="1"/>
  <c r="R1652" i="5"/>
  <c r="T1652" i="5" s="1"/>
  <c r="R1653" i="5"/>
  <c r="T1653" i="5" s="1"/>
  <c r="R1654" i="5"/>
  <c r="T1654" i="5" s="1"/>
  <c r="R1655" i="5"/>
  <c r="T1655" i="5" s="1"/>
  <c r="R1656" i="5"/>
  <c r="T1656" i="5" s="1"/>
  <c r="R1657" i="5"/>
  <c r="T1657" i="5" s="1"/>
  <c r="R1658" i="5"/>
  <c r="T1658" i="5" s="1"/>
  <c r="R1659" i="5"/>
  <c r="T1659" i="5" s="1"/>
  <c r="R1660" i="5"/>
  <c r="T1660" i="5" s="1"/>
  <c r="R1661" i="5"/>
  <c r="T1661" i="5" s="1"/>
  <c r="R1662" i="5"/>
  <c r="T1662" i="5" s="1"/>
  <c r="R1663" i="5"/>
  <c r="T1663" i="5" s="1"/>
  <c r="R1664" i="5"/>
  <c r="T1664" i="5" s="1"/>
  <c r="R1665" i="5"/>
  <c r="T1665" i="5" s="1"/>
  <c r="R1666" i="5"/>
  <c r="T1666" i="5" s="1"/>
  <c r="R1667" i="5"/>
  <c r="T1667" i="5" s="1"/>
  <c r="R1668" i="5"/>
  <c r="T1668" i="5" s="1"/>
  <c r="R1669" i="5"/>
  <c r="T1669" i="5" s="1"/>
  <c r="R1670" i="5"/>
  <c r="T1670" i="5" s="1"/>
  <c r="R1671" i="5"/>
  <c r="T1671" i="5" s="1"/>
  <c r="R1672" i="5"/>
  <c r="T1672" i="5" s="1"/>
  <c r="R1673" i="5"/>
  <c r="T1673" i="5" s="1"/>
  <c r="R1674" i="5"/>
  <c r="T1674" i="5" s="1"/>
  <c r="R1675" i="5"/>
  <c r="T1675" i="5" s="1"/>
  <c r="R1676" i="5"/>
  <c r="T1676" i="5" s="1"/>
  <c r="R1677" i="5"/>
  <c r="T1677" i="5" s="1"/>
  <c r="R1678" i="5"/>
  <c r="T1678" i="5" s="1"/>
  <c r="R1679" i="5"/>
  <c r="T1679" i="5" s="1"/>
  <c r="R1680" i="5"/>
  <c r="T1680" i="5" s="1"/>
  <c r="R1681" i="5"/>
  <c r="T1681" i="5" s="1"/>
  <c r="R1682" i="5"/>
  <c r="T1682" i="5" s="1"/>
  <c r="R1683" i="5"/>
  <c r="T1683" i="5" s="1"/>
  <c r="R1684" i="5"/>
  <c r="T1684" i="5" s="1"/>
  <c r="R1685" i="5"/>
  <c r="T1685" i="5" s="1"/>
  <c r="R1686" i="5"/>
  <c r="T1686" i="5" s="1"/>
  <c r="R1687" i="5"/>
  <c r="T1687" i="5" s="1"/>
  <c r="R1688" i="5"/>
  <c r="T1688" i="5" s="1"/>
  <c r="R1689" i="5"/>
  <c r="T1689" i="5" s="1"/>
  <c r="R1690" i="5"/>
  <c r="T1690" i="5" s="1"/>
  <c r="R1691" i="5"/>
  <c r="T1691" i="5" s="1"/>
  <c r="R1692" i="5"/>
  <c r="T1692" i="5" s="1"/>
  <c r="R1693" i="5"/>
  <c r="T1693" i="5" s="1"/>
  <c r="R1694" i="5"/>
  <c r="T1694" i="5" s="1"/>
  <c r="R1695" i="5"/>
  <c r="T1695" i="5" s="1"/>
  <c r="R1696" i="5"/>
  <c r="T1696" i="5" s="1"/>
  <c r="R1697" i="5"/>
  <c r="T1697" i="5" s="1"/>
  <c r="R1698" i="5"/>
  <c r="T1698" i="5" s="1"/>
  <c r="R1699" i="5"/>
  <c r="T1699" i="5" s="1"/>
  <c r="R1700" i="5"/>
  <c r="T1700" i="5" s="1"/>
  <c r="R1701" i="5"/>
  <c r="T1701" i="5" s="1"/>
  <c r="R1702" i="5"/>
  <c r="T1702" i="5" s="1"/>
  <c r="R1703" i="5"/>
  <c r="T1703" i="5" s="1"/>
  <c r="R1704" i="5"/>
  <c r="T1704" i="5" s="1"/>
  <c r="R1705" i="5"/>
  <c r="T1705" i="5" s="1"/>
  <c r="R1706" i="5"/>
  <c r="T1706" i="5" s="1"/>
  <c r="R1707" i="5"/>
  <c r="T1707" i="5" s="1"/>
  <c r="R1708" i="5"/>
  <c r="T1708" i="5" s="1"/>
  <c r="R1709" i="5"/>
  <c r="T1709" i="5" s="1"/>
  <c r="R1710" i="5"/>
  <c r="T1710" i="5" s="1"/>
  <c r="R1711" i="5"/>
  <c r="T1711" i="5" s="1"/>
  <c r="R1712" i="5"/>
  <c r="T1712" i="5" s="1"/>
  <c r="R1713" i="5"/>
  <c r="T1713" i="5" s="1"/>
  <c r="R1714" i="5"/>
  <c r="T1714" i="5" s="1"/>
  <c r="R1715" i="5"/>
  <c r="T1715" i="5" s="1"/>
  <c r="R1716" i="5"/>
  <c r="T1716" i="5" s="1"/>
  <c r="R1717" i="5"/>
  <c r="T1717" i="5" s="1"/>
  <c r="R1718" i="5"/>
  <c r="T1718" i="5" s="1"/>
  <c r="R1719" i="5"/>
  <c r="T1719" i="5" s="1"/>
  <c r="R1720" i="5"/>
  <c r="T1720" i="5" s="1"/>
  <c r="R1721" i="5"/>
  <c r="T1721" i="5" s="1"/>
  <c r="R1722" i="5"/>
  <c r="T1722" i="5" s="1"/>
  <c r="R1723" i="5"/>
  <c r="T1723" i="5" s="1"/>
  <c r="R1724" i="5"/>
  <c r="T1724" i="5" s="1"/>
  <c r="R1725" i="5"/>
  <c r="T1725" i="5" s="1"/>
  <c r="R1726" i="5"/>
  <c r="T1726" i="5" s="1"/>
  <c r="R1727" i="5"/>
  <c r="T1727" i="5" s="1"/>
  <c r="R1728" i="5"/>
  <c r="T1728" i="5" s="1"/>
  <c r="R1729" i="5"/>
  <c r="T1729" i="5" s="1"/>
  <c r="R1730" i="5"/>
  <c r="T1730" i="5" s="1"/>
  <c r="R1731" i="5"/>
  <c r="T1731" i="5" s="1"/>
  <c r="R1732" i="5"/>
  <c r="T1732" i="5" s="1"/>
  <c r="R1733" i="5"/>
  <c r="T1733" i="5" s="1"/>
  <c r="R1734" i="5"/>
  <c r="T1734" i="5" s="1"/>
  <c r="R1735" i="5"/>
  <c r="T1735" i="5" s="1"/>
  <c r="R1736" i="5"/>
  <c r="T1736" i="5" s="1"/>
  <c r="R1737" i="5"/>
  <c r="T1737" i="5" s="1"/>
  <c r="R1738" i="5"/>
  <c r="T1738" i="5" s="1"/>
  <c r="R1739" i="5"/>
  <c r="T1739" i="5" s="1"/>
  <c r="R1740" i="5"/>
  <c r="T1740" i="5" s="1"/>
  <c r="R1741" i="5"/>
  <c r="T1741" i="5" s="1"/>
  <c r="R1742" i="5"/>
  <c r="T1742" i="5" s="1"/>
  <c r="R1743" i="5"/>
  <c r="T1743" i="5" s="1"/>
  <c r="R1744" i="5"/>
  <c r="T1744" i="5" s="1"/>
  <c r="R1745" i="5"/>
  <c r="T1745" i="5" s="1"/>
  <c r="R1746" i="5"/>
  <c r="T1746" i="5" s="1"/>
  <c r="R1747" i="5"/>
  <c r="T1747" i="5" s="1"/>
  <c r="R1748" i="5"/>
  <c r="T1748" i="5" s="1"/>
  <c r="R1749" i="5"/>
  <c r="T1749" i="5" s="1"/>
  <c r="R1750" i="5"/>
  <c r="T1750" i="5" s="1"/>
  <c r="R1751" i="5"/>
  <c r="T1751" i="5" s="1"/>
  <c r="R1752" i="5"/>
  <c r="T1752" i="5" s="1"/>
  <c r="R1753" i="5"/>
  <c r="T1753" i="5" s="1"/>
  <c r="R1754" i="5"/>
  <c r="T1754" i="5" s="1"/>
  <c r="R1755" i="5"/>
  <c r="T1755" i="5" s="1"/>
  <c r="R1756" i="5"/>
  <c r="T1756" i="5" s="1"/>
  <c r="R1757" i="5"/>
  <c r="T1757" i="5" s="1"/>
  <c r="R1758" i="5"/>
  <c r="T1758" i="5" s="1"/>
  <c r="R1759" i="5"/>
  <c r="T1759" i="5" s="1"/>
  <c r="R1760" i="5"/>
  <c r="T1760" i="5" s="1"/>
  <c r="R1761" i="5"/>
  <c r="T1761" i="5" s="1"/>
  <c r="R1762" i="5"/>
  <c r="T1762" i="5" s="1"/>
  <c r="R1763" i="5"/>
  <c r="T1763" i="5" s="1"/>
  <c r="R1764" i="5"/>
  <c r="T1764" i="5" s="1"/>
  <c r="R1765" i="5"/>
  <c r="T1765" i="5" s="1"/>
  <c r="R1766" i="5"/>
  <c r="T1766" i="5" s="1"/>
  <c r="R1767" i="5"/>
  <c r="T1767" i="5" s="1"/>
  <c r="R1768" i="5"/>
  <c r="T1768" i="5" s="1"/>
  <c r="R1769" i="5"/>
  <c r="T1769" i="5" s="1"/>
  <c r="R1770" i="5"/>
  <c r="T1770" i="5" s="1"/>
  <c r="R1771" i="5"/>
  <c r="T1771" i="5" s="1"/>
  <c r="R1772" i="5"/>
  <c r="T1772" i="5" s="1"/>
  <c r="R1773" i="5"/>
  <c r="T1773" i="5" s="1"/>
  <c r="R1774" i="5"/>
  <c r="T1774" i="5" s="1"/>
  <c r="R1775" i="5"/>
  <c r="T1775" i="5" s="1"/>
  <c r="R1776" i="5"/>
  <c r="T1776" i="5" s="1"/>
  <c r="R1777" i="5"/>
  <c r="T1777" i="5" s="1"/>
  <c r="R1778" i="5"/>
  <c r="T1778" i="5" s="1"/>
  <c r="R1779" i="5"/>
  <c r="T1779" i="5" s="1"/>
  <c r="R1780" i="5"/>
  <c r="T1780" i="5" s="1"/>
  <c r="R1781" i="5"/>
  <c r="T1781" i="5" s="1"/>
  <c r="R1782" i="5"/>
  <c r="T1782" i="5" s="1"/>
  <c r="R1783" i="5"/>
  <c r="T1783" i="5" s="1"/>
  <c r="R1784" i="5"/>
  <c r="T1784" i="5" s="1"/>
  <c r="R1785" i="5"/>
  <c r="T1785" i="5" s="1"/>
  <c r="R1786" i="5"/>
  <c r="T1786" i="5" s="1"/>
  <c r="R1787" i="5"/>
  <c r="T1787" i="5" s="1"/>
  <c r="R1788" i="5"/>
  <c r="T1788" i="5" s="1"/>
  <c r="R1789" i="5"/>
  <c r="T1789" i="5" s="1"/>
  <c r="R1790" i="5"/>
  <c r="T1790" i="5" s="1"/>
  <c r="R1791" i="5"/>
  <c r="T1791" i="5" s="1"/>
  <c r="R1792" i="5"/>
  <c r="T1792" i="5" s="1"/>
  <c r="R1793" i="5"/>
  <c r="T1793" i="5" s="1"/>
  <c r="R1794" i="5"/>
  <c r="T1794" i="5" s="1"/>
  <c r="R1795" i="5"/>
  <c r="T1795" i="5" s="1"/>
  <c r="R1796" i="5"/>
  <c r="T1796" i="5" s="1"/>
  <c r="R1797" i="5"/>
  <c r="T1797" i="5" s="1"/>
  <c r="R1798" i="5"/>
  <c r="T1798" i="5" s="1"/>
  <c r="R1799" i="5"/>
  <c r="T1799" i="5" s="1"/>
  <c r="R1800" i="5"/>
  <c r="T1800" i="5" s="1"/>
  <c r="R1801" i="5"/>
  <c r="T1801" i="5" s="1"/>
  <c r="R1802" i="5"/>
  <c r="T1802" i="5" s="1"/>
  <c r="R1803" i="5"/>
  <c r="T1803" i="5" s="1"/>
  <c r="R1804" i="5"/>
  <c r="T1804" i="5" s="1"/>
  <c r="R1805" i="5"/>
  <c r="T1805" i="5" s="1"/>
  <c r="R1806" i="5"/>
  <c r="T1806" i="5" s="1"/>
  <c r="R1807" i="5"/>
  <c r="T1807" i="5" s="1"/>
  <c r="R1808" i="5"/>
  <c r="T1808" i="5" s="1"/>
  <c r="R1809" i="5"/>
  <c r="T1809" i="5" s="1"/>
  <c r="R1810" i="5"/>
  <c r="T1810" i="5" s="1"/>
  <c r="R1811" i="5"/>
  <c r="T1811" i="5" s="1"/>
  <c r="R1812" i="5"/>
  <c r="T1812" i="5" s="1"/>
  <c r="R1813" i="5"/>
  <c r="T1813" i="5" s="1"/>
  <c r="R1814" i="5"/>
  <c r="T1814" i="5" s="1"/>
  <c r="R1815" i="5"/>
  <c r="T1815" i="5" s="1"/>
  <c r="R1816" i="5"/>
  <c r="T1816" i="5" s="1"/>
  <c r="R1817" i="5"/>
  <c r="T1817" i="5" s="1"/>
  <c r="R1818" i="5"/>
  <c r="T1818" i="5" s="1"/>
  <c r="R1819" i="5"/>
  <c r="T1819" i="5" s="1"/>
  <c r="R1820" i="5"/>
  <c r="T1820" i="5" s="1"/>
  <c r="R1821" i="5"/>
  <c r="T1821" i="5" s="1"/>
  <c r="R1822" i="5"/>
  <c r="T1822" i="5" s="1"/>
  <c r="R1823" i="5"/>
  <c r="T1823" i="5" s="1"/>
  <c r="R1824" i="5"/>
  <c r="T1824" i="5" s="1"/>
  <c r="R1825" i="5"/>
  <c r="T1825" i="5" s="1"/>
  <c r="R1826" i="5"/>
  <c r="T1826" i="5" s="1"/>
  <c r="R1827" i="5"/>
  <c r="T1827" i="5" s="1"/>
  <c r="R1828" i="5"/>
  <c r="T1828" i="5" s="1"/>
  <c r="R1829" i="5"/>
  <c r="T1829" i="5" s="1"/>
  <c r="R1830" i="5"/>
  <c r="T1830" i="5" s="1"/>
  <c r="R1831" i="5"/>
  <c r="T1831" i="5" s="1"/>
  <c r="R1832" i="5"/>
  <c r="T1832" i="5" s="1"/>
  <c r="R1833" i="5"/>
  <c r="T1833" i="5" s="1"/>
  <c r="R1834" i="5"/>
  <c r="T1834" i="5" s="1"/>
  <c r="R1835" i="5"/>
  <c r="T1835" i="5" s="1"/>
  <c r="R1836" i="5"/>
  <c r="T1836" i="5" s="1"/>
  <c r="R1837" i="5"/>
  <c r="T1837" i="5" s="1"/>
  <c r="R1838" i="5"/>
  <c r="T1838" i="5" s="1"/>
  <c r="R1839" i="5"/>
  <c r="T1839" i="5" s="1"/>
  <c r="R1840" i="5"/>
  <c r="T1840" i="5" s="1"/>
  <c r="R1841" i="5"/>
  <c r="T1841" i="5" s="1"/>
  <c r="R1842" i="5"/>
  <c r="T1842" i="5" s="1"/>
  <c r="R1843" i="5"/>
  <c r="T1843" i="5" s="1"/>
  <c r="R1844" i="5"/>
  <c r="T1844" i="5" s="1"/>
  <c r="R1845" i="5"/>
  <c r="T1845" i="5" s="1"/>
  <c r="R1846" i="5"/>
  <c r="T1846" i="5" s="1"/>
  <c r="R1847" i="5"/>
  <c r="T1847" i="5" s="1"/>
  <c r="R1848" i="5"/>
  <c r="T1848" i="5" s="1"/>
  <c r="R1849" i="5"/>
  <c r="T1849" i="5" s="1"/>
  <c r="R1850" i="5"/>
  <c r="T1850" i="5" s="1"/>
  <c r="R1851" i="5"/>
  <c r="T1851" i="5" s="1"/>
  <c r="R1852" i="5"/>
  <c r="T1852" i="5" s="1"/>
  <c r="R1853" i="5"/>
  <c r="T1853" i="5" s="1"/>
  <c r="R1854" i="5"/>
  <c r="T1854" i="5" s="1"/>
  <c r="R1855" i="5"/>
  <c r="T1855" i="5" s="1"/>
  <c r="R1856" i="5"/>
  <c r="T1856" i="5" s="1"/>
  <c r="R1857" i="5"/>
  <c r="T1857" i="5" s="1"/>
  <c r="R1858" i="5"/>
  <c r="T1858" i="5" s="1"/>
  <c r="R1859" i="5"/>
  <c r="T1859" i="5" s="1"/>
  <c r="R1860" i="5"/>
  <c r="T1860" i="5" s="1"/>
  <c r="R1861" i="5"/>
  <c r="T1861" i="5" s="1"/>
  <c r="R1862" i="5"/>
  <c r="T1862" i="5" s="1"/>
  <c r="R1863" i="5"/>
  <c r="T1863" i="5" s="1"/>
  <c r="R1864" i="5"/>
  <c r="T1864" i="5" s="1"/>
  <c r="R1865" i="5"/>
  <c r="T1865" i="5" s="1"/>
  <c r="R1866" i="5"/>
  <c r="T1866" i="5" s="1"/>
  <c r="R1867" i="5"/>
  <c r="T1867" i="5" s="1"/>
  <c r="R1868" i="5"/>
  <c r="T1868" i="5" s="1"/>
  <c r="R1869" i="5"/>
  <c r="T1869" i="5" s="1"/>
  <c r="R1870" i="5"/>
  <c r="T1870" i="5" s="1"/>
  <c r="R1871" i="5"/>
  <c r="T1871" i="5" s="1"/>
  <c r="R1872" i="5"/>
  <c r="T1872" i="5" s="1"/>
  <c r="R1873" i="5"/>
  <c r="T1873" i="5" s="1"/>
  <c r="R1874" i="5"/>
  <c r="T1874" i="5" s="1"/>
  <c r="R1875" i="5"/>
  <c r="T1875" i="5" s="1"/>
  <c r="R1876" i="5"/>
  <c r="T1876" i="5" s="1"/>
  <c r="R1877" i="5"/>
  <c r="T1877" i="5" s="1"/>
  <c r="R1878" i="5"/>
  <c r="T1878" i="5" s="1"/>
  <c r="R1879" i="5"/>
  <c r="T1879" i="5" s="1"/>
  <c r="R1880" i="5"/>
  <c r="T1880" i="5" s="1"/>
  <c r="R1881" i="5"/>
  <c r="T1881" i="5" s="1"/>
  <c r="R1882" i="5"/>
  <c r="T1882" i="5" s="1"/>
  <c r="R1883" i="5"/>
  <c r="T1883" i="5" s="1"/>
  <c r="R1884" i="5"/>
  <c r="T1884" i="5" s="1"/>
  <c r="R1885" i="5"/>
  <c r="T1885" i="5" s="1"/>
  <c r="R1886" i="5"/>
  <c r="T1886" i="5" s="1"/>
  <c r="R1887" i="5"/>
  <c r="T1887" i="5" s="1"/>
  <c r="R1888" i="5"/>
  <c r="T1888" i="5" s="1"/>
  <c r="R1889" i="5"/>
  <c r="T1889" i="5" s="1"/>
  <c r="R1890" i="5"/>
  <c r="T1890" i="5" s="1"/>
  <c r="R1891" i="5"/>
  <c r="T1891" i="5" s="1"/>
  <c r="R1892" i="5"/>
  <c r="T1892" i="5" s="1"/>
  <c r="R1893" i="5"/>
  <c r="T1893" i="5" s="1"/>
  <c r="R1894" i="5"/>
  <c r="T1894" i="5" s="1"/>
  <c r="R1895" i="5"/>
  <c r="T1895" i="5" s="1"/>
  <c r="R1896" i="5"/>
  <c r="T1896" i="5" s="1"/>
  <c r="R1897" i="5"/>
  <c r="T1897" i="5" s="1"/>
  <c r="R1898" i="5"/>
  <c r="T1898" i="5" s="1"/>
  <c r="R1899" i="5"/>
  <c r="T1899" i="5" s="1"/>
  <c r="R1900" i="5"/>
  <c r="T1900" i="5" s="1"/>
  <c r="R1901" i="5"/>
  <c r="T1901" i="5" s="1"/>
  <c r="R1902" i="5"/>
  <c r="T1902" i="5" s="1"/>
  <c r="R1903" i="5"/>
  <c r="T1903" i="5" s="1"/>
  <c r="R1904" i="5"/>
  <c r="T1904" i="5" s="1"/>
  <c r="R1905" i="5"/>
  <c r="T1905" i="5" s="1"/>
  <c r="R1906" i="5"/>
  <c r="T1906" i="5" s="1"/>
  <c r="R1907" i="5"/>
  <c r="T1907" i="5" s="1"/>
  <c r="R1908" i="5"/>
  <c r="T1908" i="5" s="1"/>
  <c r="R1909" i="5"/>
  <c r="T1909" i="5" s="1"/>
  <c r="R1910" i="5"/>
  <c r="T1910" i="5" s="1"/>
  <c r="R1911" i="5"/>
  <c r="T1911" i="5" s="1"/>
  <c r="R1912" i="5"/>
  <c r="T1912" i="5" s="1"/>
  <c r="R1913" i="5"/>
  <c r="T1913" i="5" s="1"/>
  <c r="R1914" i="5"/>
  <c r="T1914" i="5" s="1"/>
  <c r="R1915" i="5"/>
  <c r="T1915" i="5" s="1"/>
  <c r="R1916" i="5"/>
  <c r="T1916" i="5" s="1"/>
  <c r="R1917" i="5"/>
  <c r="T1917" i="5" s="1"/>
  <c r="R1918" i="5"/>
  <c r="T1918" i="5" s="1"/>
  <c r="R1919" i="5"/>
  <c r="T1919" i="5" s="1"/>
  <c r="R1920" i="5"/>
  <c r="T1920" i="5" s="1"/>
  <c r="R1921" i="5"/>
  <c r="T1921" i="5" s="1"/>
  <c r="R1922" i="5"/>
  <c r="T1922" i="5" s="1"/>
  <c r="R1923" i="5"/>
  <c r="T1923" i="5" s="1"/>
  <c r="R1924" i="5"/>
  <c r="T1924" i="5" s="1"/>
  <c r="R1925" i="5"/>
  <c r="T1925" i="5" s="1"/>
  <c r="R1926" i="5"/>
  <c r="T1926" i="5" s="1"/>
  <c r="R1927" i="5"/>
  <c r="T1927" i="5" s="1"/>
  <c r="R1928" i="5"/>
  <c r="T1928" i="5" s="1"/>
  <c r="R1929" i="5"/>
  <c r="T1929" i="5" s="1"/>
  <c r="R1930" i="5"/>
  <c r="T1930" i="5" s="1"/>
  <c r="R1931" i="5"/>
  <c r="T1931" i="5" s="1"/>
  <c r="R1932" i="5"/>
  <c r="T1932" i="5" s="1"/>
  <c r="R1933" i="5"/>
  <c r="T1933" i="5" s="1"/>
  <c r="R1934" i="5"/>
  <c r="T1934" i="5" s="1"/>
  <c r="R1935" i="5"/>
  <c r="T1935" i="5" s="1"/>
  <c r="R1936" i="5"/>
  <c r="T1936" i="5" s="1"/>
  <c r="R1937" i="5"/>
  <c r="T1937" i="5" s="1"/>
  <c r="R1938" i="5"/>
  <c r="T1938" i="5" s="1"/>
  <c r="R1939" i="5"/>
  <c r="T1939" i="5" s="1"/>
  <c r="R1940" i="5"/>
  <c r="T1940" i="5" s="1"/>
  <c r="R1941" i="5"/>
  <c r="T1941" i="5" s="1"/>
  <c r="R1942" i="5"/>
  <c r="T1942" i="5" s="1"/>
  <c r="R1943" i="5"/>
  <c r="T1943" i="5" s="1"/>
  <c r="R1944" i="5"/>
  <c r="T1944" i="5" s="1"/>
  <c r="R1945" i="5"/>
  <c r="T1945" i="5" s="1"/>
  <c r="R1946" i="5"/>
  <c r="T1946" i="5" s="1"/>
  <c r="R1947" i="5"/>
  <c r="T1947" i="5" s="1"/>
  <c r="R1948" i="5"/>
  <c r="T1948" i="5" s="1"/>
  <c r="R1949" i="5"/>
  <c r="T1949" i="5" s="1"/>
  <c r="R1950" i="5"/>
  <c r="T1950" i="5" s="1"/>
  <c r="R1951" i="5"/>
  <c r="T1951" i="5" s="1"/>
  <c r="R1952" i="5"/>
  <c r="T1952" i="5" s="1"/>
  <c r="R1953" i="5"/>
  <c r="T1953" i="5" s="1"/>
  <c r="R1954" i="5"/>
  <c r="T1954" i="5" s="1"/>
  <c r="R1955" i="5"/>
  <c r="T1955" i="5" s="1"/>
  <c r="R1956" i="5"/>
  <c r="T1956" i="5" s="1"/>
  <c r="R1957" i="5"/>
  <c r="T1957" i="5" s="1"/>
  <c r="R1958" i="5"/>
  <c r="T1958" i="5" s="1"/>
  <c r="R1959" i="5"/>
  <c r="T1959" i="5" s="1"/>
  <c r="R1960" i="5"/>
  <c r="T1960" i="5" s="1"/>
  <c r="R1961" i="5"/>
  <c r="T1961" i="5" s="1"/>
  <c r="R1962" i="5"/>
  <c r="T1962" i="5" s="1"/>
  <c r="R1963" i="5"/>
  <c r="T1963" i="5" s="1"/>
  <c r="R1964" i="5"/>
  <c r="T1964" i="5" s="1"/>
  <c r="R1965" i="5"/>
  <c r="T1965" i="5" s="1"/>
  <c r="R1966" i="5"/>
  <c r="T1966" i="5" s="1"/>
  <c r="R1967" i="5"/>
  <c r="T1967" i="5" s="1"/>
  <c r="R1968" i="5"/>
  <c r="T1968" i="5" s="1"/>
  <c r="R1969" i="5"/>
  <c r="T1969" i="5" s="1"/>
  <c r="R1970" i="5"/>
  <c r="T1970" i="5" s="1"/>
  <c r="R1971" i="5"/>
  <c r="T1971" i="5" s="1"/>
  <c r="R1972" i="5"/>
  <c r="T1972" i="5" s="1"/>
  <c r="R1973" i="5"/>
  <c r="T1973" i="5" s="1"/>
  <c r="R1974" i="5"/>
  <c r="T1974" i="5" s="1"/>
  <c r="R1975" i="5"/>
  <c r="T1975" i="5" s="1"/>
  <c r="R1976" i="5"/>
  <c r="T1976" i="5" s="1"/>
  <c r="R1977" i="5"/>
  <c r="T1977" i="5" s="1"/>
  <c r="R1978" i="5"/>
  <c r="T1978" i="5" s="1"/>
  <c r="R1979" i="5"/>
  <c r="T1979" i="5" s="1"/>
  <c r="R1980" i="5"/>
  <c r="T1980" i="5" s="1"/>
  <c r="R1981" i="5"/>
  <c r="T1981" i="5" s="1"/>
  <c r="R1982" i="5"/>
  <c r="T1982" i="5" s="1"/>
  <c r="R1983" i="5"/>
  <c r="T1983" i="5" s="1"/>
  <c r="R1984" i="5"/>
  <c r="T1984" i="5" s="1"/>
  <c r="R1985" i="5"/>
  <c r="T1985" i="5" s="1"/>
  <c r="R1986" i="5"/>
  <c r="T1986" i="5" s="1"/>
  <c r="R1987" i="5"/>
  <c r="T1987" i="5" s="1"/>
  <c r="R1988" i="5"/>
  <c r="T1988" i="5" s="1"/>
  <c r="R1989" i="5"/>
  <c r="T1989" i="5" s="1"/>
  <c r="R1990" i="5"/>
  <c r="T1990" i="5" s="1"/>
  <c r="R1991" i="5"/>
  <c r="T1991" i="5" s="1"/>
  <c r="R1992" i="5"/>
  <c r="T1992" i="5" s="1"/>
  <c r="R1993" i="5"/>
  <c r="T1993" i="5" s="1"/>
  <c r="R1994" i="5"/>
  <c r="T1994" i="5" s="1"/>
  <c r="R1995" i="5"/>
  <c r="T1995" i="5" s="1"/>
  <c r="R1996" i="5"/>
  <c r="T1996" i="5" s="1"/>
  <c r="R1997" i="5"/>
  <c r="T1997" i="5" s="1"/>
  <c r="R1998" i="5"/>
  <c r="T1998" i="5" s="1"/>
  <c r="R1999" i="5"/>
  <c r="T1999" i="5" s="1"/>
  <c r="R2000" i="5"/>
  <c r="T2000" i="5" s="1"/>
  <c r="R2001" i="5"/>
  <c r="T2001" i="5" s="1"/>
  <c r="R2002" i="5"/>
  <c r="T2002" i="5" s="1"/>
  <c r="R2003" i="5"/>
  <c r="T2003" i="5" s="1"/>
  <c r="R2004" i="5"/>
  <c r="T2004" i="5" s="1"/>
  <c r="R2005" i="5"/>
  <c r="T2005" i="5" s="1"/>
  <c r="R2006" i="5"/>
  <c r="T2006" i="5" s="1"/>
  <c r="R2007" i="5"/>
  <c r="T2007" i="5" s="1"/>
  <c r="R2008" i="5"/>
  <c r="T2008" i="5" s="1"/>
  <c r="R2009" i="5"/>
  <c r="T2009" i="5" s="1"/>
  <c r="R2010" i="5"/>
  <c r="T2010" i="5" s="1"/>
  <c r="R2011" i="5"/>
  <c r="T2011" i="5" s="1"/>
  <c r="R2012" i="5"/>
  <c r="T2012" i="5" s="1"/>
  <c r="R2013" i="5"/>
  <c r="T2013" i="5" s="1"/>
  <c r="R2014" i="5"/>
  <c r="T2014" i="5" s="1"/>
  <c r="R2015" i="5"/>
  <c r="T2015" i="5" s="1"/>
  <c r="R2016" i="5"/>
  <c r="T2016" i="5" s="1"/>
  <c r="R2017" i="5"/>
  <c r="T2017" i="5" s="1"/>
  <c r="R2018" i="5"/>
  <c r="T2018" i="5" s="1"/>
  <c r="R2019" i="5"/>
  <c r="T2019" i="5" s="1"/>
  <c r="R2020" i="5"/>
  <c r="T2020" i="5" s="1"/>
  <c r="R2021" i="5"/>
  <c r="T2021" i="5" s="1"/>
  <c r="R2022" i="5"/>
  <c r="T2022" i="5" s="1"/>
  <c r="R2023" i="5"/>
  <c r="T2023" i="5" s="1"/>
  <c r="R2024" i="5"/>
  <c r="T2024" i="5" s="1"/>
  <c r="R2025" i="5"/>
  <c r="T2025" i="5" s="1"/>
  <c r="R2026" i="5"/>
  <c r="T2026" i="5" s="1"/>
  <c r="R2027" i="5"/>
  <c r="T2027" i="5" s="1"/>
  <c r="R2028" i="5"/>
  <c r="T2028" i="5" s="1"/>
  <c r="R2029" i="5"/>
  <c r="T2029" i="5" s="1"/>
  <c r="R2030" i="5"/>
  <c r="T2030" i="5" s="1"/>
  <c r="R2031" i="5"/>
  <c r="T2031" i="5" s="1"/>
  <c r="R2032" i="5"/>
  <c r="T2032" i="5" s="1"/>
  <c r="R2033" i="5"/>
  <c r="T2033" i="5" s="1"/>
  <c r="R2034" i="5"/>
  <c r="T2034" i="5" s="1"/>
  <c r="R2035" i="5"/>
  <c r="T2035" i="5" s="1"/>
  <c r="R2036" i="5"/>
  <c r="T2036" i="5" s="1"/>
  <c r="R2037" i="5"/>
  <c r="T2037" i="5" s="1"/>
  <c r="R2038" i="5"/>
  <c r="T2038" i="5" s="1"/>
  <c r="R2039" i="5"/>
  <c r="T2039" i="5" s="1"/>
  <c r="R2040" i="5"/>
  <c r="T2040" i="5" s="1"/>
  <c r="R2041" i="5"/>
  <c r="T2041" i="5" s="1"/>
  <c r="R2042" i="5"/>
  <c r="T2042" i="5" s="1"/>
  <c r="R2043" i="5"/>
  <c r="T2043" i="5" s="1"/>
  <c r="R2044" i="5"/>
  <c r="T2044" i="5" s="1"/>
  <c r="R2045" i="5"/>
  <c r="T2045" i="5" s="1"/>
  <c r="R2046" i="5"/>
  <c r="T2046" i="5" s="1"/>
  <c r="R2047" i="5"/>
  <c r="T2047" i="5" s="1"/>
  <c r="R2048" i="5"/>
  <c r="T2048" i="5" s="1"/>
  <c r="R2049" i="5"/>
  <c r="T2049" i="5" s="1"/>
  <c r="R2050" i="5"/>
  <c r="T2050" i="5" s="1"/>
  <c r="R2051" i="5"/>
  <c r="T2051" i="5" s="1"/>
  <c r="R2052" i="5"/>
  <c r="T2052" i="5" s="1"/>
  <c r="R2053" i="5"/>
  <c r="T2053" i="5" s="1"/>
  <c r="R2054" i="5"/>
  <c r="T2054" i="5" s="1"/>
  <c r="R2055" i="5"/>
  <c r="T2055" i="5" s="1"/>
  <c r="R2056" i="5"/>
  <c r="T2056" i="5" s="1"/>
  <c r="R2057" i="5"/>
  <c r="T2057" i="5" s="1"/>
  <c r="R2058" i="5"/>
  <c r="T2058" i="5" s="1"/>
  <c r="R2059" i="5"/>
  <c r="T2059" i="5" s="1"/>
  <c r="R2060" i="5"/>
  <c r="T2060" i="5" s="1"/>
  <c r="R2061" i="5"/>
  <c r="T2061" i="5" s="1"/>
  <c r="R2062" i="5"/>
  <c r="T2062" i="5" s="1"/>
  <c r="R2063" i="5"/>
  <c r="T2063" i="5" s="1"/>
  <c r="R2064" i="5"/>
  <c r="T2064" i="5" s="1"/>
  <c r="R2065" i="5"/>
  <c r="T2065" i="5" s="1"/>
  <c r="R2066" i="5"/>
  <c r="T2066" i="5" s="1"/>
  <c r="R2067" i="5"/>
  <c r="T2067" i="5" s="1"/>
  <c r="R2068" i="5"/>
  <c r="T2068" i="5" s="1"/>
  <c r="R2069" i="5"/>
  <c r="T2069" i="5" s="1"/>
  <c r="R2070" i="5"/>
  <c r="T2070" i="5" s="1"/>
  <c r="R2071" i="5"/>
  <c r="T2071" i="5" s="1"/>
  <c r="R2072" i="5"/>
  <c r="T2072" i="5" s="1"/>
  <c r="R2073" i="5"/>
  <c r="T2073" i="5" s="1"/>
  <c r="R2074" i="5"/>
  <c r="T2074" i="5" s="1"/>
  <c r="R2075" i="5"/>
  <c r="T2075" i="5" s="1"/>
  <c r="R2076" i="5"/>
  <c r="T2076" i="5" s="1"/>
  <c r="R2077" i="5"/>
  <c r="T2077" i="5" s="1"/>
  <c r="R2078" i="5"/>
  <c r="T2078" i="5" s="1"/>
  <c r="R2079" i="5"/>
  <c r="T2079" i="5" s="1"/>
  <c r="R2080" i="5"/>
  <c r="T2080" i="5" s="1"/>
  <c r="R2081" i="5"/>
  <c r="T2081" i="5" s="1"/>
  <c r="R2082" i="5"/>
  <c r="T2082" i="5" s="1"/>
  <c r="R2083" i="5"/>
  <c r="T2083" i="5" s="1"/>
  <c r="R2084" i="5"/>
  <c r="T2084" i="5" s="1"/>
  <c r="R2085" i="5"/>
  <c r="T2085" i="5" s="1"/>
  <c r="R2086" i="5"/>
  <c r="T2086" i="5" s="1"/>
  <c r="R2087" i="5"/>
  <c r="T2087" i="5" s="1"/>
  <c r="R2088" i="5"/>
  <c r="T2088" i="5" s="1"/>
  <c r="R2089" i="5"/>
  <c r="T2089" i="5" s="1"/>
  <c r="R2090" i="5"/>
  <c r="T2090" i="5" s="1"/>
  <c r="R2091" i="5"/>
  <c r="T2091" i="5" s="1"/>
  <c r="R2092" i="5"/>
  <c r="T2092" i="5" s="1"/>
  <c r="R2093" i="5"/>
  <c r="T2093" i="5" s="1"/>
  <c r="R2094" i="5"/>
  <c r="T2094" i="5" s="1"/>
  <c r="R2095" i="5"/>
  <c r="T2095" i="5" s="1"/>
  <c r="R2096" i="5"/>
  <c r="T2096" i="5" s="1"/>
  <c r="R2097" i="5"/>
  <c r="T2097" i="5" s="1"/>
  <c r="R2098" i="5"/>
  <c r="T2098" i="5" s="1"/>
  <c r="R2099" i="5"/>
  <c r="T2099" i="5" s="1"/>
  <c r="R2100" i="5"/>
  <c r="T2100" i="5" s="1"/>
  <c r="R2101" i="5"/>
  <c r="T2101" i="5" s="1"/>
  <c r="R2102" i="5"/>
  <c r="T2102" i="5" s="1"/>
  <c r="R2103" i="5"/>
  <c r="T2103" i="5" s="1"/>
  <c r="R2104" i="5"/>
  <c r="T2104" i="5" s="1"/>
  <c r="R2105" i="5"/>
  <c r="T2105" i="5" s="1"/>
  <c r="R2106" i="5"/>
  <c r="T2106" i="5" s="1"/>
  <c r="R2107" i="5"/>
  <c r="T2107" i="5" s="1"/>
  <c r="R2108" i="5"/>
  <c r="T2108" i="5" s="1"/>
  <c r="R2109" i="5"/>
  <c r="T2109" i="5" s="1"/>
  <c r="R2110" i="5"/>
  <c r="T2110" i="5" s="1"/>
  <c r="R2111" i="5"/>
  <c r="T2111" i="5" s="1"/>
  <c r="R2112" i="5"/>
  <c r="T2112" i="5" s="1"/>
  <c r="R2113" i="5"/>
  <c r="T2113" i="5" s="1"/>
  <c r="R2114" i="5"/>
  <c r="T2114" i="5" s="1"/>
  <c r="R2115" i="5"/>
  <c r="T2115" i="5" s="1"/>
  <c r="R2116" i="5"/>
  <c r="T2116" i="5" s="1"/>
  <c r="R2117" i="5"/>
  <c r="T2117" i="5" s="1"/>
  <c r="R2118" i="5"/>
  <c r="T2118" i="5" s="1"/>
  <c r="R2119" i="5"/>
  <c r="T2119" i="5" s="1"/>
  <c r="R2120" i="5"/>
  <c r="T2120" i="5" s="1"/>
  <c r="R2121" i="5"/>
  <c r="T2121" i="5" s="1"/>
  <c r="R2122" i="5"/>
  <c r="T2122" i="5" s="1"/>
  <c r="R2123" i="5"/>
  <c r="T2123" i="5" s="1"/>
  <c r="R2124" i="5"/>
  <c r="T2124" i="5" s="1"/>
  <c r="R2125" i="5"/>
  <c r="T2125" i="5" s="1"/>
  <c r="R2126" i="5"/>
  <c r="T2126" i="5" s="1"/>
  <c r="R2127" i="5"/>
  <c r="T2127" i="5" s="1"/>
  <c r="R2128" i="5"/>
  <c r="T2128" i="5" s="1"/>
  <c r="R2129" i="5"/>
  <c r="T2129" i="5" s="1"/>
  <c r="R2130" i="5"/>
  <c r="T2130" i="5" s="1"/>
  <c r="R2131" i="5"/>
  <c r="T2131" i="5" s="1"/>
  <c r="R2132" i="5"/>
  <c r="T2132" i="5" s="1"/>
  <c r="R2133" i="5"/>
  <c r="T2133" i="5" s="1"/>
  <c r="R2134" i="5"/>
  <c r="T2134" i="5" s="1"/>
  <c r="R2135" i="5"/>
  <c r="T2135" i="5" s="1"/>
  <c r="R2136" i="5"/>
  <c r="T2136" i="5" s="1"/>
  <c r="R2137" i="5"/>
  <c r="T2137" i="5" s="1"/>
  <c r="R2138" i="5"/>
  <c r="T2138" i="5" s="1"/>
  <c r="R2139" i="5"/>
  <c r="T2139" i="5" s="1"/>
  <c r="R2140" i="5"/>
  <c r="T2140" i="5" s="1"/>
  <c r="R2141" i="5"/>
  <c r="T2141" i="5" s="1"/>
  <c r="R2142" i="5"/>
  <c r="T2142" i="5" s="1"/>
  <c r="R2143" i="5"/>
  <c r="T2143" i="5" s="1"/>
  <c r="R2144" i="5"/>
  <c r="T2144" i="5" s="1"/>
  <c r="R2145" i="5"/>
  <c r="T2145" i="5" s="1"/>
  <c r="R2146" i="5"/>
  <c r="T2146" i="5" s="1"/>
  <c r="R2147" i="5"/>
  <c r="T2147" i="5" s="1"/>
  <c r="R2148" i="5"/>
  <c r="T2148" i="5" s="1"/>
  <c r="R2149" i="5"/>
  <c r="T2149" i="5" s="1"/>
  <c r="R2150" i="5"/>
  <c r="T2150" i="5" s="1"/>
  <c r="R2151" i="5"/>
  <c r="T2151" i="5" s="1"/>
  <c r="R2152" i="5"/>
  <c r="T2152" i="5" s="1"/>
  <c r="R2153" i="5"/>
  <c r="T2153" i="5" s="1"/>
  <c r="R2154" i="5"/>
  <c r="T2154" i="5" s="1"/>
  <c r="R2155" i="5"/>
  <c r="T2155" i="5" s="1"/>
  <c r="R2156" i="5"/>
  <c r="T2156" i="5" s="1"/>
  <c r="R2157" i="5"/>
  <c r="T2157" i="5" s="1"/>
  <c r="R2158" i="5"/>
  <c r="T2158" i="5" s="1"/>
  <c r="R2159" i="5"/>
  <c r="T2159" i="5" s="1"/>
  <c r="R2160" i="5"/>
  <c r="T2160" i="5" s="1"/>
  <c r="R2161" i="5"/>
  <c r="T2161" i="5" s="1"/>
  <c r="R2162" i="5"/>
  <c r="T2162" i="5" s="1"/>
  <c r="R2163" i="5"/>
  <c r="T2163" i="5" s="1"/>
  <c r="R2164" i="5"/>
  <c r="T2164" i="5" s="1"/>
  <c r="R2165" i="5"/>
  <c r="T2165" i="5" s="1"/>
  <c r="R2166" i="5"/>
  <c r="T2166" i="5" s="1"/>
  <c r="R2167" i="5"/>
  <c r="T2167" i="5" s="1"/>
  <c r="R2168" i="5"/>
  <c r="T2168" i="5" s="1"/>
  <c r="R2169" i="5"/>
  <c r="T2169" i="5" s="1"/>
  <c r="R2170" i="5"/>
  <c r="T2170" i="5" s="1"/>
  <c r="R2171" i="5"/>
  <c r="T2171" i="5" s="1"/>
  <c r="R2172" i="5"/>
  <c r="T2172" i="5" s="1"/>
  <c r="R2173" i="5"/>
  <c r="T2173" i="5" s="1"/>
  <c r="R2174" i="5"/>
  <c r="T2174" i="5" s="1"/>
  <c r="R2175" i="5"/>
  <c r="T2175" i="5" s="1"/>
  <c r="R2176" i="5"/>
  <c r="T2176" i="5" s="1"/>
  <c r="R2177" i="5"/>
  <c r="T2177" i="5" s="1"/>
  <c r="R2178" i="5"/>
  <c r="T2178" i="5" s="1"/>
  <c r="R2179" i="5"/>
  <c r="T2179" i="5" s="1"/>
  <c r="R2180" i="5"/>
  <c r="T2180" i="5" s="1"/>
  <c r="R2181" i="5"/>
  <c r="T2181" i="5" s="1"/>
  <c r="R2182" i="5"/>
  <c r="T2182" i="5" s="1"/>
  <c r="R2183" i="5"/>
  <c r="T2183" i="5" s="1"/>
  <c r="R2184" i="5"/>
  <c r="T2184" i="5" s="1"/>
  <c r="R2185" i="5"/>
  <c r="T2185" i="5" s="1"/>
  <c r="R2186" i="5"/>
  <c r="T2186" i="5" s="1"/>
  <c r="R2187" i="5"/>
  <c r="T2187" i="5" s="1"/>
  <c r="R2188" i="5"/>
  <c r="T2188" i="5" s="1"/>
  <c r="R2189" i="5"/>
  <c r="T2189" i="5" s="1"/>
  <c r="R2190" i="5"/>
  <c r="T2190" i="5" s="1"/>
  <c r="R2191" i="5"/>
  <c r="T2191" i="5" s="1"/>
  <c r="R2192" i="5"/>
  <c r="T2192" i="5" s="1"/>
  <c r="R2193" i="5"/>
  <c r="T2193" i="5" s="1"/>
  <c r="R2194" i="5"/>
  <c r="T2194" i="5" s="1"/>
  <c r="R2195" i="5"/>
  <c r="T2195" i="5" s="1"/>
  <c r="R2196" i="5"/>
  <c r="T2196" i="5" s="1"/>
  <c r="R2197" i="5"/>
  <c r="T2197" i="5" s="1"/>
  <c r="R2198" i="5"/>
  <c r="T2198" i="5" s="1"/>
  <c r="R2199" i="5"/>
  <c r="T2199" i="5" s="1"/>
  <c r="R2200" i="5"/>
  <c r="T2200" i="5" s="1"/>
  <c r="R2201" i="5"/>
  <c r="T2201" i="5" s="1"/>
  <c r="R2202" i="5"/>
  <c r="T2202" i="5" s="1"/>
  <c r="R2203" i="5"/>
  <c r="T2203" i="5" s="1"/>
  <c r="R2204" i="5"/>
  <c r="T2204" i="5" s="1"/>
  <c r="R2205" i="5"/>
  <c r="T2205" i="5" s="1"/>
  <c r="R2206" i="5"/>
  <c r="T2206" i="5" s="1"/>
  <c r="R2207" i="5"/>
  <c r="T2207" i="5" s="1"/>
  <c r="R2208" i="5"/>
  <c r="T2208" i="5" s="1"/>
  <c r="R2209" i="5"/>
  <c r="T2209" i="5" s="1"/>
  <c r="R2210" i="5"/>
  <c r="T2210" i="5" s="1"/>
  <c r="R2211" i="5"/>
  <c r="T2211" i="5" s="1"/>
  <c r="R2212" i="5"/>
  <c r="T2212" i="5" s="1"/>
  <c r="R2213" i="5"/>
  <c r="T2213" i="5" s="1"/>
  <c r="R2214" i="5"/>
  <c r="T2214" i="5" s="1"/>
  <c r="R2215" i="5"/>
  <c r="T2215" i="5" s="1"/>
  <c r="R2216" i="5"/>
  <c r="T2216" i="5" s="1"/>
  <c r="R2217" i="5"/>
  <c r="T2217" i="5" s="1"/>
  <c r="R2218" i="5"/>
  <c r="T2218" i="5" s="1"/>
  <c r="R2219" i="5"/>
  <c r="T2219" i="5" s="1"/>
  <c r="R2220" i="5"/>
  <c r="T2220" i="5" s="1"/>
  <c r="R2221" i="5"/>
  <c r="T2221" i="5" s="1"/>
  <c r="R2222" i="5"/>
  <c r="T2222" i="5" s="1"/>
  <c r="R2223" i="5"/>
  <c r="T2223" i="5" s="1"/>
  <c r="R2224" i="5"/>
  <c r="T2224" i="5" s="1"/>
  <c r="R2225" i="5"/>
  <c r="T2225" i="5" s="1"/>
  <c r="R2226" i="5"/>
  <c r="T2226" i="5" s="1"/>
  <c r="R2227" i="5"/>
  <c r="T2227" i="5" s="1"/>
  <c r="R2228" i="5"/>
  <c r="T2228" i="5" s="1"/>
  <c r="R2229" i="5"/>
  <c r="T2229" i="5" s="1"/>
  <c r="R2230" i="5"/>
  <c r="T2230" i="5" s="1"/>
  <c r="R2231" i="5"/>
  <c r="T2231" i="5" s="1"/>
  <c r="R2232" i="5"/>
  <c r="T2232" i="5" s="1"/>
  <c r="R2233" i="5"/>
  <c r="T2233" i="5" s="1"/>
  <c r="R2234" i="5"/>
  <c r="T2234" i="5" s="1"/>
  <c r="R2235" i="5"/>
  <c r="T2235" i="5" s="1"/>
  <c r="R2236" i="5"/>
  <c r="T2236" i="5" s="1"/>
  <c r="R2237" i="5"/>
  <c r="T2237" i="5" s="1"/>
  <c r="R2238" i="5"/>
  <c r="T2238" i="5" s="1"/>
  <c r="R2239" i="5"/>
  <c r="T2239" i="5" s="1"/>
  <c r="R2240" i="5"/>
  <c r="T2240" i="5" s="1"/>
  <c r="R2241" i="5"/>
  <c r="T2241" i="5" s="1"/>
  <c r="R2242" i="5"/>
  <c r="T2242" i="5" s="1"/>
  <c r="R2243" i="5"/>
  <c r="T2243" i="5" s="1"/>
  <c r="R2244" i="5"/>
  <c r="T2244" i="5" s="1"/>
  <c r="R2245" i="5"/>
  <c r="T2245" i="5" s="1"/>
  <c r="R2246" i="5"/>
  <c r="T2246" i="5" s="1"/>
  <c r="R2247" i="5"/>
  <c r="T2247" i="5" s="1"/>
  <c r="R2248" i="5"/>
  <c r="T2248" i="5" s="1"/>
  <c r="R2249" i="5"/>
  <c r="T2249" i="5" s="1"/>
  <c r="R2250" i="5"/>
  <c r="T2250" i="5" s="1"/>
  <c r="R2251" i="5"/>
  <c r="T2251" i="5" s="1"/>
  <c r="R2252" i="5"/>
  <c r="T2252" i="5" s="1"/>
  <c r="R2253" i="5"/>
  <c r="T2253" i="5" s="1"/>
  <c r="R2254" i="5"/>
  <c r="T2254" i="5" s="1"/>
  <c r="R2255" i="5"/>
  <c r="T2255" i="5" s="1"/>
  <c r="R2256" i="5"/>
  <c r="T2256" i="5" s="1"/>
  <c r="R2257" i="5"/>
  <c r="T2257" i="5" s="1"/>
  <c r="R2258" i="5"/>
  <c r="T2258" i="5" s="1"/>
  <c r="R2259" i="5"/>
  <c r="T2259" i="5" s="1"/>
  <c r="R2260" i="5"/>
  <c r="T2260" i="5" s="1"/>
  <c r="R2261" i="5"/>
  <c r="T2261" i="5" s="1"/>
  <c r="R2262" i="5"/>
  <c r="T2262" i="5" s="1"/>
  <c r="R2263" i="5"/>
  <c r="T2263" i="5" s="1"/>
  <c r="R2264" i="5"/>
  <c r="T2264" i="5" s="1"/>
  <c r="R2265" i="5"/>
  <c r="T2265" i="5" s="1"/>
  <c r="R2266" i="5"/>
  <c r="T2266" i="5" s="1"/>
  <c r="R2267" i="5"/>
  <c r="T2267" i="5" s="1"/>
  <c r="R2268" i="5"/>
  <c r="T2268" i="5" s="1"/>
  <c r="R2269" i="5"/>
  <c r="T2269" i="5" s="1"/>
  <c r="R2270" i="5"/>
  <c r="T2270" i="5" s="1"/>
  <c r="R2271" i="5"/>
  <c r="T2271" i="5" s="1"/>
  <c r="R2272" i="5"/>
  <c r="T2272" i="5" s="1"/>
  <c r="R2273" i="5"/>
  <c r="T2273" i="5" s="1"/>
  <c r="R2274" i="5"/>
  <c r="T2274" i="5" s="1"/>
  <c r="R2275" i="5"/>
  <c r="T2275" i="5" s="1"/>
  <c r="R2276" i="5"/>
  <c r="T2276" i="5" s="1"/>
  <c r="R2277" i="5"/>
  <c r="T2277" i="5" s="1"/>
  <c r="R2278" i="5"/>
  <c r="T2278" i="5" s="1"/>
  <c r="R2279" i="5"/>
  <c r="T2279" i="5" s="1"/>
  <c r="R2280" i="5"/>
  <c r="T2280" i="5" s="1"/>
  <c r="R2281" i="5"/>
  <c r="T2281" i="5" s="1"/>
  <c r="R2282" i="5"/>
  <c r="T2282" i="5" s="1"/>
  <c r="R2283" i="5"/>
  <c r="T2283" i="5" s="1"/>
  <c r="R2284" i="5"/>
  <c r="T2284" i="5" s="1"/>
  <c r="R2285" i="5"/>
  <c r="T2285" i="5" s="1"/>
  <c r="R2286" i="5"/>
  <c r="T2286" i="5" s="1"/>
  <c r="R2287" i="5"/>
  <c r="T2287" i="5" s="1"/>
  <c r="R2288" i="5"/>
  <c r="T2288" i="5" s="1"/>
  <c r="R2289" i="5"/>
  <c r="T2289" i="5" s="1"/>
  <c r="R2290" i="5"/>
  <c r="T2290" i="5" s="1"/>
  <c r="R2291" i="5"/>
  <c r="T2291" i="5" s="1"/>
  <c r="R2292" i="5"/>
  <c r="T2292" i="5" s="1"/>
  <c r="R2293" i="5"/>
  <c r="T2293" i="5" s="1"/>
  <c r="R2294" i="5"/>
  <c r="T2294" i="5" s="1"/>
  <c r="R2295" i="5"/>
  <c r="T2295" i="5" s="1"/>
  <c r="R2296" i="5"/>
  <c r="T2296" i="5" s="1"/>
  <c r="R2297" i="5"/>
  <c r="T2297" i="5" s="1"/>
  <c r="R2298" i="5"/>
  <c r="T2298" i="5" s="1"/>
  <c r="R2299" i="5"/>
  <c r="T2299" i="5" s="1"/>
  <c r="R2300" i="5"/>
  <c r="T2300" i="5" s="1"/>
  <c r="R2301" i="5"/>
  <c r="T2301" i="5" s="1"/>
  <c r="R2302" i="5"/>
  <c r="T2302" i="5" s="1"/>
  <c r="R2303" i="5"/>
  <c r="T2303" i="5" s="1"/>
  <c r="R2304" i="5"/>
  <c r="T2304" i="5" s="1"/>
  <c r="R2305" i="5"/>
  <c r="T2305" i="5" s="1"/>
  <c r="R2306" i="5"/>
  <c r="T2306" i="5" s="1"/>
  <c r="R2307" i="5"/>
  <c r="T2307" i="5" s="1"/>
  <c r="R2308" i="5"/>
  <c r="T2308" i="5" s="1"/>
  <c r="R2309" i="5"/>
  <c r="T2309" i="5" s="1"/>
  <c r="R2310" i="5"/>
  <c r="T2310" i="5" s="1"/>
  <c r="R2311" i="5"/>
  <c r="T2311" i="5" s="1"/>
  <c r="R2312" i="5"/>
  <c r="T2312" i="5" s="1"/>
  <c r="R2313" i="5"/>
  <c r="T2313" i="5" s="1"/>
  <c r="R2314" i="5"/>
  <c r="T2314" i="5" s="1"/>
  <c r="R2315" i="5"/>
  <c r="T2315" i="5" s="1"/>
  <c r="R2316" i="5"/>
  <c r="T2316" i="5" s="1"/>
  <c r="R2317" i="5"/>
  <c r="T2317" i="5" s="1"/>
  <c r="R2318" i="5"/>
  <c r="T2318" i="5" s="1"/>
  <c r="R2319" i="5"/>
  <c r="T2319" i="5" s="1"/>
  <c r="R2320" i="5"/>
  <c r="T2320" i="5" s="1"/>
  <c r="R2321" i="5"/>
  <c r="T2321" i="5" s="1"/>
  <c r="R2322" i="5"/>
  <c r="T2322" i="5" s="1"/>
  <c r="R2323" i="5"/>
  <c r="T2323" i="5" s="1"/>
  <c r="R2324" i="5"/>
  <c r="T2324" i="5" s="1"/>
  <c r="R2325" i="5"/>
  <c r="T2325" i="5" s="1"/>
  <c r="R2326" i="5"/>
  <c r="T2326" i="5" s="1"/>
  <c r="R2327" i="5"/>
  <c r="T2327" i="5" s="1"/>
  <c r="R2328" i="5"/>
  <c r="T2328" i="5" s="1"/>
  <c r="R2329" i="5"/>
  <c r="T2329" i="5" s="1"/>
  <c r="R2330" i="5"/>
  <c r="T2330" i="5" s="1"/>
  <c r="R2331" i="5"/>
  <c r="T2331" i="5" s="1"/>
  <c r="R2332" i="5"/>
  <c r="T2332" i="5" s="1"/>
  <c r="R2333" i="5"/>
  <c r="T2333" i="5" s="1"/>
  <c r="R2334" i="5"/>
  <c r="T2334" i="5" s="1"/>
  <c r="R2335" i="5"/>
  <c r="T2335" i="5" s="1"/>
  <c r="R2336" i="5"/>
  <c r="T2336" i="5" s="1"/>
  <c r="R2337" i="5"/>
  <c r="T2337" i="5" s="1"/>
  <c r="R2338" i="5"/>
  <c r="T2338" i="5" s="1"/>
  <c r="R2339" i="5"/>
  <c r="T2339" i="5" s="1"/>
  <c r="R2340" i="5"/>
  <c r="T2340" i="5" s="1"/>
  <c r="R2341" i="5"/>
  <c r="T2341" i="5" s="1"/>
  <c r="R2342" i="5"/>
  <c r="T2342" i="5" s="1"/>
  <c r="R2343" i="5"/>
  <c r="T2343" i="5" s="1"/>
  <c r="R2344" i="5"/>
  <c r="T2344" i="5" s="1"/>
  <c r="R2345" i="5"/>
  <c r="T2345" i="5" s="1"/>
  <c r="R2346" i="5"/>
  <c r="T2346" i="5" s="1"/>
  <c r="R2347" i="5"/>
  <c r="T2347" i="5" s="1"/>
  <c r="R2348" i="5"/>
  <c r="T2348" i="5" s="1"/>
  <c r="R2349" i="5"/>
  <c r="T2349" i="5" s="1"/>
  <c r="R2350" i="5"/>
  <c r="T2350" i="5" s="1"/>
  <c r="R2351" i="5"/>
  <c r="T2351" i="5" s="1"/>
  <c r="R2352" i="5"/>
  <c r="T2352" i="5" s="1"/>
  <c r="R2353" i="5"/>
  <c r="T2353" i="5" s="1"/>
  <c r="R2354" i="5"/>
  <c r="T2354" i="5" s="1"/>
  <c r="R2355" i="5"/>
  <c r="T2355" i="5" s="1"/>
  <c r="R2356" i="5"/>
  <c r="T2356" i="5" s="1"/>
  <c r="R2357" i="5"/>
  <c r="T2357" i="5" s="1"/>
  <c r="R2358" i="5"/>
  <c r="T2358" i="5" s="1"/>
  <c r="R2359" i="5"/>
  <c r="T2359" i="5" s="1"/>
  <c r="R2360" i="5"/>
  <c r="T2360" i="5" s="1"/>
  <c r="R2361" i="5"/>
  <c r="T2361" i="5" s="1"/>
  <c r="R2362" i="5"/>
  <c r="T2362" i="5" s="1"/>
  <c r="R2363" i="5"/>
  <c r="T2363" i="5" s="1"/>
  <c r="R2364" i="5"/>
  <c r="T2364" i="5" s="1"/>
  <c r="R2365" i="5"/>
  <c r="T2365" i="5" s="1"/>
  <c r="R2366" i="5"/>
  <c r="T2366" i="5" s="1"/>
  <c r="R2367" i="5"/>
  <c r="T2367" i="5" s="1"/>
  <c r="R2368" i="5"/>
  <c r="T2368" i="5" s="1"/>
  <c r="R2369" i="5"/>
  <c r="T2369" i="5" s="1"/>
  <c r="R2370" i="5"/>
  <c r="T2370" i="5" s="1"/>
  <c r="R2371" i="5"/>
  <c r="T2371" i="5" s="1"/>
  <c r="R2372" i="5"/>
  <c r="T2372" i="5" s="1"/>
  <c r="R2373" i="5"/>
  <c r="T2373" i="5" s="1"/>
  <c r="R2374" i="5"/>
  <c r="T2374" i="5" s="1"/>
  <c r="R2375" i="5"/>
  <c r="T2375" i="5" s="1"/>
  <c r="R2376" i="5"/>
  <c r="T2376" i="5" s="1"/>
  <c r="R2377" i="5"/>
  <c r="T2377" i="5" s="1"/>
  <c r="R2378" i="5"/>
  <c r="T2378" i="5" s="1"/>
  <c r="R2379" i="5"/>
  <c r="T2379" i="5" s="1"/>
  <c r="R2380" i="5"/>
  <c r="T2380" i="5" s="1"/>
  <c r="R2381" i="5"/>
  <c r="T2381" i="5" s="1"/>
  <c r="R2382" i="5"/>
  <c r="T2382" i="5" s="1"/>
  <c r="R2383" i="5"/>
  <c r="T2383" i="5" s="1"/>
  <c r="R2384" i="5"/>
  <c r="T2384" i="5" s="1"/>
  <c r="R2385" i="5"/>
  <c r="T2385" i="5" s="1"/>
  <c r="R2386" i="5"/>
  <c r="T2386" i="5" s="1"/>
  <c r="R2387" i="5"/>
  <c r="T2387" i="5" s="1"/>
  <c r="R2388" i="5"/>
  <c r="T2388" i="5" s="1"/>
  <c r="R2389" i="5"/>
  <c r="T2389" i="5" s="1"/>
  <c r="R2390" i="5"/>
  <c r="T2390" i="5" s="1"/>
  <c r="R2391" i="5"/>
  <c r="T2391" i="5" s="1"/>
  <c r="R2392" i="5"/>
  <c r="T2392" i="5" s="1"/>
  <c r="R2393" i="5"/>
  <c r="T2393" i="5" s="1"/>
  <c r="R2394" i="5"/>
  <c r="T2394" i="5" s="1"/>
  <c r="R2395" i="5"/>
  <c r="T2395" i="5" s="1"/>
  <c r="R2396" i="5"/>
  <c r="T2396" i="5" s="1"/>
  <c r="R2397" i="5"/>
  <c r="T2397" i="5" s="1"/>
  <c r="R2398" i="5"/>
  <c r="T2398" i="5" s="1"/>
  <c r="R2399" i="5"/>
  <c r="T2399" i="5" s="1"/>
  <c r="R2400" i="5"/>
  <c r="T2400" i="5" s="1"/>
  <c r="R2401" i="5"/>
  <c r="T2401" i="5" s="1"/>
  <c r="R2402" i="5"/>
  <c r="T2402" i="5" s="1"/>
  <c r="R2403" i="5"/>
  <c r="T2403" i="5" s="1"/>
  <c r="R2404" i="5"/>
  <c r="T2404" i="5" s="1"/>
  <c r="R2405" i="5"/>
  <c r="T2405" i="5" s="1"/>
  <c r="R2406" i="5"/>
  <c r="T2406" i="5" s="1"/>
  <c r="R2407" i="5"/>
  <c r="T2407" i="5" s="1"/>
  <c r="R2408" i="5"/>
  <c r="T2408" i="5" s="1"/>
  <c r="R2409" i="5"/>
  <c r="T2409" i="5" s="1"/>
  <c r="R2410" i="5"/>
  <c r="T2410" i="5" s="1"/>
  <c r="R2411" i="5"/>
  <c r="T2411" i="5" s="1"/>
  <c r="R2412" i="5"/>
  <c r="T2412" i="5" s="1"/>
  <c r="R2413" i="5"/>
  <c r="T2413" i="5" s="1"/>
  <c r="R2414" i="5"/>
  <c r="T2414" i="5" s="1"/>
  <c r="R2415" i="5"/>
  <c r="T2415" i="5" s="1"/>
  <c r="R2416" i="5"/>
  <c r="T2416" i="5" s="1"/>
  <c r="R2417" i="5"/>
  <c r="T2417" i="5" s="1"/>
  <c r="R2418" i="5"/>
  <c r="T2418" i="5" s="1"/>
  <c r="R2419" i="5"/>
  <c r="T2419" i="5" s="1"/>
  <c r="R2420" i="5"/>
  <c r="T2420" i="5" s="1"/>
  <c r="R2421" i="5"/>
  <c r="T2421" i="5" s="1"/>
  <c r="R2422" i="5"/>
  <c r="T2422" i="5" s="1"/>
  <c r="R2423" i="5"/>
  <c r="T2423" i="5" s="1"/>
  <c r="R2424" i="5"/>
  <c r="T2424" i="5" s="1"/>
  <c r="R2425" i="5"/>
  <c r="T2425" i="5" s="1"/>
  <c r="R2426" i="5"/>
  <c r="T2426" i="5" s="1"/>
  <c r="R2427" i="5"/>
  <c r="T2427" i="5" s="1"/>
  <c r="R2428" i="5"/>
  <c r="T2428" i="5" s="1"/>
  <c r="R2429" i="5"/>
  <c r="T2429" i="5" s="1"/>
  <c r="R2430" i="5"/>
  <c r="T2430" i="5" s="1"/>
  <c r="R2431" i="5"/>
  <c r="T2431" i="5" s="1"/>
  <c r="R2432" i="5"/>
  <c r="T2432" i="5" s="1"/>
  <c r="R2433" i="5"/>
  <c r="T2433" i="5" s="1"/>
  <c r="R2434" i="5"/>
  <c r="T2434" i="5" s="1"/>
  <c r="R2435" i="5"/>
  <c r="T2435" i="5" s="1"/>
  <c r="R2436" i="5"/>
  <c r="T2436" i="5" s="1"/>
  <c r="R2437" i="5"/>
  <c r="T2437" i="5" s="1"/>
  <c r="R2438" i="5"/>
  <c r="T2438" i="5" s="1"/>
  <c r="R2439" i="5"/>
  <c r="T2439" i="5" s="1"/>
  <c r="R2440" i="5"/>
  <c r="T2440" i="5" s="1"/>
  <c r="R2441" i="5"/>
  <c r="T2441" i="5" s="1"/>
  <c r="R2442" i="5"/>
  <c r="T2442" i="5" s="1"/>
  <c r="R2443" i="5"/>
  <c r="T2443" i="5" s="1"/>
  <c r="R2444" i="5"/>
  <c r="T2444" i="5" s="1"/>
  <c r="R2445" i="5"/>
  <c r="T2445" i="5" s="1"/>
  <c r="R2446" i="5"/>
  <c r="T2446" i="5" s="1"/>
  <c r="R2447" i="5"/>
  <c r="T2447" i="5" s="1"/>
  <c r="R2448" i="5"/>
  <c r="T2448" i="5" s="1"/>
  <c r="R2449" i="5"/>
  <c r="T2449" i="5" s="1"/>
  <c r="R2450" i="5"/>
  <c r="T2450" i="5" s="1"/>
  <c r="R2451" i="5"/>
  <c r="T2451" i="5" s="1"/>
  <c r="R2452" i="5"/>
  <c r="T2452" i="5" s="1"/>
  <c r="R2453" i="5"/>
  <c r="T2453" i="5" s="1"/>
  <c r="R2454" i="5"/>
  <c r="T2454" i="5" s="1"/>
  <c r="R2455" i="5"/>
  <c r="T2455" i="5" s="1"/>
  <c r="R2456" i="5"/>
  <c r="T2456" i="5" s="1"/>
  <c r="R2457" i="5"/>
  <c r="T2457" i="5" s="1"/>
  <c r="R2458" i="5"/>
  <c r="T2458" i="5" s="1"/>
  <c r="R2459" i="5"/>
  <c r="T2459" i="5" s="1"/>
  <c r="R2460" i="5"/>
  <c r="T2460" i="5" s="1"/>
  <c r="R2461" i="5"/>
  <c r="T2461" i="5" s="1"/>
  <c r="R2462" i="5"/>
  <c r="T2462" i="5" s="1"/>
  <c r="R2463" i="5"/>
  <c r="T2463" i="5" s="1"/>
  <c r="R2464" i="5"/>
  <c r="T2464" i="5" s="1"/>
  <c r="R2465" i="5"/>
  <c r="T2465" i="5" s="1"/>
  <c r="R2466" i="5"/>
  <c r="T2466" i="5" s="1"/>
  <c r="R2467" i="5"/>
  <c r="T2467" i="5" s="1"/>
  <c r="R2468" i="5"/>
  <c r="T2468" i="5" s="1"/>
  <c r="R2469" i="5"/>
  <c r="T2469" i="5" s="1"/>
  <c r="R2470" i="5"/>
  <c r="T2470" i="5" s="1"/>
  <c r="R2471" i="5"/>
  <c r="T2471" i="5" s="1"/>
  <c r="R2472" i="5"/>
  <c r="T2472" i="5" s="1"/>
  <c r="R2473" i="5"/>
  <c r="T2473" i="5" s="1"/>
  <c r="R2474" i="5"/>
  <c r="T2474" i="5" s="1"/>
  <c r="R2475" i="5"/>
  <c r="T2475" i="5" s="1"/>
  <c r="R2476" i="5"/>
  <c r="T2476" i="5" s="1"/>
  <c r="R2477" i="5"/>
  <c r="T2477" i="5" s="1"/>
  <c r="R2478" i="5"/>
  <c r="T2478" i="5" s="1"/>
  <c r="R2479" i="5"/>
  <c r="T2479" i="5" s="1"/>
  <c r="R2480" i="5"/>
  <c r="T2480" i="5" s="1"/>
  <c r="R2481" i="5"/>
  <c r="T2481" i="5" s="1"/>
  <c r="R2482" i="5"/>
  <c r="T2482" i="5" s="1"/>
  <c r="R2483" i="5"/>
  <c r="T2483" i="5" s="1"/>
  <c r="R2484" i="5"/>
  <c r="T2484" i="5" s="1"/>
  <c r="R2485" i="5"/>
  <c r="T2485" i="5" s="1"/>
  <c r="R2486" i="5"/>
  <c r="T2486" i="5" s="1"/>
  <c r="R2487" i="5"/>
  <c r="T2487" i="5" s="1"/>
  <c r="R2488" i="5"/>
  <c r="T2488" i="5" s="1"/>
  <c r="R2489" i="5"/>
  <c r="T2489" i="5" s="1"/>
  <c r="R2490" i="5"/>
  <c r="T2490" i="5" s="1"/>
  <c r="R2491" i="5"/>
  <c r="T2491" i="5" s="1"/>
  <c r="R2492" i="5"/>
  <c r="T2492" i="5" s="1"/>
  <c r="R2493" i="5"/>
  <c r="T2493" i="5" s="1"/>
  <c r="R2494" i="5"/>
  <c r="T2494" i="5" s="1"/>
  <c r="R2495" i="5"/>
  <c r="T2495" i="5" s="1"/>
  <c r="R2496" i="5"/>
  <c r="T2496" i="5" s="1"/>
  <c r="R2497" i="5"/>
  <c r="T2497" i="5" s="1"/>
  <c r="R2498" i="5"/>
  <c r="T2498" i="5" s="1"/>
  <c r="R2499" i="5"/>
  <c r="T2499" i="5" s="1"/>
  <c r="R2500" i="5"/>
  <c r="T2500" i="5" s="1"/>
  <c r="R2501" i="5"/>
  <c r="T2501" i="5" s="1"/>
  <c r="R2502" i="5"/>
  <c r="T2502" i="5" s="1"/>
  <c r="R2503" i="5"/>
  <c r="T2503" i="5" s="1"/>
  <c r="R2504" i="5"/>
  <c r="T2504" i="5" s="1"/>
  <c r="R2505" i="5"/>
  <c r="T2505" i="5" s="1"/>
  <c r="R2506" i="5"/>
  <c r="T2506" i="5" s="1"/>
  <c r="R2507" i="5"/>
  <c r="T2507" i="5" s="1"/>
  <c r="R2508" i="5"/>
  <c r="T2508" i="5" s="1"/>
  <c r="R2509" i="5"/>
  <c r="T2509" i="5" s="1"/>
  <c r="R2510" i="5"/>
  <c r="T2510" i="5" s="1"/>
  <c r="R2511" i="5"/>
  <c r="T2511" i="5" s="1"/>
  <c r="R2512" i="5"/>
  <c r="T2512" i="5" s="1"/>
  <c r="R2513" i="5"/>
  <c r="T2513" i="5" s="1"/>
  <c r="R2514" i="5"/>
  <c r="T2514" i="5" s="1"/>
  <c r="R2515" i="5"/>
  <c r="T2515" i="5" s="1"/>
  <c r="R2516" i="5"/>
  <c r="T2516" i="5" s="1"/>
  <c r="R2517" i="5"/>
  <c r="T2517" i="5" s="1"/>
  <c r="R2518" i="5"/>
  <c r="T2518" i="5" s="1"/>
  <c r="R2519" i="5"/>
  <c r="T2519" i="5" s="1"/>
  <c r="R2520" i="5"/>
  <c r="T2520" i="5" s="1"/>
  <c r="R2521" i="5"/>
  <c r="T2521" i="5" s="1"/>
  <c r="R2522" i="5"/>
  <c r="T2522" i="5" s="1"/>
  <c r="R2523" i="5"/>
  <c r="T2523" i="5" s="1"/>
  <c r="R2524" i="5"/>
  <c r="T2524" i="5" s="1"/>
  <c r="R2525" i="5"/>
  <c r="T2525" i="5" s="1"/>
  <c r="R2526" i="5"/>
  <c r="T2526" i="5" s="1"/>
  <c r="R2527" i="5"/>
  <c r="T2527" i="5" s="1"/>
  <c r="R2528" i="5"/>
  <c r="T2528" i="5" s="1"/>
  <c r="R2529" i="5"/>
  <c r="T2529" i="5" s="1"/>
  <c r="R2530" i="5"/>
  <c r="T2530" i="5" s="1"/>
  <c r="R2531" i="5"/>
  <c r="T2531" i="5" s="1"/>
  <c r="R2532" i="5"/>
  <c r="T2532" i="5" s="1"/>
  <c r="R2533" i="5"/>
  <c r="T2533" i="5" s="1"/>
  <c r="R2534" i="5"/>
  <c r="T2534" i="5" s="1"/>
  <c r="R2535" i="5"/>
  <c r="T2535" i="5" s="1"/>
  <c r="R2536" i="5"/>
  <c r="T2536" i="5" s="1"/>
  <c r="R2537" i="5"/>
  <c r="T2537" i="5" s="1"/>
  <c r="R2538" i="5"/>
  <c r="T2538" i="5" s="1"/>
  <c r="R2539" i="5"/>
  <c r="T2539" i="5" s="1"/>
  <c r="R2540" i="5"/>
  <c r="T2540" i="5" s="1"/>
  <c r="R2541" i="5"/>
  <c r="T2541" i="5" s="1"/>
  <c r="R2542" i="5"/>
  <c r="T2542" i="5" s="1"/>
  <c r="R2543" i="5"/>
  <c r="T2543" i="5" s="1"/>
  <c r="R2544" i="5"/>
  <c r="T2544" i="5" s="1"/>
  <c r="R2545" i="5"/>
  <c r="T2545" i="5" s="1"/>
  <c r="R2546" i="5"/>
  <c r="T2546" i="5" s="1"/>
  <c r="R2547" i="5"/>
  <c r="T2547" i="5" s="1"/>
  <c r="R2548" i="5"/>
  <c r="T2548" i="5" s="1"/>
  <c r="R2549" i="5"/>
  <c r="T2549" i="5" s="1"/>
  <c r="R2550" i="5"/>
  <c r="T2550" i="5" s="1"/>
  <c r="R2551" i="5"/>
  <c r="T2551" i="5" s="1"/>
  <c r="R2552" i="5"/>
  <c r="T2552" i="5" s="1"/>
  <c r="R2553" i="5"/>
  <c r="T2553" i="5" s="1"/>
  <c r="R2554" i="5"/>
  <c r="T2554" i="5" s="1"/>
  <c r="R2555" i="5"/>
  <c r="T2555" i="5" s="1"/>
  <c r="R2556" i="5"/>
  <c r="T2556" i="5" s="1"/>
  <c r="R2557" i="5"/>
  <c r="T2557" i="5" s="1"/>
  <c r="R2558" i="5"/>
  <c r="T2558" i="5" s="1"/>
  <c r="R2559" i="5"/>
  <c r="T2559" i="5" s="1"/>
  <c r="R2560" i="5"/>
  <c r="T2560" i="5" s="1"/>
  <c r="R2561" i="5"/>
  <c r="T2561" i="5" s="1"/>
  <c r="R2562" i="5"/>
  <c r="T2562" i="5" s="1"/>
  <c r="R2563" i="5"/>
  <c r="T2563" i="5" s="1"/>
  <c r="R2564" i="5"/>
  <c r="T2564" i="5" s="1"/>
  <c r="R2565" i="5"/>
  <c r="T2565" i="5" s="1"/>
  <c r="R2566" i="5"/>
  <c r="T2566" i="5" s="1"/>
  <c r="R2567" i="5"/>
  <c r="T2567" i="5" s="1"/>
  <c r="R2568" i="5"/>
  <c r="T2568" i="5" s="1"/>
  <c r="R2569" i="5"/>
  <c r="T2569" i="5" s="1"/>
  <c r="R2570" i="5"/>
  <c r="T2570" i="5" s="1"/>
  <c r="R2571" i="5"/>
  <c r="T2571" i="5" s="1"/>
  <c r="R2572" i="5"/>
  <c r="T2572" i="5" s="1"/>
  <c r="R2573" i="5"/>
  <c r="T2573" i="5" s="1"/>
  <c r="R2574" i="5"/>
  <c r="T2574" i="5" s="1"/>
  <c r="R2575" i="5"/>
  <c r="T2575" i="5" s="1"/>
  <c r="R2576" i="5"/>
  <c r="T2576" i="5" s="1"/>
  <c r="R2577" i="5"/>
  <c r="T2577" i="5" s="1"/>
  <c r="R2578" i="5"/>
  <c r="T2578" i="5" s="1"/>
  <c r="R2579" i="5"/>
  <c r="T2579" i="5" s="1"/>
  <c r="R2580" i="5"/>
  <c r="T2580" i="5" s="1"/>
  <c r="R2581" i="5"/>
  <c r="T2581" i="5" s="1"/>
  <c r="R2582" i="5"/>
  <c r="T2582" i="5" s="1"/>
  <c r="R2583" i="5"/>
  <c r="T2583" i="5" s="1"/>
  <c r="R2584" i="5"/>
  <c r="T2584" i="5" s="1"/>
  <c r="R2585" i="5"/>
  <c r="T2585" i="5" s="1"/>
  <c r="R2586" i="5"/>
  <c r="T2586" i="5" s="1"/>
  <c r="R2587" i="5"/>
  <c r="T2587" i="5" s="1"/>
  <c r="R2588" i="5"/>
  <c r="T2588" i="5" s="1"/>
  <c r="R2589" i="5"/>
  <c r="T2589" i="5" s="1"/>
  <c r="R2590" i="5"/>
  <c r="T2590" i="5" s="1"/>
  <c r="R2591" i="5"/>
  <c r="T2591" i="5" s="1"/>
  <c r="R2592" i="5"/>
  <c r="T2592" i="5" s="1"/>
  <c r="R2593" i="5"/>
  <c r="T2593" i="5" s="1"/>
  <c r="R2594" i="5"/>
  <c r="T2594" i="5" s="1"/>
  <c r="R2595" i="5"/>
  <c r="T2595" i="5" s="1"/>
  <c r="R2596" i="5"/>
  <c r="T2596" i="5" s="1"/>
  <c r="R2597" i="5"/>
  <c r="T2597" i="5" s="1"/>
  <c r="R2598" i="5"/>
  <c r="T2598" i="5" s="1"/>
  <c r="R2599" i="5"/>
  <c r="T2599" i="5" s="1"/>
  <c r="R2600" i="5"/>
  <c r="T2600" i="5" s="1"/>
  <c r="R2601" i="5"/>
  <c r="T2601" i="5" s="1"/>
  <c r="R2602" i="5"/>
  <c r="T2602" i="5" s="1"/>
  <c r="R2603" i="5"/>
  <c r="T2603" i="5" s="1"/>
  <c r="R2604" i="5"/>
  <c r="T2604" i="5" s="1"/>
  <c r="R2605" i="5"/>
  <c r="T2605" i="5" s="1"/>
  <c r="R2606" i="5"/>
  <c r="T2606" i="5" s="1"/>
  <c r="R2607" i="5"/>
  <c r="T2607" i="5" s="1"/>
  <c r="R2608" i="5"/>
  <c r="T2608" i="5" s="1"/>
  <c r="R2609" i="5"/>
  <c r="T2609" i="5" s="1"/>
  <c r="R2610" i="5"/>
  <c r="T2610" i="5" s="1"/>
  <c r="R2611" i="5"/>
  <c r="T2611" i="5" s="1"/>
  <c r="R2612" i="5"/>
  <c r="T2612" i="5" s="1"/>
  <c r="R2613" i="5"/>
  <c r="T2613" i="5" s="1"/>
  <c r="R2614" i="5"/>
  <c r="T2614" i="5" s="1"/>
  <c r="R2615" i="5"/>
  <c r="T2615" i="5" s="1"/>
  <c r="R2616" i="5"/>
  <c r="T2616" i="5" s="1"/>
  <c r="R2617" i="5"/>
  <c r="T2617" i="5" s="1"/>
  <c r="R2618" i="5"/>
  <c r="T2618" i="5" s="1"/>
  <c r="R2619" i="5"/>
  <c r="T2619" i="5" s="1"/>
  <c r="R2620" i="5"/>
  <c r="T2620" i="5" s="1"/>
  <c r="R2621" i="5"/>
  <c r="T2621" i="5" s="1"/>
  <c r="R2622" i="5"/>
  <c r="T2622" i="5" s="1"/>
  <c r="R2623" i="5"/>
  <c r="T2623" i="5" s="1"/>
  <c r="R2624" i="5"/>
  <c r="T2624" i="5" s="1"/>
  <c r="R2625" i="5"/>
  <c r="T2625" i="5" s="1"/>
  <c r="R2626" i="5"/>
  <c r="T2626" i="5" s="1"/>
  <c r="R2627" i="5"/>
  <c r="T2627" i="5" s="1"/>
  <c r="R2628" i="5"/>
  <c r="T2628" i="5" s="1"/>
  <c r="R2629" i="5"/>
  <c r="T2629" i="5" s="1"/>
  <c r="R2630" i="5"/>
  <c r="T2630" i="5" s="1"/>
  <c r="R2631" i="5"/>
  <c r="T2631" i="5" s="1"/>
  <c r="R2632" i="5"/>
  <c r="T2632" i="5" s="1"/>
  <c r="R2633" i="5"/>
  <c r="T2633" i="5" s="1"/>
  <c r="R2634" i="5"/>
  <c r="T2634" i="5" s="1"/>
  <c r="R2635" i="5"/>
  <c r="T2635" i="5" s="1"/>
  <c r="R2636" i="5"/>
  <c r="T2636" i="5" s="1"/>
  <c r="R2637" i="5"/>
  <c r="T2637" i="5" s="1"/>
  <c r="R2638" i="5"/>
  <c r="T2638" i="5" s="1"/>
  <c r="R2639" i="5"/>
  <c r="T2639" i="5" s="1"/>
  <c r="R2640" i="5"/>
  <c r="T2640" i="5" s="1"/>
  <c r="R2641" i="5"/>
  <c r="T2641" i="5" s="1"/>
  <c r="R2642" i="5"/>
  <c r="T2642" i="5" s="1"/>
  <c r="R2643" i="5"/>
  <c r="T2643" i="5" s="1"/>
  <c r="R2644" i="5"/>
  <c r="T2644" i="5" s="1"/>
  <c r="R2645" i="5"/>
  <c r="T2645" i="5" s="1"/>
  <c r="R2646" i="5"/>
  <c r="T2646" i="5" s="1"/>
  <c r="R2647" i="5"/>
  <c r="T2647" i="5" s="1"/>
  <c r="R2648" i="5"/>
  <c r="T2648" i="5" s="1"/>
  <c r="R2649" i="5"/>
  <c r="T2649" i="5" s="1"/>
  <c r="R2650" i="5"/>
  <c r="T2650" i="5" s="1"/>
  <c r="R2651" i="5"/>
  <c r="T2651" i="5" s="1"/>
  <c r="R2652" i="5"/>
  <c r="T2652" i="5" s="1"/>
  <c r="R2653" i="5"/>
  <c r="T2653" i="5" s="1"/>
  <c r="R2654" i="5"/>
  <c r="T2654" i="5" s="1"/>
  <c r="R2655" i="5"/>
  <c r="T2655" i="5" s="1"/>
  <c r="R2656" i="5"/>
  <c r="T2656" i="5" s="1"/>
  <c r="R2657" i="5"/>
  <c r="T2657" i="5" s="1"/>
  <c r="R2658" i="5"/>
  <c r="T2658" i="5" s="1"/>
  <c r="R2659" i="5"/>
  <c r="T2659" i="5" s="1"/>
  <c r="R2660" i="5"/>
  <c r="T2660" i="5" s="1"/>
  <c r="R2661" i="5"/>
  <c r="T2661" i="5" s="1"/>
  <c r="R2662" i="5"/>
  <c r="T2662" i="5" s="1"/>
  <c r="R2663" i="5"/>
  <c r="T2663" i="5" s="1"/>
  <c r="R2664" i="5"/>
  <c r="T2664" i="5" s="1"/>
  <c r="R2665" i="5"/>
  <c r="T2665" i="5" s="1"/>
  <c r="R2666" i="5"/>
  <c r="T2666" i="5" s="1"/>
  <c r="R2667" i="5"/>
  <c r="T2667" i="5" s="1"/>
  <c r="R2668" i="5"/>
  <c r="T2668" i="5" s="1"/>
  <c r="R2669" i="5"/>
  <c r="T2669" i="5" s="1"/>
  <c r="R2670" i="5"/>
  <c r="T2670" i="5" s="1"/>
  <c r="R2671" i="5"/>
  <c r="T2671" i="5" s="1"/>
  <c r="R2672" i="5"/>
  <c r="T2672" i="5" s="1"/>
  <c r="R2673" i="5"/>
  <c r="T2673" i="5" s="1"/>
  <c r="R2674" i="5"/>
  <c r="T2674" i="5" s="1"/>
  <c r="R2675" i="5"/>
  <c r="T2675" i="5" s="1"/>
  <c r="R2676" i="5"/>
  <c r="T2676" i="5" s="1"/>
  <c r="R2677" i="5"/>
  <c r="T2677" i="5" s="1"/>
  <c r="R2678" i="5"/>
  <c r="T2678" i="5" s="1"/>
  <c r="R2679" i="5"/>
  <c r="T2679" i="5" s="1"/>
  <c r="R2680" i="5"/>
  <c r="T2680" i="5" s="1"/>
  <c r="R2681" i="5"/>
  <c r="T2681" i="5" s="1"/>
  <c r="R2682" i="5"/>
  <c r="T2682" i="5" s="1"/>
  <c r="R2683" i="5"/>
  <c r="T2683" i="5" s="1"/>
  <c r="R2684" i="5"/>
  <c r="T2684" i="5" s="1"/>
  <c r="R2685" i="5"/>
  <c r="T2685" i="5" s="1"/>
  <c r="R2686" i="5"/>
  <c r="T2686" i="5" s="1"/>
  <c r="R2687" i="5"/>
  <c r="T2687" i="5" s="1"/>
  <c r="R2688" i="5"/>
  <c r="T2688" i="5" s="1"/>
  <c r="R2689" i="5"/>
  <c r="T2689" i="5" s="1"/>
  <c r="R2690" i="5"/>
  <c r="T2690" i="5" s="1"/>
  <c r="R2691" i="5"/>
  <c r="T2691" i="5" s="1"/>
  <c r="R2692" i="5"/>
  <c r="T2692" i="5" s="1"/>
  <c r="R2693" i="5"/>
  <c r="T2693" i="5" s="1"/>
  <c r="R2694" i="5"/>
  <c r="T2694" i="5" s="1"/>
  <c r="R2695" i="5"/>
  <c r="T2695" i="5" s="1"/>
  <c r="R2696" i="5"/>
  <c r="T2696" i="5" s="1"/>
  <c r="R2697" i="5"/>
  <c r="T2697" i="5" s="1"/>
  <c r="R2698" i="5"/>
  <c r="T2698" i="5" s="1"/>
  <c r="R2699" i="5"/>
  <c r="T2699" i="5" s="1"/>
  <c r="R2700" i="5"/>
  <c r="T2700" i="5" s="1"/>
  <c r="R2701" i="5"/>
  <c r="T2701" i="5" s="1"/>
  <c r="R2702" i="5"/>
  <c r="T2702" i="5" s="1"/>
  <c r="R2703" i="5"/>
  <c r="T2703" i="5" s="1"/>
  <c r="R2704" i="5"/>
  <c r="T2704" i="5" s="1"/>
  <c r="R2705" i="5"/>
  <c r="T2705" i="5" s="1"/>
  <c r="R2706" i="5"/>
  <c r="T2706" i="5" s="1"/>
  <c r="R2707" i="5"/>
  <c r="T2707" i="5" s="1"/>
  <c r="R2708" i="5"/>
  <c r="T2708" i="5" s="1"/>
  <c r="R2709" i="5"/>
  <c r="T2709" i="5" s="1"/>
  <c r="R2710" i="5"/>
  <c r="T2710" i="5" s="1"/>
  <c r="R2711" i="5"/>
  <c r="T2711" i="5" s="1"/>
  <c r="R2712" i="5"/>
  <c r="T2712" i="5" s="1"/>
  <c r="R2713" i="5"/>
  <c r="T2713" i="5" s="1"/>
  <c r="R2714" i="5"/>
  <c r="T2714" i="5" s="1"/>
  <c r="R2715" i="5"/>
  <c r="T2715" i="5" s="1"/>
  <c r="R2716" i="5"/>
  <c r="T2716" i="5" s="1"/>
  <c r="R2717" i="5"/>
  <c r="T2717" i="5" s="1"/>
  <c r="R2718" i="5"/>
  <c r="T2718" i="5" s="1"/>
  <c r="R2719" i="5"/>
  <c r="T2719" i="5" s="1"/>
  <c r="R2720" i="5"/>
  <c r="T2720" i="5" s="1"/>
  <c r="R2721" i="5"/>
  <c r="T2721" i="5" s="1"/>
  <c r="R2722" i="5"/>
  <c r="T2722" i="5" s="1"/>
  <c r="R2723" i="5"/>
  <c r="T2723" i="5" s="1"/>
  <c r="R2724" i="5"/>
  <c r="T2724" i="5" s="1"/>
  <c r="R2725" i="5"/>
  <c r="T2725" i="5" s="1"/>
  <c r="R2726" i="5"/>
  <c r="T2726" i="5" s="1"/>
  <c r="R2727" i="5"/>
  <c r="T2727" i="5" s="1"/>
  <c r="R2728" i="5"/>
  <c r="T2728" i="5" s="1"/>
  <c r="R2729" i="5"/>
  <c r="T2729" i="5" s="1"/>
  <c r="R2730" i="5"/>
  <c r="T2730" i="5" s="1"/>
  <c r="R2731" i="5"/>
  <c r="T2731" i="5" s="1"/>
  <c r="R2732" i="5"/>
  <c r="T2732" i="5" s="1"/>
  <c r="R2733" i="5"/>
  <c r="T2733" i="5" s="1"/>
  <c r="R2734" i="5"/>
  <c r="T2734" i="5" s="1"/>
  <c r="R2735" i="5"/>
  <c r="T2735" i="5" s="1"/>
  <c r="R2736" i="5"/>
  <c r="T2736" i="5" s="1"/>
  <c r="R2737" i="5"/>
  <c r="T2737" i="5" s="1"/>
  <c r="R2738" i="5"/>
  <c r="T2738" i="5" s="1"/>
  <c r="R2739" i="5"/>
  <c r="T2739" i="5" s="1"/>
  <c r="R2740" i="5"/>
  <c r="T2740" i="5" s="1"/>
  <c r="R2741" i="5"/>
  <c r="T2741" i="5" s="1"/>
  <c r="R2742" i="5"/>
  <c r="T2742" i="5" s="1"/>
  <c r="R2743" i="5"/>
  <c r="T2743" i="5" s="1"/>
  <c r="R2744" i="5"/>
  <c r="T2744" i="5" s="1"/>
  <c r="R2745" i="5"/>
  <c r="T2745" i="5" s="1"/>
  <c r="R2746" i="5"/>
  <c r="T2746" i="5" s="1"/>
  <c r="R2747" i="5"/>
  <c r="T2747" i="5" s="1"/>
  <c r="R2748" i="5"/>
  <c r="T2748" i="5" s="1"/>
  <c r="R2749" i="5"/>
  <c r="T2749" i="5" s="1"/>
  <c r="R2750" i="5"/>
  <c r="T2750" i="5" s="1"/>
  <c r="R2751" i="5"/>
  <c r="T2751" i="5" s="1"/>
  <c r="R2752" i="5"/>
  <c r="T2752" i="5" s="1"/>
  <c r="R2753" i="5"/>
  <c r="T2753" i="5" s="1"/>
  <c r="R2754" i="5"/>
  <c r="T2754" i="5" s="1"/>
  <c r="R2755" i="5"/>
  <c r="T2755" i="5" s="1"/>
  <c r="R2756" i="5"/>
  <c r="T2756" i="5" s="1"/>
  <c r="R2757" i="5"/>
  <c r="T2757" i="5" s="1"/>
  <c r="R2758" i="5"/>
  <c r="T2758" i="5" s="1"/>
  <c r="R2759" i="5"/>
  <c r="T2759" i="5" s="1"/>
  <c r="R2760" i="5"/>
  <c r="T2760" i="5" s="1"/>
  <c r="R2761" i="5"/>
  <c r="T2761" i="5" s="1"/>
  <c r="R2762" i="5"/>
  <c r="T2762" i="5" s="1"/>
  <c r="R2763" i="5"/>
  <c r="T2763" i="5" s="1"/>
  <c r="R2764" i="5"/>
  <c r="T2764" i="5" s="1"/>
  <c r="R2765" i="5"/>
  <c r="T2765" i="5" s="1"/>
  <c r="R2766" i="5"/>
  <c r="T2766" i="5" s="1"/>
  <c r="R2767" i="5"/>
  <c r="T2767" i="5" s="1"/>
  <c r="R2768" i="5"/>
  <c r="T2768" i="5" s="1"/>
  <c r="R2769" i="5"/>
  <c r="T2769" i="5" s="1"/>
  <c r="R2770" i="5"/>
  <c r="T2770" i="5" s="1"/>
  <c r="R2771" i="5"/>
  <c r="T2771" i="5" s="1"/>
  <c r="R2772" i="5"/>
  <c r="T2772" i="5" s="1"/>
  <c r="R2773" i="5"/>
  <c r="T2773" i="5" s="1"/>
  <c r="R2774" i="5"/>
  <c r="T2774" i="5" s="1"/>
  <c r="R2775" i="5"/>
  <c r="T2775" i="5" s="1"/>
  <c r="R2776" i="5"/>
  <c r="T2776" i="5" s="1"/>
  <c r="R2777" i="5"/>
  <c r="T2777" i="5" s="1"/>
  <c r="R2778" i="5"/>
  <c r="T2778" i="5" s="1"/>
  <c r="R2779" i="5"/>
  <c r="T2779" i="5" s="1"/>
  <c r="R2780" i="5"/>
  <c r="T2780" i="5" s="1"/>
  <c r="R2781" i="5"/>
  <c r="T2781" i="5" s="1"/>
  <c r="R2782" i="5"/>
  <c r="T2782" i="5" s="1"/>
  <c r="R2783" i="5"/>
  <c r="T2783" i="5" s="1"/>
  <c r="R2784" i="5"/>
  <c r="T2784" i="5" s="1"/>
  <c r="R2785" i="5"/>
  <c r="T2785" i="5" s="1"/>
  <c r="R2786" i="5"/>
  <c r="T2786" i="5" s="1"/>
  <c r="R2787" i="5"/>
  <c r="T2787" i="5" s="1"/>
  <c r="R2788" i="5"/>
  <c r="T2788" i="5" s="1"/>
  <c r="R2789" i="5"/>
  <c r="T2789" i="5" s="1"/>
  <c r="R2790" i="5"/>
  <c r="T2790" i="5" s="1"/>
  <c r="R2791" i="5"/>
  <c r="T2791" i="5" s="1"/>
  <c r="R2792" i="5"/>
  <c r="T2792" i="5" s="1"/>
  <c r="R2793" i="5"/>
  <c r="T2793" i="5" s="1"/>
  <c r="R2794" i="5"/>
  <c r="T2794" i="5" s="1"/>
  <c r="R2795" i="5"/>
  <c r="T2795" i="5" s="1"/>
  <c r="R2796" i="5"/>
  <c r="T2796" i="5" s="1"/>
  <c r="R2797" i="5"/>
  <c r="T2797" i="5" s="1"/>
  <c r="R2798" i="5"/>
  <c r="T2798" i="5" s="1"/>
  <c r="R2799" i="5"/>
  <c r="T2799" i="5" s="1"/>
  <c r="R2800" i="5"/>
  <c r="T2800" i="5" s="1"/>
  <c r="R2801" i="5"/>
  <c r="T2801" i="5" s="1"/>
  <c r="R2802" i="5"/>
  <c r="T2802" i="5" s="1"/>
  <c r="R2803" i="5"/>
  <c r="T2803" i="5" s="1"/>
  <c r="R2804" i="5"/>
  <c r="T2804" i="5" s="1"/>
  <c r="R2805" i="5"/>
  <c r="T2805" i="5" s="1"/>
  <c r="R2806" i="5"/>
  <c r="T2806" i="5" s="1"/>
  <c r="R2807" i="5"/>
  <c r="T2807" i="5" s="1"/>
  <c r="R2808" i="5"/>
  <c r="T2808" i="5" s="1"/>
  <c r="R2809" i="5"/>
  <c r="T2809" i="5" s="1"/>
  <c r="R2810" i="5"/>
  <c r="T2810" i="5" s="1"/>
  <c r="R2811" i="5"/>
  <c r="T2811" i="5" s="1"/>
  <c r="R2812" i="5"/>
  <c r="T2812" i="5" s="1"/>
  <c r="R2813" i="5"/>
  <c r="T2813" i="5" s="1"/>
  <c r="R2814" i="5"/>
  <c r="T2814" i="5" s="1"/>
  <c r="R2815" i="5"/>
  <c r="T2815" i="5" s="1"/>
  <c r="R2816" i="5"/>
  <c r="T2816" i="5" s="1"/>
  <c r="R2817" i="5"/>
  <c r="T2817" i="5" s="1"/>
  <c r="R2818" i="5"/>
  <c r="T2818" i="5" s="1"/>
  <c r="R2819" i="5"/>
  <c r="T2819" i="5" s="1"/>
  <c r="R2820" i="5"/>
  <c r="T2820" i="5" s="1"/>
  <c r="R2821" i="5"/>
  <c r="T2821" i="5" s="1"/>
  <c r="R2822" i="5"/>
  <c r="T2822" i="5" s="1"/>
  <c r="R2823" i="5"/>
  <c r="T2823" i="5" s="1"/>
  <c r="R2824" i="5"/>
  <c r="T2824" i="5" s="1"/>
  <c r="R2825" i="5"/>
  <c r="T2825" i="5" s="1"/>
  <c r="R2826" i="5"/>
  <c r="T2826" i="5" s="1"/>
  <c r="R2827" i="5"/>
  <c r="T2827" i="5" s="1"/>
  <c r="R2828" i="5"/>
  <c r="T2828" i="5" s="1"/>
  <c r="R2829" i="5"/>
  <c r="T2829" i="5" s="1"/>
  <c r="R2830" i="5"/>
  <c r="T2830" i="5" s="1"/>
  <c r="R2831" i="5"/>
  <c r="T2831" i="5" s="1"/>
  <c r="R2832" i="5"/>
  <c r="T2832" i="5" s="1"/>
  <c r="R2833" i="5"/>
  <c r="T2833" i="5" s="1"/>
  <c r="R2834" i="5"/>
  <c r="T2834" i="5" s="1"/>
  <c r="R2835" i="5"/>
  <c r="T2835" i="5" s="1"/>
  <c r="R2836" i="5"/>
  <c r="T2836" i="5" s="1"/>
  <c r="R2837" i="5"/>
  <c r="T2837" i="5" s="1"/>
  <c r="R2838" i="5"/>
  <c r="T2838" i="5" s="1"/>
  <c r="R2839" i="5"/>
  <c r="T2839" i="5" s="1"/>
  <c r="R2840" i="5"/>
  <c r="T2840" i="5" s="1"/>
  <c r="R2841" i="5"/>
  <c r="T2841" i="5" s="1"/>
  <c r="R2842" i="5"/>
  <c r="T2842" i="5" s="1"/>
  <c r="R2843" i="5"/>
  <c r="T2843" i="5" s="1"/>
  <c r="R2844" i="5"/>
  <c r="T2844" i="5" s="1"/>
  <c r="R2845" i="5"/>
  <c r="T2845" i="5" s="1"/>
  <c r="R2846" i="5"/>
  <c r="T2846" i="5" s="1"/>
  <c r="R2847" i="5"/>
  <c r="T2847" i="5" s="1"/>
  <c r="R2848" i="5"/>
  <c r="T2848" i="5" s="1"/>
  <c r="R2849" i="5"/>
  <c r="T2849" i="5" s="1"/>
  <c r="R2850" i="5"/>
  <c r="T2850" i="5" s="1"/>
  <c r="R2851" i="5"/>
  <c r="T2851" i="5" s="1"/>
  <c r="R2852" i="5"/>
  <c r="T2852" i="5" s="1"/>
  <c r="R2853" i="5"/>
  <c r="T2853" i="5" s="1"/>
  <c r="R2854" i="5"/>
  <c r="T2854" i="5" s="1"/>
  <c r="R2855" i="5"/>
  <c r="T2855" i="5" s="1"/>
  <c r="R2856" i="5"/>
  <c r="T2856" i="5" s="1"/>
  <c r="R2857" i="5"/>
  <c r="T2857" i="5" s="1"/>
  <c r="R2858" i="5"/>
  <c r="T2858" i="5" s="1"/>
  <c r="R2859" i="5"/>
  <c r="T2859" i="5" s="1"/>
  <c r="R2860" i="5"/>
  <c r="T2860" i="5" s="1"/>
  <c r="R2861" i="5"/>
  <c r="T2861" i="5" s="1"/>
  <c r="R2862" i="5"/>
  <c r="T2862" i="5" s="1"/>
  <c r="R2863" i="5"/>
  <c r="T2863" i="5" s="1"/>
  <c r="R2864" i="5"/>
  <c r="T2864" i="5" s="1"/>
  <c r="R2865" i="5"/>
  <c r="T2865" i="5" s="1"/>
  <c r="R2866" i="5"/>
  <c r="T2866" i="5" s="1"/>
  <c r="R2867" i="5"/>
  <c r="T2867" i="5" s="1"/>
  <c r="R2868" i="5"/>
  <c r="T2868" i="5" s="1"/>
  <c r="R2869" i="5"/>
  <c r="T2869" i="5" s="1"/>
  <c r="R2870" i="5"/>
  <c r="T2870" i="5" s="1"/>
  <c r="R2871" i="5"/>
  <c r="T2871" i="5" s="1"/>
  <c r="R2872" i="5"/>
  <c r="T2872" i="5" s="1"/>
  <c r="R2873" i="5"/>
  <c r="T2873" i="5" s="1"/>
  <c r="R2874" i="5"/>
  <c r="T2874" i="5" s="1"/>
  <c r="R2875" i="5"/>
  <c r="T2875" i="5" s="1"/>
  <c r="R2876" i="5"/>
  <c r="T2876" i="5" s="1"/>
  <c r="R2877" i="5"/>
  <c r="T2877" i="5" s="1"/>
  <c r="R2878" i="5"/>
  <c r="T2878" i="5" s="1"/>
  <c r="R2879" i="5"/>
  <c r="T2879" i="5" s="1"/>
  <c r="R2880" i="5"/>
  <c r="T2880" i="5" s="1"/>
  <c r="R2881" i="5"/>
  <c r="T2881" i="5" s="1"/>
  <c r="R2882" i="5"/>
  <c r="T2882" i="5" s="1"/>
  <c r="R2883" i="5"/>
  <c r="T2883" i="5" s="1"/>
  <c r="R2884" i="5"/>
  <c r="T2884" i="5" s="1"/>
  <c r="R2885" i="5"/>
  <c r="T2885" i="5" s="1"/>
  <c r="R2886" i="5"/>
  <c r="T2886" i="5" s="1"/>
  <c r="R2887" i="5"/>
  <c r="T2887" i="5" s="1"/>
  <c r="R2888" i="5"/>
  <c r="T2888" i="5" s="1"/>
  <c r="R2889" i="5"/>
  <c r="T2889" i="5" s="1"/>
  <c r="R2890" i="5"/>
  <c r="T2890" i="5" s="1"/>
  <c r="R2891" i="5"/>
  <c r="T2891" i="5" s="1"/>
  <c r="R2892" i="5"/>
  <c r="T2892" i="5" s="1"/>
  <c r="R2893" i="5"/>
  <c r="T2893" i="5" s="1"/>
  <c r="R2894" i="5"/>
  <c r="T2894" i="5" s="1"/>
  <c r="R2895" i="5"/>
  <c r="T2895" i="5" s="1"/>
  <c r="R2896" i="5"/>
  <c r="T2896" i="5" s="1"/>
  <c r="R2897" i="5"/>
  <c r="T2897" i="5" s="1"/>
  <c r="R2898" i="5"/>
  <c r="T2898" i="5" s="1"/>
  <c r="R2899" i="5"/>
  <c r="T2899" i="5" s="1"/>
  <c r="R2900" i="5"/>
  <c r="T2900" i="5" s="1"/>
  <c r="R2901" i="5"/>
  <c r="T2901" i="5" s="1"/>
  <c r="R2902" i="5"/>
  <c r="T2902" i="5" s="1"/>
  <c r="R2903" i="5"/>
  <c r="T2903" i="5" s="1"/>
  <c r="R2904" i="5"/>
  <c r="T2904" i="5" s="1"/>
  <c r="R2905" i="5"/>
  <c r="T2905" i="5" s="1"/>
  <c r="R2906" i="5"/>
  <c r="T2906" i="5" s="1"/>
  <c r="R2907" i="5"/>
  <c r="T2907" i="5" s="1"/>
  <c r="R2908" i="5"/>
  <c r="T2908" i="5" s="1"/>
  <c r="R2909" i="5"/>
  <c r="T2909" i="5" s="1"/>
  <c r="R2910" i="5"/>
  <c r="T2910" i="5" s="1"/>
  <c r="R2911" i="5"/>
  <c r="T2911" i="5" s="1"/>
  <c r="R2912" i="5"/>
  <c r="T2912" i="5" s="1"/>
  <c r="R2913" i="5"/>
  <c r="T2913" i="5" s="1"/>
  <c r="R2914" i="5"/>
  <c r="T2914" i="5" s="1"/>
  <c r="R2915" i="5"/>
  <c r="T2915" i="5" s="1"/>
  <c r="R2916" i="5"/>
  <c r="T2916" i="5" s="1"/>
  <c r="R2917" i="5"/>
  <c r="T2917" i="5" s="1"/>
  <c r="R2918" i="5"/>
  <c r="T2918" i="5" s="1"/>
  <c r="R2919" i="5"/>
  <c r="T2919" i="5" s="1"/>
  <c r="R2920" i="5"/>
  <c r="T2920" i="5" s="1"/>
  <c r="R2921" i="5"/>
  <c r="T2921" i="5" s="1"/>
  <c r="R2922" i="5"/>
  <c r="T2922" i="5" s="1"/>
  <c r="R2923" i="5"/>
  <c r="T2923" i="5" s="1"/>
  <c r="R2924" i="5"/>
  <c r="T2924" i="5" s="1"/>
  <c r="R2925" i="5"/>
  <c r="T2925" i="5" s="1"/>
  <c r="R2926" i="5"/>
  <c r="T2926" i="5" s="1"/>
  <c r="R2927" i="5"/>
  <c r="T2927" i="5" s="1"/>
  <c r="R2928" i="5"/>
  <c r="T2928" i="5" s="1"/>
  <c r="R2929" i="5"/>
  <c r="T2929" i="5" s="1"/>
  <c r="R2930" i="5"/>
  <c r="T2930" i="5" s="1"/>
  <c r="R2931" i="5"/>
  <c r="T2931" i="5" s="1"/>
  <c r="R2932" i="5"/>
  <c r="T2932" i="5" s="1"/>
  <c r="R2933" i="5"/>
  <c r="T2933" i="5" s="1"/>
  <c r="R2934" i="5"/>
  <c r="T2934" i="5" s="1"/>
  <c r="R2935" i="5"/>
  <c r="T2935" i="5" s="1"/>
  <c r="R2936" i="5"/>
  <c r="T2936" i="5" s="1"/>
  <c r="R2937" i="5"/>
  <c r="T2937" i="5" s="1"/>
  <c r="R2938" i="5"/>
  <c r="T2938" i="5" s="1"/>
  <c r="R2939" i="5"/>
  <c r="T2939" i="5" s="1"/>
  <c r="R2940" i="5"/>
  <c r="T2940" i="5" s="1"/>
  <c r="R2941" i="5"/>
  <c r="T2941" i="5" s="1"/>
  <c r="R2942" i="5"/>
  <c r="T2942" i="5" s="1"/>
  <c r="R2943" i="5"/>
  <c r="T2943" i="5" s="1"/>
  <c r="R2944" i="5"/>
  <c r="T2944" i="5" s="1"/>
  <c r="R2945" i="5"/>
  <c r="T2945" i="5" s="1"/>
  <c r="R2946" i="5"/>
  <c r="T2946" i="5" s="1"/>
  <c r="R2947" i="5"/>
  <c r="T2947" i="5" s="1"/>
  <c r="R2948" i="5"/>
  <c r="T2948" i="5" s="1"/>
  <c r="R2949" i="5"/>
  <c r="T2949" i="5" s="1"/>
  <c r="R2950" i="5"/>
  <c r="T2950" i="5" s="1"/>
  <c r="R2951" i="5"/>
  <c r="T2951" i="5" s="1"/>
  <c r="R2952" i="5"/>
  <c r="T2952" i="5" s="1"/>
  <c r="R2953" i="5"/>
  <c r="T2953" i="5" s="1"/>
  <c r="R2954" i="5"/>
  <c r="T2954" i="5" s="1"/>
  <c r="R2955" i="5"/>
  <c r="T2955" i="5" s="1"/>
  <c r="R2956" i="5"/>
  <c r="T2956" i="5" s="1"/>
  <c r="R2957" i="5"/>
  <c r="T2957" i="5" s="1"/>
  <c r="R2958" i="5"/>
  <c r="T2958" i="5" s="1"/>
  <c r="R2959" i="5"/>
  <c r="T2959" i="5" s="1"/>
  <c r="R2960" i="5"/>
  <c r="T2960" i="5" s="1"/>
  <c r="R2961" i="5"/>
  <c r="T2961" i="5" s="1"/>
  <c r="R2962" i="5"/>
  <c r="T2962" i="5" s="1"/>
  <c r="R2963" i="5"/>
  <c r="T2963" i="5" s="1"/>
  <c r="R2964" i="5"/>
  <c r="T2964" i="5" s="1"/>
  <c r="R2965" i="5"/>
  <c r="T2965" i="5" s="1"/>
  <c r="R2966" i="5"/>
  <c r="T2966" i="5" s="1"/>
  <c r="R2967" i="5"/>
  <c r="T2967" i="5" s="1"/>
  <c r="R2968" i="5"/>
  <c r="T2968" i="5" s="1"/>
  <c r="R2969" i="5"/>
  <c r="T2969" i="5" s="1"/>
  <c r="R2970" i="5"/>
  <c r="T2970" i="5" s="1"/>
  <c r="R2971" i="5"/>
  <c r="T2971" i="5" s="1"/>
  <c r="R2972" i="5"/>
  <c r="T2972" i="5" s="1"/>
  <c r="R2973" i="5"/>
  <c r="T2973" i="5" s="1"/>
  <c r="R2974" i="5"/>
  <c r="T2974" i="5" s="1"/>
  <c r="R2975" i="5"/>
  <c r="T2975" i="5" s="1"/>
  <c r="R2976" i="5"/>
  <c r="T2976" i="5" s="1"/>
  <c r="R2977" i="5"/>
  <c r="T2977" i="5" s="1"/>
  <c r="R2978" i="5"/>
  <c r="T2978" i="5" s="1"/>
  <c r="R2979" i="5"/>
  <c r="T2979" i="5" s="1"/>
  <c r="R2980" i="5"/>
  <c r="T2980" i="5" s="1"/>
  <c r="R2981" i="5"/>
  <c r="T2981" i="5" s="1"/>
  <c r="R2982" i="5"/>
  <c r="T2982" i="5" s="1"/>
  <c r="R2983" i="5"/>
  <c r="T2983" i="5" s="1"/>
  <c r="R2984" i="5"/>
  <c r="T2984" i="5" s="1"/>
  <c r="R2985" i="5"/>
  <c r="T2985" i="5" s="1"/>
  <c r="R2986" i="5"/>
  <c r="T2986" i="5" s="1"/>
  <c r="R2987" i="5"/>
  <c r="T2987" i="5" s="1"/>
  <c r="R2988" i="5"/>
  <c r="T2988" i="5" s="1"/>
  <c r="R2989" i="5"/>
  <c r="T2989" i="5" s="1"/>
  <c r="R2990" i="5"/>
  <c r="T2990" i="5" s="1"/>
  <c r="R2991" i="5"/>
  <c r="T2991" i="5" s="1"/>
  <c r="R2992" i="5"/>
  <c r="T2992" i="5" s="1"/>
  <c r="R2993" i="5"/>
  <c r="T2993" i="5" s="1"/>
  <c r="R2994" i="5"/>
  <c r="T2994" i="5" s="1"/>
  <c r="R2995" i="5"/>
  <c r="T2995" i="5" s="1"/>
  <c r="R2996" i="5"/>
  <c r="T2996" i="5" s="1"/>
  <c r="R2997" i="5"/>
  <c r="T2997" i="5" s="1"/>
  <c r="R2998" i="5"/>
  <c r="T2998" i="5" s="1"/>
  <c r="R2999" i="5"/>
  <c r="T2999" i="5" s="1"/>
  <c r="R3000" i="5"/>
  <c r="T3000" i="5" s="1"/>
  <c r="R3001" i="5"/>
  <c r="T3001" i="5" s="1"/>
  <c r="R3002" i="5"/>
  <c r="T3002" i="5" s="1"/>
  <c r="R3003" i="5"/>
  <c r="T3003" i="5" s="1"/>
  <c r="R3004" i="5"/>
  <c r="T3004" i="5" s="1"/>
  <c r="R3005" i="5"/>
  <c r="T3005" i="5" s="1"/>
  <c r="R3006" i="5"/>
  <c r="T3006" i="5" s="1"/>
  <c r="R3007" i="5"/>
  <c r="T3007" i="5" s="1"/>
  <c r="R3008" i="5"/>
  <c r="T3008" i="5" s="1"/>
  <c r="R3009" i="5"/>
  <c r="T3009" i="5" s="1"/>
  <c r="R3010" i="5"/>
  <c r="T3010" i="5" s="1"/>
  <c r="R3011" i="5"/>
  <c r="T3011" i="5" s="1"/>
  <c r="R3012" i="5"/>
  <c r="T3012" i="5" s="1"/>
  <c r="R3013" i="5"/>
  <c r="T3013" i="5" s="1"/>
  <c r="R3014" i="5"/>
  <c r="T3014" i="5" s="1"/>
  <c r="R3015" i="5"/>
  <c r="T3015" i="5" s="1"/>
  <c r="R3016" i="5"/>
  <c r="T3016" i="5" s="1"/>
  <c r="R3017" i="5"/>
  <c r="T3017" i="5" s="1"/>
  <c r="R3018" i="5"/>
  <c r="T3018" i="5" s="1"/>
  <c r="R3019" i="5"/>
  <c r="T3019" i="5" s="1"/>
  <c r="R3020" i="5"/>
  <c r="T3020" i="5" s="1"/>
  <c r="R3021" i="5"/>
  <c r="T3021" i="5" s="1"/>
  <c r="R3022" i="5"/>
  <c r="T3022" i="5" s="1"/>
  <c r="R3023" i="5"/>
  <c r="T3023" i="5" s="1"/>
  <c r="R3024" i="5"/>
  <c r="T3024" i="5" s="1"/>
  <c r="R3025" i="5"/>
  <c r="T3025" i="5" s="1"/>
  <c r="R3026" i="5"/>
  <c r="T3026" i="5" s="1"/>
  <c r="R3027" i="5"/>
  <c r="T3027" i="5" s="1"/>
  <c r="R3028" i="5"/>
  <c r="T3028" i="5" s="1"/>
  <c r="R3029" i="5"/>
  <c r="T3029" i="5" s="1"/>
  <c r="R3030" i="5"/>
  <c r="T3030" i="5" s="1"/>
  <c r="R3031" i="5"/>
  <c r="T3031" i="5" s="1"/>
  <c r="R3032" i="5"/>
  <c r="T3032" i="5" s="1"/>
  <c r="R3033" i="5"/>
  <c r="T3033" i="5" s="1"/>
  <c r="R3034" i="5"/>
  <c r="T3034" i="5" s="1"/>
  <c r="R3035" i="5"/>
  <c r="T3035" i="5" s="1"/>
  <c r="R3036" i="5"/>
  <c r="T3036" i="5" s="1"/>
  <c r="R3037" i="5"/>
  <c r="T3037" i="5" s="1"/>
  <c r="R3038" i="5"/>
  <c r="T3038" i="5" s="1"/>
  <c r="R3039" i="5"/>
  <c r="T3039" i="5" s="1"/>
  <c r="R3040" i="5"/>
  <c r="T3040" i="5" s="1"/>
  <c r="R3041" i="5"/>
  <c r="T3041" i="5" s="1"/>
  <c r="R3042" i="5"/>
  <c r="T3042" i="5" s="1"/>
  <c r="R3043" i="5"/>
  <c r="T3043" i="5" s="1"/>
  <c r="R3044" i="5"/>
  <c r="T3044" i="5" s="1"/>
  <c r="R3045" i="5"/>
  <c r="T3045" i="5" s="1"/>
  <c r="R3046" i="5"/>
  <c r="T3046" i="5" s="1"/>
  <c r="R3047" i="5"/>
  <c r="T3047" i="5" s="1"/>
  <c r="R3048" i="5"/>
  <c r="T3048" i="5" s="1"/>
  <c r="R3049" i="5"/>
  <c r="T3049" i="5" s="1"/>
  <c r="R3050" i="5"/>
  <c r="T3050" i="5" s="1"/>
  <c r="R3051" i="5"/>
  <c r="T3051" i="5" s="1"/>
  <c r="R3052" i="5"/>
  <c r="T3052" i="5" s="1"/>
  <c r="R3053" i="5"/>
  <c r="T3053" i="5" s="1"/>
  <c r="R3054" i="5"/>
  <c r="T3054" i="5" s="1"/>
  <c r="R3055" i="5"/>
  <c r="T3055" i="5" s="1"/>
  <c r="R3056" i="5"/>
  <c r="T3056" i="5" s="1"/>
  <c r="R3057" i="5"/>
  <c r="T3057" i="5" s="1"/>
  <c r="R3058" i="5"/>
  <c r="T3058" i="5" s="1"/>
  <c r="R3059" i="5"/>
  <c r="T3059" i="5" s="1"/>
  <c r="R3060" i="5"/>
  <c r="T3060" i="5" s="1"/>
  <c r="R3061" i="5"/>
  <c r="T3061" i="5" s="1"/>
  <c r="R3062" i="5"/>
  <c r="T3062" i="5" s="1"/>
  <c r="R3063" i="5"/>
  <c r="T3063" i="5" s="1"/>
  <c r="R3064" i="5"/>
  <c r="T3064" i="5" s="1"/>
  <c r="R3065" i="5"/>
  <c r="T3065" i="5" s="1"/>
  <c r="R3066" i="5"/>
  <c r="T3066" i="5" s="1"/>
  <c r="R3067" i="5"/>
  <c r="T3067" i="5" s="1"/>
  <c r="R3068" i="5"/>
  <c r="T3068" i="5" s="1"/>
  <c r="R3069" i="5"/>
  <c r="T3069" i="5" s="1"/>
  <c r="R3070" i="5"/>
  <c r="T3070" i="5" s="1"/>
  <c r="R3071" i="5"/>
  <c r="T3071" i="5" s="1"/>
  <c r="R3072" i="5"/>
  <c r="T3072" i="5" s="1"/>
  <c r="R3073" i="5"/>
  <c r="T3073" i="5" s="1"/>
  <c r="R3074" i="5"/>
  <c r="T3074" i="5" s="1"/>
  <c r="R3075" i="5"/>
  <c r="T3075" i="5" s="1"/>
  <c r="R3076" i="5"/>
  <c r="T3076" i="5" s="1"/>
  <c r="R3077" i="5"/>
  <c r="T3077" i="5" s="1"/>
  <c r="R3078" i="5"/>
  <c r="T3078" i="5" s="1"/>
  <c r="R3079" i="5"/>
  <c r="T3079" i="5" s="1"/>
  <c r="R3080" i="5"/>
  <c r="T3080" i="5" s="1"/>
  <c r="R3081" i="5"/>
  <c r="T3081" i="5" s="1"/>
  <c r="R3082" i="5"/>
  <c r="T3082" i="5" s="1"/>
  <c r="R3083" i="5"/>
  <c r="T3083" i="5" s="1"/>
  <c r="R3084" i="5"/>
  <c r="T3084" i="5" s="1"/>
  <c r="R3085" i="5"/>
  <c r="T3085" i="5" s="1"/>
  <c r="R3086" i="5"/>
  <c r="T3086" i="5" s="1"/>
  <c r="R3087" i="5"/>
  <c r="T3087" i="5" s="1"/>
  <c r="R3088" i="5"/>
  <c r="T3088" i="5" s="1"/>
  <c r="R3089" i="5"/>
  <c r="T3089" i="5" s="1"/>
  <c r="R3090" i="5"/>
  <c r="T3090" i="5" s="1"/>
  <c r="R3091" i="5"/>
  <c r="T3091" i="5" s="1"/>
  <c r="R3092" i="5"/>
  <c r="T3092" i="5" s="1"/>
  <c r="R3093" i="5"/>
  <c r="T3093" i="5" s="1"/>
  <c r="R3094" i="5"/>
  <c r="T3094" i="5" s="1"/>
  <c r="R3095" i="5"/>
  <c r="T3095" i="5" s="1"/>
  <c r="R3096" i="5"/>
  <c r="T3096" i="5" s="1"/>
  <c r="R3097" i="5"/>
  <c r="T3097" i="5" s="1"/>
  <c r="R3098" i="5"/>
  <c r="T3098" i="5" s="1"/>
  <c r="R3099" i="5"/>
  <c r="T3099" i="5" s="1"/>
  <c r="R3100" i="5"/>
  <c r="T3100" i="5" s="1"/>
  <c r="R3101" i="5"/>
  <c r="T3101" i="5" s="1"/>
  <c r="R3102" i="5"/>
  <c r="T3102" i="5" s="1"/>
  <c r="R3103" i="5"/>
  <c r="T3103" i="5" s="1"/>
  <c r="R3104" i="5"/>
  <c r="T3104" i="5" s="1"/>
  <c r="R3105" i="5"/>
  <c r="T3105" i="5" s="1"/>
  <c r="R3106" i="5"/>
  <c r="T3106" i="5" s="1"/>
  <c r="R3107" i="5"/>
  <c r="T3107" i="5" s="1"/>
  <c r="R3108" i="5"/>
  <c r="T3108" i="5" s="1"/>
  <c r="R3109" i="5"/>
  <c r="T3109" i="5" s="1"/>
  <c r="R3110" i="5"/>
  <c r="T3110" i="5" s="1"/>
  <c r="R3111" i="5"/>
  <c r="T3111" i="5" s="1"/>
  <c r="R3112" i="5"/>
  <c r="T3112" i="5" s="1"/>
  <c r="R3113" i="5"/>
  <c r="T3113" i="5" s="1"/>
  <c r="R3114" i="5"/>
  <c r="T3114" i="5" s="1"/>
  <c r="R3115" i="5"/>
  <c r="T3115" i="5" s="1"/>
  <c r="R3116" i="5"/>
  <c r="T3116" i="5" s="1"/>
  <c r="R3117" i="5"/>
  <c r="T3117" i="5" s="1"/>
  <c r="R3118" i="5"/>
  <c r="T3118" i="5" s="1"/>
  <c r="R3119" i="5"/>
  <c r="T3119" i="5" s="1"/>
  <c r="R3120" i="5"/>
  <c r="T3120" i="5" s="1"/>
  <c r="R3121" i="5"/>
  <c r="T3121" i="5" s="1"/>
  <c r="R3122" i="5"/>
  <c r="T3122" i="5" s="1"/>
  <c r="R3123" i="5"/>
  <c r="T3123" i="5" s="1"/>
  <c r="R3124" i="5"/>
  <c r="T3124" i="5" s="1"/>
  <c r="R3125" i="5"/>
  <c r="T3125" i="5" s="1"/>
  <c r="R3126" i="5"/>
  <c r="T3126" i="5" s="1"/>
  <c r="R3127" i="5"/>
  <c r="T3127" i="5" s="1"/>
  <c r="R3128" i="5"/>
  <c r="T3128" i="5" s="1"/>
  <c r="R3129" i="5"/>
  <c r="T3129" i="5" s="1"/>
  <c r="R3130" i="5"/>
  <c r="T3130" i="5" s="1"/>
  <c r="R3131" i="5"/>
  <c r="T3131" i="5" s="1"/>
  <c r="R3132" i="5"/>
  <c r="T3132" i="5" s="1"/>
  <c r="R3133" i="5"/>
  <c r="T3133" i="5" s="1"/>
  <c r="R3134" i="5"/>
  <c r="T3134" i="5" s="1"/>
  <c r="R3135" i="5"/>
  <c r="T3135" i="5" s="1"/>
  <c r="R3136" i="5"/>
  <c r="T3136" i="5" s="1"/>
  <c r="R3137" i="5"/>
  <c r="T3137" i="5" s="1"/>
  <c r="R3138" i="5"/>
  <c r="T3138" i="5" s="1"/>
  <c r="R3139" i="5"/>
  <c r="T3139" i="5" s="1"/>
  <c r="R3140" i="5"/>
  <c r="T3140" i="5" s="1"/>
  <c r="R3141" i="5"/>
  <c r="T3141" i="5" s="1"/>
  <c r="R3142" i="5"/>
  <c r="T3142" i="5" s="1"/>
  <c r="R3143" i="5"/>
  <c r="T3143" i="5" s="1"/>
  <c r="R3144" i="5"/>
  <c r="T3144" i="5" s="1"/>
  <c r="R3145" i="5"/>
  <c r="T3145" i="5" s="1"/>
  <c r="R3146" i="5"/>
  <c r="T3146" i="5" s="1"/>
  <c r="R3147" i="5"/>
  <c r="T3147" i="5" s="1"/>
  <c r="R3148" i="5"/>
  <c r="T3148" i="5" s="1"/>
  <c r="R3149" i="5"/>
  <c r="T3149" i="5" s="1"/>
  <c r="R3150" i="5"/>
  <c r="T3150" i="5" s="1"/>
  <c r="R3151" i="5"/>
  <c r="T3151" i="5" s="1"/>
  <c r="R3152" i="5"/>
  <c r="T3152" i="5" s="1"/>
  <c r="R3153" i="5"/>
  <c r="T3153" i="5" s="1"/>
  <c r="R3154" i="5"/>
  <c r="T3154" i="5" s="1"/>
  <c r="R3155" i="5"/>
  <c r="T3155" i="5" s="1"/>
  <c r="R3156" i="5"/>
  <c r="T3156" i="5" s="1"/>
  <c r="R3157" i="5"/>
  <c r="T3157" i="5" s="1"/>
  <c r="R3158" i="5"/>
  <c r="T3158" i="5" s="1"/>
  <c r="R3159" i="5"/>
  <c r="T3159" i="5" s="1"/>
  <c r="R3160" i="5"/>
  <c r="T3160" i="5" s="1"/>
  <c r="R3161" i="5"/>
  <c r="T3161" i="5" s="1"/>
  <c r="R3162" i="5"/>
  <c r="T3162" i="5" s="1"/>
  <c r="R3163" i="5"/>
  <c r="T3163" i="5" s="1"/>
  <c r="R3164" i="5"/>
  <c r="T3164" i="5" s="1"/>
  <c r="R3165" i="5"/>
  <c r="T3165" i="5" s="1"/>
  <c r="R3166" i="5"/>
  <c r="T3166" i="5" s="1"/>
  <c r="R3167" i="5"/>
  <c r="T3167" i="5" s="1"/>
  <c r="R3168" i="5"/>
  <c r="T3168" i="5" s="1"/>
  <c r="R3169" i="5"/>
  <c r="T3169" i="5" s="1"/>
  <c r="R3170" i="5"/>
  <c r="T3170" i="5" s="1"/>
  <c r="R3171" i="5"/>
  <c r="T3171" i="5" s="1"/>
  <c r="R3172" i="5"/>
  <c r="T3172" i="5" s="1"/>
  <c r="R3173" i="5"/>
  <c r="T3173" i="5" s="1"/>
  <c r="R3174" i="5"/>
  <c r="T3174" i="5" s="1"/>
  <c r="R3175" i="5"/>
  <c r="T3175" i="5" s="1"/>
  <c r="R3176" i="5"/>
  <c r="T3176" i="5" s="1"/>
  <c r="R3177" i="5"/>
  <c r="T3177" i="5" s="1"/>
  <c r="R3178" i="5"/>
  <c r="T3178" i="5" s="1"/>
  <c r="R3179" i="5"/>
  <c r="T3179" i="5" s="1"/>
  <c r="R3180" i="5"/>
  <c r="T3180" i="5" s="1"/>
  <c r="R3181" i="5"/>
  <c r="T3181" i="5" s="1"/>
  <c r="R3182" i="5"/>
  <c r="T3182" i="5" s="1"/>
  <c r="R3183" i="5"/>
  <c r="T3183" i="5" s="1"/>
  <c r="R3184" i="5"/>
  <c r="T3184" i="5" s="1"/>
  <c r="R3185" i="5"/>
  <c r="T3185" i="5" s="1"/>
  <c r="R3186" i="5"/>
  <c r="T3186" i="5" s="1"/>
  <c r="R3187" i="5"/>
  <c r="T3187" i="5" s="1"/>
  <c r="R3188" i="5"/>
  <c r="T3188" i="5" s="1"/>
  <c r="R3189" i="5"/>
  <c r="T3189" i="5" s="1"/>
  <c r="R3190" i="5"/>
  <c r="T3190" i="5" s="1"/>
  <c r="R3191" i="5"/>
  <c r="T3191" i="5" s="1"/>
  <c r="R3192" i="5"/>
  <c r="T3192" i="5" s="1"/>
  <c r="R3193" i="5"/>
  <c r="T3193" i="5" s="1"/>
  <c r="R3194" i="5"/>
  <c r="T3194" i="5" s="1"/>
  <c r="R3195" i="5"/>
  <c r="T3195" i="5" s="1"/>
  <c r="R3196" i="5"/>
  <c r="T3196" i="5" s="1"/>
  <c r="R3197" i="5"/>
  <c r="T3197" i="5" s="1"/>
  <c r="R3198" i="5"/>
  <c r="T3198" i="5" s="1"/>
  <c r="R3199" i="5"/>
  <c r="T3199" i="5" s="1"/>
  <c r="R3200" i="5"/>
  <c r="T3200" i="5" s="1"/>
  <c r="R3201" i="5"/>
  <c r="T3201" i="5" s="1"/>
  <c r="R3202" i="5"/>
  <c r="T3202" i="5" s="1"/>
  <c r="R3203" i="5"/>
  <c r="T3203" i="5" s="1"/>
  <c r="R3204" i="5"/>
  <c r="T3204" i="5" s="1"/>
  <c r="R3205" i="5"/>
  <c r="T3205" i="5" s="1"/>
  <c r="R3206" i="5"/>
  <c r="T3206" i="5" s="1"/>
  <c r="R3207" i="5"/>
  <c r="T3207" i="5" s="1"/>
  <c r="R3208" i="5"/>
  <c r="T3208" i="5" s="1"/>
  <c r="R3209" i="5"/>
  <c r="T3209" i="5" s="1"/>
  <c r="R3210" i="5"/>
  <c r="T3210" i="5" s="1"/>
  <c r="R3211" i="5"/>
  <c r="T3211" i="5" s="1"/>
  <c r="R3212" i="5"/>
  <c r="T3212" i="5" s="1"/>
  <c r="R3213" i="5"/>
  <c r="T3213" i="5" s="1"/>
  <c r="R3214" i="5"/>
  <c r="T3214" i="5" s="1"/>
  <c r="R3215" i="5"/>
  <c r="T3215" i="5" s="1"/>
  <c r="R3216" i="5"/>
  <c r="T3216" i="5" s="1"/>
  <c r="R3217" i="5"/>
  <c r="T3217" i="5" s="1"/>
  <c r="R3218" i="5"/>
  <c r="T3218" i="5" s="1"/>
  <c r="R3219" i="5"/>
  <c r="T3219" i="5" s="1"/>
  <c r="R3220" i="5"/>
  <c r="T3220" i="5" s="1"/>
  <c r="R3221" i="5"/>
  <c r="T3221" i="5" s="1"/>
  <c r="R3222" i="5"/>
  <c r="T3222" i="5" s="1"/>
  <c r="R3223" i="5"/>
  <c r="T3223" i="5" s="1"/>
  <c r="R3224" i="5"/>
  <c r="T3224" i="5" s="1"/>
  <c r="R3225" i="5"/>
  <c r="T3225" i="5" s="1"/>
  <c r="R3226" i="5"/>
  <c r="T3226" i="5" s="1"/>
  <c r="R3227" i="5"/>
  <c r="T3227" i="5" s="1"/>
  <c r="R3228" i="5"/>
  <c r="T3228" i="5" s="1"/>
  <c r="R3229" i="5"/>
  <c r="T3229" i="5" s="1"/>
  <c r="R3230" i="5"/>
  <c r="T3230" i="5" s="1"/>
  <c r="R3231" i="5"/>
  <c r="T3231" i="5" s="1"/>
  <c r="R3232" i="5"/>
  <c r="T3232" i="5" s="1"/>
  <c r="R3233" i="5"/>
  <c r="T3233" i="5" s="1"/>
  <c r="R3234" i="5"/>
  <c r="T3234" i="5" s="1"/>
  <c r="R3235" i="5"/>
  <c r="T3235" i="5" s="1"/>
  <c r="R3236" i="5"/>
  <c r="T3236" i="5" s="1"/>
  <c r="R3237" i="5"/>
  <c r="T3237" i="5" s="1"/>
  <c r="R3238" i="5"/>
  <c r="T3238" i="5" s="1"/>
  <c r="R3239" i="5"/>
  <c r="T3239" i="5" s="1"/>
  <c r="R3240" i="5"/>
  <c r="T3240" i="5" s="1"/>
  <c r="R3241" i="5"/>
  <c r="T3241" i="5" s="1"/>
  <c r="R3242" i="5"/>
  <c r="T3242" i="5" s="1"/>
  <c r="R3243" i="5"/>
  <c r="T3243" i="5" s="1"/>
  <c r="R3244" i="5"/>
  <c r="T3244" i="5" s="1"/>
  <c r="R3245" i="5"/>
  <c r="T3245" i="5" s="1"/>
  <c r="R3246" i="5"/>
  <c r="T3246" i="5" s="1"/>
  <c r="R3247" i="5"/>
  <c r="T3247" i="5" s="1"/>
  <c r="R3248" i="5"/>
  <c r="T3248" i="5" s="1"/>
  <c r="R3249" i="5"/>
  <c r="T3249" i="5" s="1"/>
  <c r="R3250" i="5"/>
  <c r="T3250" i="5" s="1"/>
  <c r="R3251" i="5"/>
  <c r="T3251" i="5" s="1"/>
  <c r="R3252" i="5"/>
  <c r="T3252" i="5" s="1"/>
  <c r="R3253" i="5"/>
  <c r="T3253" i="5" s="1"/>
  <c r="R3254" i="5"/>
  <c r="T3254" i="5" s="1"/>
  <c r="R3255" i="5"/>
  <c r="T3255" i="5" s="1"/>
  <c r="R3256" i="5"/>
  <c r="T3256" i="5" s="1"/>
  <c r="R3257" i="5"/>
  <c r="T3257" i="5" s="1"/>
  <c r="R3258" i="5"/>
  <c r="T3258" i="5" s="1"/>
  <c r="R3259" i="5"/>
  <c r="T3259" i="5" s="1"/>
  <c r="R3260" i="5"/>
  <c r="T3260" i="5" s="1"/>
  <c r="R3261" i="5"/>
  <c r="T3261" i="5" s="1"/>
  <c r="R3262" i="5"/>
  <c r="T3262" i="5" s="1"/>
  <c r="R3263" i="5"/>
  <c r="T3263" i="5" s="1"/>
  <c r="R3264" i="5"/>
  <c r="T3264" i="5" s="1"/>
  <c r="R3265" i="5"/>
  <c r="T3265" i="5" s="1"/>
  <c r="R3266" i="5"/>
  <c r="T3266" i="5" s="1"/>
  <c r="R3267" i="5"/>
  <c r="T3267" i="5" s="1"/>
  <c r="R3268" i="5"/>
  <c r="T3268" i="5" s="1"/>
  <c r="R3269" i="5"/>
  <c r="T3269" i="5" s="1"/>
  <c r="R3270" i="5"/>
  <c r="T3270" i="5" s="1"/>
  <c r="R3271" i="5"/>
  <c r="T3271" i="5" s="1"/>
  <c r="R3272" i="5"/>
  <c r="T3272" i="5" s="1"/>
  <c r="R3273" i="5"/>
  <c r="T3273" i="5" s="1"/>
  <c r="R3274" i="5"/>
  <c r="T3274" i="5" s="1"/>
  <c r="R3275" i="5"/>
  <c r="T3275" i="5" s="1"/>
  <c r="R3276" i="5"/>
  <c r="T3276" i="5" s="1"/>
  <c r="R3277" i="5"/>
  <c r="T3277" i="5" s="1"/>
  <c r="R3278" i="5"/>
  <c r="T3278" i="5" s="1"/>
  <c r="R3279" i="5"/>
  <c r="T3279" i="5" s="1"/>
  <c r="R3280" i="5"/>
  <c r="T3280" i="5" s="1"/>
  <c r="R3281" i="5"/>
  <c r="T3281" i="5" s="1"/>
  <c r="R3282" i="5"/>
  <c r="T3282" i="5" s="1"/>
  <c r="R3283" i="5"/>
  <c r="T3283" i="5" s="1"/>
  <c r="R3284" i="5"/>
  <c r="T3284" i="5" s="1"/>
  <c r="R3285" i="5"/>
  <c r="T3285" i="5" s="1"/>
  <c r="R3286" i="5"/>
  <c r="T3286" i="5" s="1"/>
  <c r="R3287" i="5"/>
  <c r="T3287" i="5" s="1"/>
  <c r="R3288" i="5"/>
  <c r="T3288" i="5" s="1"/>
  <c r="R3289" i="5"/>
  <c r="T3289" i="5" s="1"/>
  <c r="R3290" i="5"/>
  <c r="T3290" i="5" s="1"/>
  <c r="R3291" i="5"/>
  <c r="T3291" i="5" s="1"/>
  <c r="R3292" i="5"/>
  <c r="T3292" i="5" s="1"/>
  <c r="R3293" i="5"/>
  <c r="T3293" i="5" s="1"/>
  <c r="R3294" i="5"/>
  <c r="T3294" i="5" s="1"/>
  <c r="R3295" i="5"/>
  <c r="T3295" i="5" s="1"/>
  <c r="R3296" i="5"/>
  <c r="T3296" i="5" s="1"/>
  <c r="R3297" i="5"/>
  <c r="T3297" i="5" s="1"/>
  <c r="R3298" i="5"/>
  <c r="T3298" i="5" s="1"/>
  <c r="R3299" i="5"/>
  <c r="T3299" i="5" s="1"/>
  <c r="R3300" i="5"/>
  <c r="T3300" i="5" s="1"/>
  <c r="R3301" i="5"/>
  <c r="T3301" i="5" s="1"/>
  <c r="R3302" i="5"/>
  <c r="T3302" i="5" s="1"/>
  <c r="R3303" i="5"/>
  <c r="T3303" i="5" s="1"/>
  <c r="R3304" i="5"/>
  <c r="T3304" i="5" s="1"/>
  <c r="R3305" i="5"/>
  <c r="T3305" i="5" s="1"/>
  <c r="R3306" i="5"/>
  <c r="T3306" i="5" s="1"/>
  <c r="R3307" i="5"/>
  <c r="T3307" i="5" s="1"/>
  <c r="R3308" i="5"/>
  <c r="T3308" i="5" s="1"/>
  <c r="R3309" i="5"/>
  <c r="T3309" i="5" s="1"/>
  <c r="R3310" i="5"/>
  <c r="T3310" i="5" s="1"/>
  <c r="R3311" i="5"/>
  <c r="T3311" i="5" s="1"/>
  <c r="R3312" i="5"/>
  <c r="T3312" i="5" s="1"/>
  <c r="R3313" i="5"/>
  <c r="T3313" i="5" s="1"/>
  <c r="R3314" i="5"/>
  <c r="T3314" i="5" s="1"/>
  <c r="R3315" i="5"/>
  <c r="T3315" i="5" s="1"/>
  <c r="R3316" i="5"/>
  <c r="T3316" i="5" s="1"/>
  <c r="R3317" i="5"/>
  <c r="T3317" i="5" s="1"/>
  <c r="R3318" i="5"/>
  <c r="T3318" i="5" s="1"/>
  <c r="R3319" i="5"/>
  <c r="T3319" i="5" s="1"/>
  <c r="R3320" i="5"/>
  <c r="T3320" i="5" s="1"/>
  <c r="R3321" i="5"/>
  <c r="T3321" i="5" s="1"/>
  <c r="R3322" i="5"/>
  <c r="T3322" i="5" s="1"/>
  <c r="R3323" i="5"/>
  <c r="T3323" i="5" s="1"/>
  <c r="R3324" i="5"/>
  <c r="T3324" i="5" s="1"/>
  <c r="R3325" i="5"/>
  <c r="T3325" i="5" s="1"/>
  <c r="R3326" i="5"/>
  <c r="T3326" i="5" s="1"/>
  <c r="R3327" i="5"/>
  <c r="T3327" i="5" s="1"/>
  <c r="R3328" i="5"/>
  <c r="T3328" i="5" s="1"/>
  <c r="R3329" i="5"/>
  <c r="T3329" i="5" s="1"/>
  <c r="R3330" i="5"/>
  <c r="T3330" i="5" s="1"/>
  <c r="R3331" i="5"/>
  <c r="T3331" i="5" s="1"/>
  <c r="R3332" i="5"/>
  <c r="T3332" i="5" s="1"/>
  <c r="R3333" i="5"/>
  <c r="T3333" i="5" s="1"/>
  <c r="R3334" i="5"/>
  <c r="T3334" i="5" s="1"/>
  <c r="R3335" i="5"/>
  <c r="T3335" i="5" s="1"/>
  <c r="R3336" i="5"/>
  <c r="T3336" i="5" s="1"/>
  <c r="R3337" i="5"/>
  <c r="T3337" i="5" s="1"/>
  <c r="R3338" i="5"/>
  <c r="T3338" i="5" s="1"/>
  <c r="R3339" i="5"/>
  <c r="T3339" i="5" s="1"/>
  <c r="R3340" i="5"/>
  <c r="T3340" i="5" s="1"/>
  <c r="R3341" i="5"/>
  <c r="T3341" i="5" s="1"/>
  <c r="R3342" i="5"/>
  <c r="T3342" i="5" s="1"/>
  <c r="R3343" i="5"/>
  <c r="T3343" i="5" s="1"/>
  <c r="R3344" i="5"/>
  <c r="T3344" i="5" s="1"/>
  <c r="R3345" i="5"/>
  <c r="T3345" i="5" s="1"/>
  <c r="R3346" i="5"/>
  <c r="T3346" i="5" s="1"/>
  <c r="R3347" i="5"/>
  <c r="T3347" i="5" s="1"/>
  <c r="R3348" i="5"/>
  <c r="T3348" i="5" s="1"/>
  <c r="R3349" i="5"/>
  <c r="T3349" i="5" s="1"/>
  <c r="R3350" i="5"/>
  <c r="T3350" i="5" s="1"/>
  <c r="R3351" i="5"/>
  <c r="T3351" i="5" s="1"/>
  <c r="R3352" i="5"/>
  <c r="T3352" i="5" s="1"/>
  <c r="R3353" i="5"/>
  <c r="T3353" i="5" s="1"/>
  <c r="R3354" i="5"/>
  <c r="T3354" i="5" s="1"/>
  <c r="R3355" i="5"/>
  <c r="T3355" i="5" s="1"/>
  <c r="R3356" i="5"/>
  <c r="T3356" i="5" s="1"/>
  <c r="R3357" i="5"/>
  <c r="T3357" i="5" s="1"/>
  <c r="R3358" i="5"/>
  <c r="T3358" i="5" s="1"/>
  <c r="R3359" i="5"/>
  <c r="T3359" i="5" s="1"/>
  <c r="R3360" i="5"/>
  <c r="T3360" i="5" s="1"/>
  <c r="R3361" i="5"/>
  <c r="T3361" i="5" s="1"/>
  <c r="R3362" i="5"/>
  <c r="T3362" i="5" s="1"/>
  <c r="R3363" i="5"/>
  <c r="T3363" i="5" s="1"/>
  <c r="R3364" i="5"/>
  <c r="T3364" i="5" s="1"/>
  <c r="R3365" i="5"/>
  <c r="T3365" i="5" s="1"/>
  <c r="R3366" i="5"/>
  <c r="T3366" i="5" s="1"/>
  <c r="R3367" i="5"/>
  <c r="T3367" i="5" s="1"/>
  <c r="R3368" i="5"/>
  <c r="T3368" i="5" s="1"/>
  <c r="R3369" i="5"/>
  <c r="T3369" i="5" s="1"/>
  <c r="R3370" i="5"/>
  <c r="T3370" i="5" s="1"/>
  <c r="R3371" i="5"/>
  <c r="T3371" i="5" s="1"/>
  <c r="R3372" i="5"/>
  <c r="T3372" i="5" s="1"/>
  <c r="R3373" i="5"/>
  <c r="T3373" i="5" s="1"/>
  <c r="R3374" i="5"/>
  <c r="T3374" i="5" s="1"/>
  <c r="R3375" i="5"/>
  <c r="T3375" i="5" s="1"/>
  <c r="R3376" i="5"/>
  <c r="T3376" i="5" s="1"/>
  <c r="R3377" i="5"/>
  <c r="T3377" i="5" s="1"/>
  <c r="R3378" i="5"/>
  <c r="T3378" i="5" s="1"/>
  <c r="R3379" i="5"/>
  <c r="T3379" i="5" s="1"/>
  <c r="R3380" i="5"/>
  <c r="T3380" i="5" s="1"/>
  <c r="R3381" i="5"/>
  <c r="T3381" i="5" s="1"/>
  <c r="R3382" i="5"/>
  <c r="T3382" i="5" s="1"/>
  <c r="R3383" i="5"/>
  <c r="T3383" i="5" s="1"/>
  <c r="R3384" i="5"/>
  <c r="T3384" i="5" s="1"/>
  <c r="R3385" i="5"/>
  <c r="T3385" i="5" s="1"/>
  <c r="R3386" i="5"/>
  <c r="T3386" i="5" s="1"/>
  <c r="R3387" i="5"/>
  <c r="T3387" i="5" s="1"/>
  <c r="R3388" i="5"/>
  <c r="T3388" i="5" s="1"/>
  <c r="R3389" i="5"/>
  <c r="T3389" i="5" s="1"/>
  <c r="R3390" i="5"/>
  <c r="T3390" i="5" s="1"/>
  <c r="R3391" i="5"/>
  <c r="T3391" i="5" s="1"/>
  <c r="R3392" i="5"/>
  <c r="T3392" i="5" s="1"/>
  <c r="R3393" i="5"/>
  <c r="T3393" i="5" s="1"/>
  <c r="R3394" i="5"/>
  <c r="T3394" i="5" s="1"/>
  <c r="R3395" i="5"/>
  <c r="T3395" i="5" s="1"/>
  <c r="R3396" i="5"/>
  <c r="T3396" i="5" s="1"/>
  <c r="R3397" i="5"/>
  <c r="T3397" i="5" s="1"/>
  <c r="R3398" i="5"/>
  <c r="T3398" i="5" s="1"/>
  <c r="R3399" i="5"/>
  <c r="T3399" i="5" s="1"/>
  <c r="R3400" i="5"/>
  <c r="T3400" i="5" s="1"/>
  <c r="R3401" i="5"/>
  <c r="T3401" i="5" s="1"/>
  <c r="R3402" i="5"/>
  <c r="T3402" i="5" s="1"/>
  <c r="R3403" i="5"/>
  <c r="T3403" i="5" s="1"/>
  <c r="R3404" i="5"/>
  <c r="T3404" i="5" s="1"/>
  <c r="R3405" i="5"/>
  <c r="T3405" i="5" s="1"/>
  <c r="R3406" i="5"/>
  <c r="T3406" i="5" s="1"/>
  <c r="R3407" i="5"/>
  <c r="T3407" i="5" s="1"/>
  <c r="R3408" i="5"/>
  <c r="T3408" i="5" s="1"/>
  <c r="R3409" i="5"/>
  <c r="T3409" i="5" s="1"/>
  <c r="R3410" i="5"/>
  <c r="T3410" i="5" s="1"/>
  <c r="R3411" i="5"/>
  <c r="T3411" i="5" s="1"/>
  <c r="R3412" i="5"/>
  <c r="T3412" i="5" s="1"/>
  <c r="R3413" i="5"/>
  <c r="T3413" i="5" s="1"/>
  <c r="R3414" i="5"/>
  <c r="T3414" i="5" s="1"/>
  <c r="R3415" i="5"/>
  <c r="T3415" i="5" s="1"/>
  <c r="R3416" i="5"/>
  <c r="T3416" i="5" s="1"/>
  <c r="R3417" i="5"/>
  <c r="T3417" i="5" s="1"/>
  <c r="R3418" i="5"/>
  <c r="T3418" i="5" s="1"/>
  <c r="R3419" i="5"/>
  <c r="T3419" i="5" s="1"/>
  <c r="R3420" i="5"/>
  <c r="T3420" i="5" s="1"/>
  <c r="R3421" i="5"/>
  <c r="T3421" i="5" s="1"/>
  <c r="R3422" i="5"/>
  <c r="T3422" i="5" s="1"/>
  <c r="R3423" i="5"/>
  <c r="T3423" i="5" s="1"/>
  <c r="R3424" i="5"/>
  <c r="T3424" i="5" s="1"/>
  <c r="R3425" i="5"/>
  <c r="T3425" i="5" s="1"/>
  <c r="R3426" i="5"/>
  <c r="T3426" i="5" s="1"/>
  <c r="R3427" i="5"/>
  <c r="T3427" i="5" s="1"/>
  <c r="R3428" i="5"/>
  <c r="T3428" i="5" s="1"/>
  <c r="R3429" i="5"/>
  <c r="T3429" i="5" s="1"/>
  <c r="R3430" i="5"/>
  <c r="T3430" i="5" s="1"/>
  <c r="R3431" i="5"/>
  <c r="T3431" i="5" s="1"/>
  <c r="R3432" i="5"/>
  <c r="T3432" i="5" s="1"/>
  <c r="R3433" i="5"/>
  <c r="T3433" i="5" s="1"/>
  <c r="R3434" i="5"/>
  <c r="T3434" i="5" s="1"/>
  <c r="R3435" i="5"/>
  <c r="T3435" i="5" s="1"/>
  <c r="R3436" i="5"/>
  <c r="T3436" i="5" s="1"/>
  <c r="R3437" i="5"/>
  <c r="T3437" i="5" s="1"/>
  <c r="R3438" i="5"/>
  <c r="T3438" i="5" s="1"/>
  <c r="R3439" i="5"/>
  <c r="T3439" i="5" s="1"/>
  <c r="R3440" i="5"/>
  <c r="T3440" i="5" s="1"/>
  <c r="R3441" i="5"/>
  <c r="T3441" i="5" s="1"/>
  <c r="R3442" i="5"/>
  <c r="T3442" i="5" s="1"/>
  <c r="R3443" i="5"/>
  <c r="T3443" i="5" s="1"/>
  <c r="R3444" i="5"/>
  <c r="T3444" i="5" s="1"/>
  <c r="R3445" i="5"/>
  <c r="T3445" i="5" s="1"/>
  <c r="R3446" i="5"/>
  <c r="T3446" i="5" s="1"/>
  <c r="R3447" i="5"/>
  <c r="T3447" i="5" s="1"/>
  <c r="R3448" i="5"/>
  <c r="T3448" i="5" s="1"/>
  <c r="R3449" i="5"/>
  <c r="T3449" i="5" s="1"/>
  <c r="R3450" i="5"/>
  <c r="T3450" i="5" s="1"/>
  <c r="R3451" i="5"/>
  <c r="T3451" i="5" s="1"/>
  <c r="R3452" i="5"/>
  <c r="T3452" i="5" s="1"/>
  <c r="R3453" i="5"/>
  <c r="T3453" i="5" s="1"/>
  <c r="R3454" i="5"/>
  <c r="T3454" i="5" s="1"/>
  <c r="R3455" i="5"/>
  <c r="T3455" i="5" s="1"/>
  <c r="R3456" i="5"/>
  <c r="T3456" i="5" s="1"/>
  <c r="R3457" i="5"/>
  <c r="T3457" i="5" s="1"/>
  <c r="R3458" i="5"/>
  <c r="T3458" i="5" s="1"/>
  <c r="R3459" i="5"/>
  <c r="T3459" i="5" s="1"/>
  <c r="R3460" i="5"/>
  <c r="T3460" i="5" s="1"/>
  <c r="R3461" i="5"/>
  <c r="T3461" i="5" s="1"/>
  <c r="R3462" i="5"/>
  <c r="T3462" i="5" s="1"/>
  <c r="R3463" i="5"/>
  <c r="T3463" i="5" s="1"/>
  <c r="R3464" i="5"/>
  <c r="T3464" i="5" s="1"/>
  <c r="R3465" i="5"/>
  <c r="T3465" i="5" s="1"/>
  <c r="R3466" i="5"/>
  <c r="T3466" i="5" s="1"/>
  <c r="R3467" i="5"/>
  <c r="T3467" i="5" s="1"/>
  <c r="R3468" i="5"/>
  <c r="T3468" i="5" s="1"/>
  <c r="R3469" i="5"/>
  <c r="T3469" i="5" s="1"/>
  <c r="R3470" i="5"/>
  <c r="T3470" i="5" s="1"/>
  <c r="R3471" i="5"/>
  <c r="T3471" i="5" s="1"/>
  <c r="R3472" i="5"/>
  <c r="T3472" i="5" s="1"/>
  <c r="R3473" i="5"/>
  <c r="T3473" i="5" s="1"/>
  <c r="R3474" i="5"/>
  <c r="T3474" i="5" s="1"/>
  <c r="R3475" i="5"/>
  <c r="T3475" i="5" s="1"/>
  <c r="R3476" i="5"/>
  <c r="T3476" i="5" s="1"/>
  <c r="R3477" i="5"/>
  <c r="T3477" i="5" s="1"/>
  <c r="R3478" i="5"/>
  <c r="T3478" i="5" s="1"/>
  <c r="R3479" i="5"/>
  <c r="T3479" i="5" s="1"/>
  <c r="R3480" i="5"/>
  <c r="T3480" i="5" s="1"/>
  <c r="R3481" i="5"/>
  <c r="T3481" i="5" s="1"/>
  <c r="R3482" i="5"/>
  <c r="T3482" i="5" s="1"/>
  <c r="R3483" i="5"/>
  <c r="T3483" i="5" s="1"/>
  <c r="R3484" i="5"/>
  <c r="T3484" i="5" s="1"/>
  <c r="R3485" i="5"/>
  <c r="T3485" i="5" s="1"/>
  <c r="R3486" i="5"/>
  <c r="T3486" i="5" s="1"/>
  <c r="R3487" i="5"/>
  <c r="T3487" i="5" s="1"/>
  <c r="R3488" i="5"/>
  <c r="T3488" i="5" s="1"/>
  <c r="R3489" i="5"/>
  <c r="T3489" i="5" s="1"/>
  <c r="R3490" i="5"/>
  <c r="T3490" i="5" s="1"/>
  <c r="R3491" i="5"/>
  <c r="T3491" i="5" s="1"/>
  <c r="R3492" i="5"/>
  <c r="T3492" i="5" s="1"/>
  <c r="R3493" i="5"/>
  <c r="T3493" i="5" s="1"/>
  <c r="R3494" i="5"/>
  <c r="T3494" i="5" s="1"/>
  <c r="R3495" i="5"/>
  <c r="T3495" i="5" s="1"/>
  <c r="R3496" i="5"/>
  <c r="T3496" i="5" s="1"/>
  <c r="R3497" i="5"/>
  <c r="T3497" i="5" s="1"/>
  <c r="R3498" i="5"/>
  <c r="T3498" i="5" s="1"/>
  <c r="R3499" i="5"/>
  <c r="T3499" i="5" s="1"/>
  <c r="R3500" i="5"/>
  <c r="T3500" i="5" s="1"/>
  <c r="R3501" i="5"/>
  <c r="T3501" i="5" s="1"/>
  <c r="R3502" i="5"/>
  <c r="T3502" i="5" s="1"/>
  <c r="R3503" i="5"/>
  <c r="T3503" i="5" s="1"/>
  <c r="R3504" i="5"/>
  <c r="T3504" i="5" s="1"/>
  <c r="R3505" i="5"/>
  <c r="T3505" i="5" s="1"/>
  <c r="R3506" i="5"/>
  <c r="T3506" i="5" s="1"/>
  <c r="R3507" i="5"/>
  <c r="T3507" i="5" s="1"/>
  <c r="R3508" i="5"/>
  <c r="T3508" i="5" s="1"/>
  <c r="R3509" i="5"/>
  <c r="T3509" i="5" s="1"/>
  <c r="R3510" i="5"/>
  <c r="T3510" i="5" s="1"/>
  <c r="R3511" i="5"/>
  <c r="T3511" i="5" s="1"/>
  <c r="R3512" i="5"/>
  <c r="T3512" i="5" s="1"/>
  <c r="R3513" i="5"/>
  <c r="T3513" i="5" s="1"/>
  <c r="R3514" i="5"/>
  <c r="T3514" i="5" s="1"/>
  <c r="R3515" i="5"/>
  <c r="T3515" i="5" s="1"/>
  <c r="R3516" i="5"/>
  <c r="T3516" i="5" s="1"/>
  <c r="R3517" i="5"/>
  <c r="T3517" i="5" s="1"/>
  <c r="R3518" i="5"/>
  <c r="T3518" i="5" s="1"/>
  <c r="R3519" i="5"/>
  <c r="T3519" i="5" s="1"/>
  <c r="R3520" i="5"/>
  <c r="T3520" i="5" s="1"/>
  <c r="R3521" i="5"/>
  <c r="T3521" i="5" s="1"/>
  <c r="R3522" i="5"/>
  <c r="T3522" i="5" s="1"/>
  <c r="R3523" i="5"/>
  <c r="T3523" i="5" s="1"/>
  <c r="R3524" i="5"/>
  <c r="T3524" i="5" s="1"/>
  <c r="R3525" i="5"/>
  <c r="T3525" i="5" s="1"/>
  <c r="R3526" i="5"/>
  <c r="T3526" i="5" s="1"/>
  <c r="R3527" i="5"/>
  <c r="T3527" i="5" s="1"/>
  <c r="R3528" i="5"/>
  <c r="T3528" i="5" s="1"/>
  <c r="R3529" i="5"/>
  <c r="T3529" i="5" s="1"/>
  <c r="R3530" i="5"/>
  <c r="T3530" i="5" s="1"/>
  <c r="R3531" i="5"/>
  <c r="T3531" i="5" s="1"/>
  <c r="R3532" i="5"/>
  <c r="T3532" i="5" s="1"/>
  <c r="R3533" i="5"/>
  <c r="T3533" i="5" s="1"/>
  <c r="R3534" i="5"/>
  <c r="T3534" i="5" s="1"/>
  <c r="R3535" i="5"/>
  <c r="T3535" i="5" s="1"/>
  <c r="R3536" i="5"/>
  <c r="T3536" i="5" s="1"/>
  <c r="R3537" i="5"/>
  <c r="T3537" i="5" s="1"/>
  <c r="R3538" i="5"/>
  <c r="T3538" i="5" s="1"/>
  <c r="R3539" i="5"/>
  <c r="T3539" i="5" s="1"/>
  <c r="R3540" i="5"/>
  <c r="T3540" i="5" s="1"/>
  <c r="R3541" i="5"/>
  <c r="T3541" i="5" s="1"/>
  <c r="R3542" i="5"/>
  <c r="T3542" i="5" s="1"/>
  <c r="R3543" i="5"/>
  <c r="T3543" i="5" s="1"/>
  <c r="R3544" i="5"/>
  <c r="T3544" i="5" s="1"/>
  <c r="R3545" i="5"/>
  <c r="T3545" i="5" s="1"/>
  <c r="R3546" i="5"/>
  <c r="T3546" i="5" s="1"/>
  <c r="R3547" i="5"/>
  <c r="T3547" i="5" s="1"/>
  <c r="R3548" i="5"/>
  <c r="T3548" i="5" s="1"/>
  <c r="R3549" i="5"/>
  <c r="T3549" i="5" s="1"/>
  <c r="R3550" i="5"/>
  <c r="T3550" i="5" s="1"/>
  <c r="R3551" i="5"/>
  <c r="T3551" i="5" s="1"/>
  <c r="R3552" i="5"/>
  <c r="T3552" i="5" s="1"/>
  <c r="R3553" i="5"/>
  <c r="T3553" i="5" s="1"/>
  <c r="R3554" i="5"/>
  <c r="T3554" i="5" s="1"/>
  <c r="R3555" i="5"/>
  <c r="T3555" i="5" s="1"/>
  <c r="R3556" i="5"/>
  <c r="T3556" i="5" s="1"/>
  <c r="R3557" i="5"/>
  <c r="T3557" i="5" s="1"/>
  <c r="R3558" i="5"/>
  <c r="T3558" i="5" s="1"/>
  <c r="R3559" i="5"/>
  <c r="T3559" i="5" s="1"/>
  <c r="R3560" i="5"/>
  <c r="T3560" i="5" s="1"/>
  <c r="R3561" i="5"/>
  <c r="T3561" i="5" s="1"/>
  <c r="R3562" i="5"/>
  <c r="T3562" i="5" s="1"/>
  <c r="R3563" i="5"/>
  <c r="T3563" i="5" s="1"/>
  <c r="R3564" i="5"/>
  <c r="T3564" i="5" s="1"/>
  <c r="R3565" i="5"/>
  <c r="T3565" i="5" s="1"/>
  <c r="R3566" i="5"/>
  <c r="T3566" i="5" s="1"/>
  <c r="R3567" i="5"/>
  <c r="T3567" i="5" s="1"/>
  <c r="R3568" i="5"/>
  <c r="T3568" i="5" s="1"/>
  <c r="R3569" i="5"/>
  <c r="T3569" i="5" s="1"/>
  <c r="R3570" i="5"/>
  <c r="T3570" i="5" s="1"/>
  <c r="R3571" i="5"/>
  <c r="T3571" i="5" s="1"/>
  <c r="R3572" i="5"/>
  <c r="T3572" i="5" s="1"/>
  <c r="R3573" i="5"/>
  <c r="T3573" i="5" s="1"/>
  <c r="R3574" i="5"/>
  <c r="T3574" i="5" s="1"/>
  <c r="R3575" i="5"/>
  <c r="T3575" i="5" s="1"/>
  <c r="R3576" i="5"/>
  <c r="T3576" i="5" s="1"/>
  <c r="R3577" i="5"/>
  <c r="T3577" i="5" s="1"/>
  <c r="R3578" i="5"/>
  <c r="T3578" i="5" s="1"/>
  <c r="R3579" i="5"/>
  <c r="T3579" i="5" s="1"/>
  <c r="R3580" i="5"/>
  <c r="T3580" i="5" s="1"/>
  <c r="R3581" i="5"/>
  <c r="T3581" i="5" s="1"/>
  <c r="R3582" i="5"/>
  <c r="T3582" i="5" s="1"/>
  <c r="R3583" i="5"/>
  <c r="T3583" i="5" s="1"/>
  <c r="R3584" i="5"/>
  <c r="T3584" i="5" s="1"/>
  <c r="R3585" i="5"/>
  <c r="T3585" i="5" s="1"/>
  <c r="R3586" i="5"/>
  <c r="T3586" i="5" s="1"/>
  <c r="R3587" i="5"/>
  <c r="T3587" i="5" s="1"/>
  <c r="R3588" i="5"/>
  <c r="T3588" i="5" s="1"/>
  <c r="R3589" i="5"/>
  <c r="T3589" i="5" s="1"/>
  <c r="R3590" i="5"/>
  <c r="T3590" i="5" s="1"/>
  <c r="R3591" i="5"/>
  <c r="T3591" i="5" s="1"/>
  <c r="R3592" i="5"/>
  <c r="T3592" i="5" s="1"/>
  <c r="R3593" i="5"/>
  <c r="T3593" i="5" s="1"/>
  <c r="R3594" i="5"/>
  <c r="T3594" i="5" s="1"/>
  <c r="R3595" i="5"/>
  <c r="T3595" i="5" s="1"/>
  <c r="R3596" i="5"/>
  <c r="T3596" i="5" s="1"/>
  <c r="R3597" i="5"/>
  <c r="T3597" i="5" s="1"/>
  <c r="R3598" i="5"/>
  <c r="T3598" i="5" s="1"/>
  <c r="R3599" i="5"/>
  <c r="T3599" i="5" s="1"/>
  <c r="R3600" i="5"/>
  <c r="T3600" i="5" s="1"/>
  <c r="R3601" i="5"/>
  <c r="T3601" i="5" s="1"/>
  <c r="R3602" i="5"/>
  <c r="T3602" i="5" s="1"/>
  <c r="R3603" i="5"/>
  <c r="T3603" i="5" s="1"/>
  <c r="R3604" i="5"/>
  <c r="T3604" i="5" s="1"/>
  <c r="R3605" i="5"/>
  <c r="T3605" i="5" s="1"/>
  <c r="R3606" i="5"/>
  <c r="T3606" i="5" s="1"/>
  <c r="R3607" i="5"/>
  <c r="T3607" i="5" s="1"/>
  <c r="R3608" i="5"/>
  <c r="T3608" i="5" s="1"/>
  <c r="R3609" i="5"/>
  <c r="T3609" i="5" s="1"/>
  <c r="R3610" i="5"/>
  <c r="T3610" i="5" s="1"/>
  <c r="R3611" i="5"/>
  <c r="T3611" i="5" s="1"/>
  <c r="R3612" i="5"/>
  <c r="T3612" i="5" s="1"/>
  <c r="R3613" i="5"/>
  <c r="T3613" i="5" s="1"/>
  <c r="R3614" i="5"/>
  <c r="T3614" i="5" s="1"/>
  <c r="R3615" i="5"/>
  <c r="T3615" i="5" s="1"/>
  <c r="R3616" i="5"/>
  <c r="T3616" i="5" s="1"/>
  <c r="R3617" i="5"/>
  <c r="T3617" i="5" s="1"/>
  <c r="R3618" i="5"/>
  <c r="T3618" i="5" s="1"/>
  <c r="R3619" i="5"/>
  <c r="T3619" i="5" s="1"/>
  <c r="R3620" i="5"/>
  <c r="T3620" i="5" s="1"/>
  <c r="R3621" i="5"/>
  <c r="T3621" i="5" s="1"/>
  <c r="R3622" i="5"/>
  <c r="T3622" i="5" s="1"/>
  <c r="R3623" i="5"/>
  <c r="T3623" i="5" s="1"/>
  <c r="R3624" i="5"/>
  <c r="T3624" i="5" s="1"/>
  <c r="R3625" i="5"/>
  <c r="T3625" i="5" s="1"/>
  <c r="R3626" i="5"/>
  <c r="T3626" i="5" s="1"/>
  <c r="R3627" i="5"/>
  <c r="T3627" i="5" s="1"/>
  <c r="R3628" i="5"/>
  <c r="T3628" i="5" s="1"/>
  <c r="R3629" i="5"/>
  <c r="T3629" i="5" s="1"/>
  <c r="R3630" i="5"/>
  <c r="T3630" i="5" s="1"/>
  <c r="R3631" i="5"/>
  <c r="T3631" i="5" s="1"/>
  <c r="R3632" i="5"/>
  <c r="T3632" i="5" s="1"/>
  <c r="R3633" i="5"/>
  <c r="T3633" i="5" s="1"/>
  <c r="R3634" i="5"/>
  <c r="T3634" i="5" s="1"/>
  <c r="R3635" i="5"/>
  <c r="T3635" i="5" s="1"/>
  <c r="R3636" i="5"/>
  <c r="T3636" i="5" s="1"/>
  <c r="R3637" i="5"/>
  <c r="T3637" i="5" s="1"/>
  <c r="R3638" i="5"/>
  <c r="T3638" i="5" s="1"/>
  <c r="R3639" i="5"/>
  <c r="T3639" i="5" s="1"/>
  <c r="R3640" i="5"/>
  <c r="T3640" i="5" s="1"/>
  <c r="R3641" i="5"/>
  <c r="T3641" i="5" s="1"/>
  <c r="R3642" i="5"/>
  <c r="T3642" i="5" s="1"/>
  <c r="R3643" i="5"/>
  <c r="T3643" i="5" s="1"/>
  <c r="R3644" i="5"/>
  <c r="T3644" i="5" s="1"/>
  <c r="R3645" i="5"/>
  <c r="T3645" i="5" s="1"/>
  <c r="R3646" i="5"/>
  <c r="T3646" i="5" s="1"/>
  <c r="R3647" i="5"/>
  <c r="T3647" i="5" s="1"/>
  <c r="R3648" i="5"/>
  <c r="T3648" i="5" s="1"/>
  <c r="R3649" i="5"/>
  <c r="T3649" i="5" s="1"/>
  <c r="R3650" i="5"/>
  <c r="T3650" i="5" s="1"/>
  <c r="R3651" i="5"/>
  <c r="T3651" i="5" s="1"/>
  <c r="R3652" i="5"/>
  <c r="T3652" i="5" s="1"/>
  <c r="R3653" i="5"/>
  <c r="T3653" i="5" s="1"/>
  <c r="R3654" i="5"/>
  <c r="T3654" i="5" s="1"/>
  <c r="R3655" i="5"/>
  <c r="T3655" i="5" s="1"/>
  <c r="R3656" i="5"/>
  <c r="T3656" i="5" s="1"/>
  <c r="R3657" i="5"/>
  <c r="T3657" i="5" s="1"/>
  <c r="R3658" i="5"/>
  <c r="T3658" i="5" s="1"/>
  <c r="R3659" i="5"/>
  <c r="T3659" i="5" s="1"/>
  <c r="R3660" i="5"/>
  <c r="T3660" i="5" s="1"/>
  <c r="R3661" i="5"/>
  <c r="T3661" i="5" s="1"/>
  <c r="R3662" i="5"/>
  <c r="T3662" i="5" s="1"/>
  <c r="R3663" i="5"/>
  <c r="T3663" i="5" s="1"/>
  <c r="R3664" i="5"/>
  <c r="T3664" i="5" s="1"/>
  <c r="R3665" i="5"/>
  <c r="T3665" i="5" s="1"/>
  <c r="R3666" i="5"/>
  <c r="T3666" i="5" s="1"/>
  <c r="R3667" i="5"/>
  <c r="T3667" i="5" s="1"/>
  <c r="R3668" i="5"/>
  <c r="T3668" i="5" s="1"/>
  <c r="R3669" i="5"/>
  <c r="T3669" i="5" s="1"/>
  <c r="R3670" i="5"/>
  <c r="T3670" i="5" s="1"/>
  <c r="R3671" i="5"/>
  <c r="T3671" i="5" s="1"/>
  <c r="R3672" i="5"/>
  <c r="T3672" i="5" s="1"/>
  <c r="R3673" i="5"/>
  <c r="T3673" i="5" s="1"/>
  <c r="R3674" i="5"/>
  <c r="T3674" i="5" s="1"/>
  <c r="R3675" i="5"/>
  <c r="T3675" i="5" s="1"/>
  <c r="R3676" i="5"/>
  <c r="T3676" i="5" s="1"/>
  <c r="R3677" i="5"/>
  <c r="T3677" i="5" s="1"/>
  <c r="R3678" i="5"/>
  <c r="T3678" i="5" s="1"/>
  <c r="R3679" i="5"/>
  <c r="T3679" i="5" s="1"/>
  <c r="R3680" i="5"/>
  <c r="T3680" i="5" s="1"/>
  <c r="R3681" i="5"/>
  <c r="T3681" i="5" s="1"/>
  <c r="R3682" i="5"/>
  <c r="T3682" i="5" s="1"/>
  <c r="R3683" i="5"/>
  <c r="T3683" i="5" s="1"/>
  <c r="R3684" i="5"/>
  <c r="T3684" i="5" s="1"/>
  <c r="R3685" i="5"/>
  <c r="T3685" i="5" s="1"/>
  <c r="R3686" i="5"/>
  <c r="T3686" i="5" s="1"/>
  <c r="R3687" i="5"/>
  <c r="T3687" i="5" s="1"/>
  <c r="R3688" i="5"/>
  <c r="T3688" i="5" s="1"/>
  <c r="R3689" i="5"/>
  <c r="T3689" i="5" s="1"/>
  <c r="R3690" i="5"/>
  <c r="T3690" i="5" s="1"/>
  <c r="R3691" i="5"/>
  <c r="T3691" i="5" s="1"/>
  <c r="R3692" i="5"/>
  <c r="T3692" i="5" s="1"/>
  <c r="R3693" i="5"/>
  <c r="T3693" i="5" s="1"/>
  <c r="R3694" i="5"/>
  <c r="T3694" i="5" s="1"/>
  <c r="R3695" i="5"/>
  <c r="T3695" i="5" s="1"/>
  <c r="R3696" i="5"/>
  <c r="T3696" i="5" s="1"/>
  <c r="R3697" i="5"/>
  <c r="T3697" i="5" s="1"/>
  <c r="R3698" i="5"/>
  <c r="T3698" i="5" s="1"/>
  <c r="R3699" i="5"/>
  <c r="T3699" i="5" s="1"/>
  <c r="R3700" i="5"/>
  <c r="T3700" i="5" s="1"/>
  <c r="R3701" i="5"/>
  <c r="T3701" i="5" s="1"/>
  <c r="R3702" i="5"/>
  <c r="T3702" i="5" s="1"/>
  <c r="R3703" i="5"/>
  <c r="T3703" i="5" s="1"/>
  <c r="R3704" i="5"/>
  <c r="T3704" i="5" s="1"/>
  <c r="R3705" i="5"/>
  <c r="T3705" i="5" s="1"/>
  <c r="R3706" i="5"/>
  <c r="T3706" i="5" s="1"/>
  <c r="R3707" i="5"/>
  <c r="T3707" i="5" s="1"/>
  <c r="R3708" i="5"/>
  <c r="T3708" i="5" s="1"/>
  <c r="R3709" i="5"/>
  <c r="T3709" i="5" s="1"/>
  <c r="R3710" i="5"/>
  <c r="T3710" i="5" s="1"/>
  <c r="R3711" i="5"/>
  <c r="T3711" i="5" s="1"/>
  <c r="R3712" i="5"/>
  <c r="T3712" i="5" s="1"/>
  <c r="R3713" i="5"/>
  <c r="T3713" i="5" s="1"/>
  <c r="R3714" i="5"/>
  <c r="T3714" i="5" s="1"/>
  <c r="R3715" i="5"/>
  <c r="T3715" i="5" s="1"/>
  <c r="R3716" i="5"/>
  <c r="T3716" i="5" s="1"/>
  <c r="R3717" i="5"/>
  <c r="T3717" i="5" s="1"/>
  <c r="R3718" i="5"/>
  <c r="T3718" i="5" s="1"/>
  <c r="R3719" i="5"/>
  <c r="T3719" i="5" s="1"/>
  <c r="R3720" i="5"/>
  <c r="T3720" i="5" s="1"/>
  <c r="R3721" i="5"/>
  <c r="T3721" i="5" s="1"/>
  <c r="R3722" i="5"/>
  <c r="T3722" i="5" s="1"/>
  <c r="R3723" i="5"/>
  <c r="T3723" i="5" s="1"/>
  <c r="R3724" i="5"/>
  <c r="T3724" i="5" s="1"/>
  <c r="R3725" i="5"/>
  <c r="T3725" i="5" s="1"/>
  <c r="R3726" i="5"/>
  <c r="T3726" i="5" s="1"/>
  <c r="R3727" i="5"/>
  <c r="T3727" i="5" s="1"/>
  <c r="R3728" i="5"/>
  <c r="T3728" i="5" s="1"/>
  <c r="R3729" i="5"/>
  <c r="T3729" i="5" s="1"/>
  <c r="R3730" i="5"/>
  <c r="T3730" i="5" s="1"/>
  <c r="R3731" i="5"/>
  <c r="T3731" i="5" s="1"/>
  <c r="R3732" i="5"/>
  <c r="T3732" i="5" s="1"/>
  <c r="R3733" i="5"/>
  <c r="T3733" i="5" s="1"/>
  <c r="R3734" i="5"/>
  <c r="T3734" i="5" s="1"/>
  <c r="R3735" i="5"/>
  <c r="T3735" i="5" s="1"/>
  <c r="R3736" i="5"/>
  <c r="T3736" i="5" s="1"/>
  <c r="R3737" i="5"/>
  <c r="T3737" i="5" s="1"/>
  <c r="R3738" i="5"/>
  <c r="T3738" i="5" s="1"/>
  <c r="R3739" i="5"/>
  <c r="T3739" i="5" s="1"/>
  <c r="R3740" i="5"/>
  <c r="T3740" i="5" s="1"/>
  <c r="R3741" i="5"/>
  <c r="T3741" i="5" s="1"/>
  <c r="R3742" i="5"/>
  <c r="T3742" i="5" s="1"/>
  <c r="R3743" i="5"/>
  <c r="T3743" i="5" s="1"/>
  <c r="R3744" i="5"/>
  <c r="T3744" i="5" s="1"/>
  <c r="R3745" i="5"/>
  <c r="T3745" i="5" s="1"/>
  <c r="R3746" i="5"/>
  <c r="T3746" i="5" s="1"/>
  <c r="R3747" i="5"/>
  <c r="T3747" i="5" s="1"/>
  <c r="R3748" i="5"/>
  <c r="T3748" i="5" s="1"/>
  <c r="R3749" i="5"/>
  <c r="T3749" i="5" s="1"/>
  <c r="R3750" i="5"/>
  <c r="T3750" i="5" s="1"/>
  <c r="R3751" i="5"/>
  <c r="T3751" i="5" s="1"/>
  <c r="R3752" i="5"/>
  <c r="T3752" i="5" s="1"/>
  <c r="R3753" i="5"/>
  <c r="T3753" i="5" s="1"/>
  <c r="R3754" i="5"/>
  <c r="T3754" i="5" s="1"/>
  <c r="R3755" i="5"/>
  <c r="T3755" i="5" s="1"/>
  <c r="R3756" i="5"/>
  <c r="T3756" i="5" s="1"/>
  <c r="R3757" i="5"/>
  <c r="T3757" i="5" s="1"/>
  <c r="R3758" i="5"/>
  <c r="T3758" i="5" s="1"/>
  <c r="R3759" i="5"/>
  <c r="T3759" i="5" s="1"/>
  <c r="R3760" i="5"/>
  <c r="T3760" i="5" s="1"/>
  <c r="R3761" i="5"/>
  <c r="T3761" i="5" s="1"/>
  <c r="R3762" i="5"/>
  <c r="T3762" i="5" s="1"/>
  <c r="R3763" i="5"/>
  <c r="T3763" i="5" s="1"/>
  <c r="R3764" i="5"/>
  <c r="T3764" i="5" s="1"/>
  <c r="R3765" i="5"/>
  <c r="T3765" i="5" s="1"/>
  <c r="R3766" i="5"/>
  <c r="T3766" i="5" s="1"/>
  <c r="R3767" i="5"/>
  <c r="T3767" i="5" s="1"/>
  <c r="R3768" i="5"/>
  <c r="T3768" i="5" s="1"/>
  <c r="R3769" i="5"/>
  <c r="T3769" i="5" s="1"/>
  <c r="R3770" i="5"/>
  <c r="T3770" i="5" s="1"/>
  <c r="R3771" i="5"/>
  <c r="T3771" i="5" s="1"/>
  <c r="R3772" i="5"/>
  <c r="T3772" i="5" s="1"/>
  <c r="R3773" i="5"/>
  <c r="T3773" i="5" s="1"/>
  <c r="R3774" i="5"/>
  <c r="T3774" i="5" s="1"/>
  <c r="R3775" i="5"/>
  <c r="T3775" i="5" s="1"/>
  <c r="R3776" i="5"/>
  <c r="T3776" i="5" s="1"/>
  <c r="R3777" i="5"/>
  <c r="T3777" i="5" s="1"/>
  <c r="R3778" i="5"/>
  <c r="T3778" i="5" s="1"/>
  <c r="R3779" i="5"/>
  <c r="T3779" i="5" s="1"/>
  <c r="R3780" i="5"/>
  <c r="T3780" i="5" s="1"/>
  <c r="R3781" i="5"/>
  <c r="T3781" i="5" s="1"/>
  <c r="R3782" i="5"/>
  <c r="T3782" i="5" s="1"/>
  <c r="R3783" i="5"/>
  <c r="T3783" i="5" s="1"/>
  <c r="R3784" i="5"/>
  <c r="T3784" i="5" s="1"/>
  <c r="R3785" i="5"/>
  <c r="T3785" i="5" s="1"/>
  <c r="R3786" i="5"/>
  <c r="T3786" i="5" s="1"/>
  <c r="R3787" i="5"/>
  <c r="T3787" i="5" s="1"/>
  <c r="R3788" i="5"/>
  <c r="T3788" i="5" s="1"/>
  <c r="R3789" i="5"/>
  <c r="T3789" i="5" s="1"/>
  <c r="R3790" i="5"/>
  <c r="T3790" i="5" s="1"/>
  <c r="R3791" i="5"/>
  <c r="T3791" i="5" s="1"/>
  <c r="R3792" i="5"/>
  <c r="T3792" i="5" s="1"/>
  <c r="R3793" i="5"/>
  <c r="T3793" i="5" s="1"/>
  <c r="R3794" i="5"/>
  <c r="T3794" i="5" s="1"/>
  <c r="R3795" i="5"/>
  <c r="T3795" i="5" s="1"/>
  <c r="R3796" i="5"/>
  <c r="T3796" i="5" s="1"/>
  <c r="R3797" i="5"/>
  <c r="T3797" i="5" s="1"/>
  <c r="R3798" i="5"/>
  <c r="T3798" i="5" s="1"/>
  <c r="R3799" i="5"/>
  <c r="T3799" i="5" s="1"/>
  <c r="R3800" i="5"/>
  <c r="T3800" i="5" s="1"/>
  <c r="R3801" i="5"/>
  <c r="T3801" i="5" s="1"/>
  <c r="R3802" i="5"/>
  <c r="T3802" i="5" s="1"/>
  <c r="R3803" i="5"/>
  <c r="T3803" i="5" s="1"/>
  <c r="R3804" i="5"/>
  <c r="T3804" i="5" s="1"/>
  <c r="R3805" i="5"/>
  <c r="T3805" i="5" s="1"/>
  <c r="R3806" i="5"/>
  <c r="T3806" i="5" s="1"/>
  <c r="R3807" i="5"/>
  <c r="T3807" i="5" s="1"/>
  <c r="R3808" i="5"/>
  <c r="T3808" i="5" s="1"/>
  <c r="R3809" i="5"/>
  <c r="T3809" i="5" s="1"/>
  <c r="R3810" i="5"/>
  <c r="T3810" i="5" s="1"/>
  <c r="R3811" i="5"/>
  <c r="T3811" i="5" s="1"/>
  <c r="R3812" i="5"/>
  <c r="T3812" i="5" s="1"/>
  <c r="R3813" i="5"/>
  <c r="T3813" i="5" s="1"/>
  <c r="R3814" i="5"/>
  <c r="T3814" i="5" s="1"/>
  <c r="R3815" i="5"/>
  <c r="T3815" i="5" s="1"/>
  <c r="R3816" i="5"/>
  <c r="T3816" i="5" s="1"/>
  <c r="R3817" i="5"/>
  <c r="T3817" i="5" s="1"/>
  <c r="R3818" i="5"/>
  <c r="T3818" i="5" s="1"/>
  <c r="R3819" i="5"/>
  <c r="T3819" i="5" s="1"/>
  <c r="R3820" i="5"/>
  <c r="T3820" i="5" s="1"/>
  <c r="R3821" i="5"/>
  <c r="T3821" i="5" s="1"/>
  <c r="R3822" i="5"/>
  <c r="T3822" i="5" s="1"/>
  <c r="R3823" i="5"/>
  <c r="T3823" i="5" s="1"/>
  <c r="R3824" i="5"/>
  <c r="T3824" i="5" s="1"/>
  <c r="R3825" i="5"/>
  <c r="T3825" i="5" s="1"/>
  <c r="R3826" i="5"/>
  <c r="T3826" i="5" s="1"/>
  <c r="R3827" i="5"/>
  <c r="T3827" i="5" s="1"/>
  <c r="R3828" i="5"/>
  <c r="T3828" i="5" s="1"/>
  <c r="R3829" i="5"/>
  <c r="T3829" i="5" s="1"/>
  <c r="R3830" i="5"/>
  <c r="T3830" i="5" s="1"/>
  <c r="R3831" i="5"/>
  <c r="T3831" i="5" s="1"/>
  <c r="R3832" i="5"/>
  <c r="T3832" i="5" s="1"/>
  <c r="R3833" i="5"/>
  <c r="T3833" i="5" s="1"/>
  <c r="R3834" i="5"/>
  <c r="T3834" i="5" s="1"/>
  <c r="R3835" i="5"/>
  <c r="T3835" i="5" s="1"/>
  <c r="R3836" i="5"/>
  <c r="T3836" i="5" s="1"/>
  <c r="R3837" i="5"/>
  <c r="T3837" i="5" s="1"/>
  <c r="R3838" i="5"/>
  <c r="T3838" i="5" s="1"/>
  <c r="R3839" i="5"/>
  <c r="T3839" i="5" s="1"/>
  <c r="R3840" i="5"/>
  <c r="T3840" i="5" s="1"/>
  <c r="R3841" i="5"/>
  <c r="T3841" i="5" s="1"/>
  <c r="R3842" i="5"/>
  <c r="T3842" i="5" s="1"/>
  <c r="R3843" i="5"/>
  <c r="T3843" i="5" s="1"/>
  <c r="R3844" i="5"/>
  <c r="T3844" i="5" s="1"/>
  <c r="R3845" i="5"/>
  <c r="T3845" i="5" s="1"/>
  <c r="R3846" i="5"/>
  <c r="T3846" i="5" s="1"/>
  <c r="R3847" i="5"/>
  <c r="T3847" i="5" s="1"/>
  <c r="R3848" i="5"/>
  <c r="T3848" i="5" s="1"/>
  <c r="R3849" i="5"/>
  <c r="T3849" i="5" s="1"/>
  <c r="R3850" i="5"/>
  <c r="T3850" i="5" s="1"/>
  <c r="R3851" i="5"/>
  <c r="T3851" i="5" s="1"/>
  <c r="R3852" i="5"/>
  <c r="T3852" i="5" s="1"/>
  <c r="R3853" i="5"/>
  <c r="T3853" i="5" s="1"/>
  <c r="R3854" i="5"/>
  <c r="T3854" i="5" s="1"/>
  <c r="R3855" i="5"/>
  <c r="T3855" i="5" s="1"/>
  <c r="R3856" i="5"/>
  <c r="T3856" i="5" s="1"/>
  <c r="R3857" i="5"/>
  <c r="T3857" i="5" s="1"/>
  <c r="R3858" i="5"/>
  <c r="T3858" i="5" s="1"/>
  <c r="R3859" i="5"/>
  <c r="T3859" i="5" s="1"/>
  <c r="R3860" i="5"/>
  <c r="T3860" i="5" s="1"/>
  <c r="R3861" i="5"/>
  <c r="T3861" i="5" s="1"/>
  <c r="R3862" i="5"/>
  <c r="T3862" i="5" s="1"/>
  <c r="R3863" i="5"/>
  <c r="T3863" i="5" s="1"/>
  <c r="R3864" i="5"/>
  <c r="T3864" i="5" s="1"/>
  <c r="R3865" i="5"/>
  <c r="T3865" i="5" s="1"/>
  <c r="R3866" i="5"/>
  <c r="T3866" i="5" s="1"/>
  <c r="R3867" i="5"/>
  <c r="T3867" i="5" s="1"/>
  <c r="R3868" i="5"/>
  <c r="T3868" i="5" s="1"/>
  <c r="R3869" i="5"/>
  <c r="T3869" i="5" s="1"/>
  <c r="R3870" i="5"/>
  <c r="T3870" i="5" s="1"/>
  <c r="R3871" i="5"/>
  <c r="T3871" i="5" s="1"/>
  <c r="R3872" i="5"/>
  <c r="T3872" i="5" s="1"/>
  <c r="R3873" i="5"/>
  <c r="T3873" i="5" s="1"/>
  <c r="R3874" i="5"/>
  <c r="T3874" i="5" s="1"/>
  <c r="R3875" i="5"/>
  <c r="T3875" i="5" s="1"/>
  <c r="R3876" i="5"/>
  <c r="T3876" i="5" s="1"/>
  <c r="R3877" i="5"/>
  <c r="T3877" i="5" s="1"/>
  <c r="R3878" i="5"/>
  <c r="T3878" i="5" s="1"/>
  <c r="R3879" i="5"/>
  <c r="T3879" i="5" s="1"/>
  <c r="R3880" i="5"/>
  <c r="T3880" i="5" s="1"/>
  <c r="R3881" i="5"/>
  <c r="T3881" i="5" s="1"/>
  <c r="R3882" i="5"/>
  <c r="T3882" i="5" s="1"/>
  <c r="R3883" i="5"/>
  <c r="T3883" i="5" s="1"/>
  <c r="R3884" i="5"/>
  <c r="T3884" i="5" s="1"/>
  <c r="R3885" i="5"/>
  <c r="T3885" i="5" s="1"/>
  <c r="R3886" i="5"/>
  <c r="T3886" i="5" s="1"/>
  <c r="R3887" i="5"/>
  <c r="T3887" i="5" s="1"/>
  <c r="R3888" i="5"/>
  <c r="T3888" i="5" s="1"/>
  <c r="R3889" i="5"/>
  <c r="T3889" i="5" s="1"/>
  <c r="R3890" i="5"/>
  <c r="T3890" i="5" s="1"/>
  <c r="R3891" i="5"/>
  <c r="T3891" i="5" s="1"/>
  <c r="R3892" i="5"/>
  <c r="T3892" i="5" s="1"/>
  <c r="R3893" i="5"/>
  <c r="T3893" i="5" s="1"/>
  <c r="R3894" i="5"/>
  <c r="T3894" i="5" s="1"/>
  <c r="R3895" i="5"/>
  <c r="T3895" i="5" s="1"/>
  <c r="R3896" i="5"/>
  <c r="T3896" i="5" s="1"/>
  <c r="R3897" i="5"/>
  <c r="T3897" i="5" s="1"/>
  <c r="R3898" i="5"/>
  <c r="T3898" i="5" s="1"/>
  <c r="R3899" i="5"/>
  <c r="T3899" i="5" s="1"/>
  <c r="R3900" i="5"/>
  <c r="T3900" i="5" s="1"/>
  <c r="R3901" i="5"/>
  <c r="T3901" i="5" s="1"/>
  <c r="R3902" i="5"/>
  <c r="T3902" i="5" s="1"/>
  <c r="R3903" i="5"/>
  <c r="T3903" i="5" s="1"/>
  <c r="R3904" i="5"/>
  <c r="T3904" i="5" s="1"/>
  <c r="R3905" i="5"/>
  <c r="T3905" i="5" s="1"/>
  <c r="R3906" i="5"/>
  <c r="T3906" i="5" s="1"/>
  <c r="R3907" i="5"/>
  <c r="T3907" i="5" s="1"/>
  <c r="R3908" i="5"/>
  <c r="T3908" i="5" s="1"/>
  <c r="R3909" i="5"/>
  <c r="T3909" i="5" s="1"/>
  <c r="R3910" i="5"/>
  <c r="T3910" i="5" s="1"/>
  <c r="R3911" i="5"/>
  <c r="T3911" i="5" s="1"/>
  <c r="R3912" i="5"/>
  <c r="T3912" i="5" s="1"/>
  <c r="R3913" i="5"/>
  <c r="T3913" i="5" s="1"/>
  <c r="R3914" i="5"/>
  <c r="T3914" i="5" s="1"/>
  <c r="R3915" i="5"/>
  <c r="T3915" i="5" s="1"/>
  <c r="R3916" i="5"/>
  <c r="T3916" i="5" s="1"/>
  <c r="R3917" i="5"/>
  <c r="T3917" i="5" s="1"/>
  <c r="R3918" i="5"/>
  <c r="T3918" i="5" s="1"/>
  <c r="R3919" i="5"/>
  <c r="T3919" i="5" s="1"/>
  <c r="R3920" i="5"/>
  <c r="T3920" i="5" s="1"/>
  <c r="R3921" i="5"/>
  <c r="T3921" i="5" s="1"/>
  <c r="R3922" i="5"/>
  <c r="T3922" i="5" s="1"/>
  <c r="R3923" i="5"/>
  <c r="T3923" i="5" s="1"/>
  <c r="R3924" i="5"/>
  <c r="T3924" i="5" s="1"/>
  <c r="R3925" i="5"/>
  <c r="T3925" i="5" s="1"/>
  <c r="R3926" i="5"/>
  <c r="T3926" i="5" s="1"/>
  <c r="R3927" i="5"/>
  <c r="T3927" i="5" s="1"/>
  <c r="R3928" i="5"/>
  <c r="T3928" i="5" s="1"/>
  <c r="R3929" i="5"/>
  <c r="T3929" i="5" s="1"/>
  <c r="R3930" i="5"/>
  <c r="T3930" i="5" s="1"/>
  <c r="R3931" i="5"/>
  <c r="T3931" i="5" s="1"/>
  <c r="R3932" i="5"/>
  <c r="T3932" i="5" s="1"/>
  <c r="R3933" i="5"/>
  <c r="T3933" i="5" s="1"/>
  <c r="R3934" i="5"/>
  <c r="T3934" i="5" s="1"/>
  <c r="R3935" i="5"/>
  <c r="T3935" i="5" s="1"/>
  <c r="R3936" i="5"/>
  <c r="T3936" i="5" s="1"/>
  <c r="R3937" i="5"/>
  <c r="T3937" i="5" s="1"/>
  <c r="R3938" i="5"/>
  <c r="T3938" i="5" s="1"/>
  <c r="R3939" i="5"/>
  <c r="T3939" i="5" s="1"/>
  <c r="R3940" i="5"/>
  <c r="T3940" i="5" s="1"/>
  <c r="R3941" i="5"/>
  <c r="T3941" i="5" s="1"/>
  <c r="R3942" i="5"/>
  <c r="T3942" i="5" s="1"/>
  <c r="R3943" i="5"/>
  <c r="T3943" i="5" s="1"/>
  <c r="R3944" i="5"/>
  <c r="T3944" i="5" s="1"/>
  <c r="R3945" i="5"/>
  <c r="T3945" i="5" s="1"/>
  <c r="R3946" i="5"/>
  <c r="T3946" i="5" s="1"/>
  <c r="R3947" i="5"/>
  <c r="T3947" i="5" s="1"/>
  <c r="R3948" i="5"/>
  <c r="T3948" i="5" s="1"/>
  <c r="R3949" i="5"/>
  <c r="T3949" i="5" s="1"/>
  <c r="R3950" i="5"/>
  <c r="T3950" i="5" s="1"/>
  <c r="R3951" i="5"/>
  <c r="T3951" i="5" s="1"/>
  <c r="R3952" i="5"/>
  <c r="T3952" i="5" s="1"/>
  <c r="R3953" i="5"/>
  <c r="T3953" i="5" s="1"/>
  <c r="R3954" i="5"/>
  <c r="T3954" i="5" s="1"/>
  <c r="R3955" i="5"/>
  <c r="T3955" i="5" s="1"/>
  <c r="R3956" i="5"/>
  <c r="T3956" i="5" s="1"/>
  <c r="R3957" i="5"/>
  <c r="T3957" i="5" s="1"/>
  <c r="R3958" i="5"/>
  <c r="T3958" i="5" s="1"/>
  <c r="R3959" i="5"/>
  <c r="T3959" i="5" s="1"/>
  <c r="R3960" i="5"/>
  <c r="T3960" i="5" s="1"/>
  <c r="R3961" i="5"/>
  <c r="T3961" i="5" s="1"/>
  <c r="R3962" i="5"/>
  <c r="T3962" i="5" s="1"/>
  <c r="R3963" i="5"/>
  <c r="T3963" i="5" s="1"/>
  <c r="R3964" i="5"/>
  <c r="T3964" i="5" s="1"/>
  <c r="R3965" i="5"/>
  <c r="T3965" i="5" s="1"/>
  <c r="R3966" i="5"/>
  <c r="T3966" i="5" s="1"/>
  <c r="R3967" i="5"/>
  <c r="T3967" i="5" s="1"/>
  <c r="R3968" i="5"/>
  <c r="T3968" i="5" s="1"/>
  <c r="R3969" i="5"/>
  <c r="T3969" i="5" s="1"/>
  <c r="R3970" i="5"/>
  <c r="T3970" i="5" s="1"/>
  <c r="R3971" i="5"/>
  <c r="T3971" i="5" s="1"/>
  <c r="R3972" i="5"/>
  <c r="T3972" i="5" s="1"/>
  <c r="R3973" i="5"/>
  <c r="T3973" i="5" s="1"/>
  <c r="R3974" i="5"/>
  <c r="T3974" i="5" s="1"/>
  <c r="R3975" i="5"/>
  <c r="T3975" i="5" s="1"/>
  <c r="R3976" i="5"/>
  <c r="T3976" i="5" s="1"/>
  <c r="R3977" i="5"/>
  <c r="T3977" i="5" s="1"/>
  <c r="R3978" i="5"/>
  <c r="T3978" i="5" s="1"/>
  <c r="R3979" i="5"/>
  <c r="T3979" i="5" s="1"/>
  <c r="R3980" i="5"/>
  <c r="T3980" i="5" s="1"/>
  <c r="R3981" i="5"/>
  <c r="T3981" i="5" s="1"/>
  <c r="R3982" i="5"/>
  <c r="T3982" i="5" s="1"/>
  <c r="R3983" i="5"/>
  <c r="T3983" i="5" s="1"/>
  <c r="R3984" i="5"/>
  <c r="T3984" i="5" s="1"/>
  <c r="R3985" i="5"/>
  <c r="T3985" i="5" s="1"/>
  <c r="R3986" i="5"/>
  <c r="T3986" i="5" s="1"/>
  <c r="R3987" i="5"/>
  <c r="T3987" i="5" s="1"/>
  <c r="R3988" i="5"/>
  <c r="T3988" i="5" s="1"/>
  <c r="R3989" i="5"/>
  <c r="T3989" i="5" s="1"/>
  <c r="R3990" i="5"/>
  <c r="T3990" i="5" s="1"/>
  <c r="R3991" i="5"/>
  <c r="T3991" i="5" s="1"/>
  <c r="R3992" i="5"/>
  <c r="T3992" i="5" s="1"/>
  <c r="R3993" i="5"/>
  <c r="T3993" i="5" s="1"/>
  <c r="R3994" i="5"/>
  <c r="T3994" i="5" s="1"/>
  <c r="R3995" i="5"/>
  <c r="T3995" i="5" s="1"/>
  <c r="R3996" i="5"/>
  <c r="T3996" i="5" s="1"/>
  <c r="R3997" i="5"/>
  <c r="T3997" i="5" s="1"/>
  <c r="R3998" i="5"/>
  <c r="T3998" i="5" s="1"/>
  <c r="R3999" i="5"/>
  <c r="T3999" i="5" s="1"/>
  <c r="R4000" i="5"/>
  <c r="T4000" i="5" s="1"/>
  <c r="R4001" i="5"/>
  <c r="T4001" i="5" s="1"/>
  <c r="R4002" i="5"/>
  <c r="T4002" i="5" s="1"/>
  <c r="R4003" i="5"/>
  <c r="T4003" i="5" s="1"/>
  <c r="R4004" i="5"/>
  <c r="T4004" i="5" s="1"/>
  <c r="R4005" i="5"/>
  <c r="T4005" i="5" s="1"/>
  <c r="R4006" i="5"/>
  <c r="T4006" i="5" s="1"/>
  <c r="R4007" i="5"/>
  <c r="T4007" i="5" s="1"/>
  <c r="R4008" i="5"/>
  <c r="T4008" i="5" s="1"/>
  <c r="R4009" i="5"/>
  <c r="T4009" i="5" s="1"/>
  <c r="R4010" i="5"/>
  <c r="T4010" i="5" s="1"/>
  <c r="R4011" i="5"/>
  <c r="T4011" i="5" s="1"/>
  <c r="R4012" i="5"/>
  <c r="T4012" i="5" s="1"/>
  <c r="R4013" i="5"/>
  <c r="T4013" i="5" s="1"/>
  <c r="R4014" i="5"/>
  <c r="T4014" i="5" s="1"/>
  <c r="R4015" i="5"/>
  <c r="T4015" i="5" s="1"/>
  <c r="R4016" i="5"/>
  <c r="T4016" i="5" s="1"/>
  <c r="R4017" i="5"/>
  <c r="T4017" i="5" s="1"/>
  <c r="R4018" i="5"/>
  <c r="T4018" i="5" s="1"/>
  <c r="R4019" i="5"/>
  <c r="T4019" i="5" s="1"/>
  <c r="R4020" i="5"/>
  <c r="T4020" i="5" s="1"/>
  <c r="R4021" i="5"/>
  <c r="T4021" i="5" s="1"/>
  <c r="R4022" i="5"/>
  <c r="T4022" i="5" s="1"/>
  <c r="R4023" i="5"/>
  <c r="T4023" i="5" s="1"/>
  <c r="R4024" i="5"/>
  <c r="T4024" i="5" s="1"/>
  <c r="R4025" i="5"/>
  <c r="T4025" i="5" s="1"/>
  <c r="R4026" i="5"/>
  <c r="T4026" i="5" s="1"/>
  <c r="R4027" i="5"/>
  <c r="T4027" i="5" s="1"/>
  <c r="R4028" i="5"/>
  <c r="T4028" i="5" s="1"/>
  <c r="R4029" i="5"/>
  <c r="T4029" i="5" s="1"/>
  <c r="R4030" i="5"/>
  <c r="T4030" i="5" s="1"/>
  <c r="R4031" i="5"/>
  <c r="T4031" i="5" s="1"/>
  <c r="R4032" i="5"/>
  <c r="T4032" i="5" s="1"/>
  <c r="R4033" i="5"/>
  <c r="T4033" i="5" s="1"/>
  <c r="R4034" i="5"/>
  <c r="T4034" i="5" s="1"/>
  <c r="R4035" i="5"/>
  <c r="T4035" i="5" s="1"/>
  <c r="R4036" i="5"/>
  <c r="T4036" i="5" s="1"/>
  <c r="R4037" i="5"/>
  <c r="T4037" i="5" s="1"/>
  <c r="R4038" i="5"/>
  <c r="T4038" i="5" s="1"/>
  <c r="R4039" i="5"/>
  <c r="T4039" i="5" s="1"/>
  <c r="R4040" i="5"/>
  <c r="T4040" i="5" s="1"/>
  <c r="R4041" i="5"/>
  <c r="T4041" i="5" s="1"/>
  <c r="R4042" i="5"/>
  <c r="T4042" i="5" s="1"/>
  <c r="R4043" i="5"/>
  <c r="T4043" i="5" s="1"/>
  <c r="R4044" i="5"/>
  <c r="T4044" i="5" s="1"/>
  <c r="R4045" i="5"/>
  <c r="T4045" i="5" s="1"/>
  <c r="R4046" i="5"/>
  <c r="T4046" i="5" s="1"/>
  <c r="R4047" i="5"/>
  <c r="T4047" i="5" s="1"/>
  <c r="R4048" i="5"/>
  <c r="T4048" i="5" s="1"/>
  <c r="R4049" i="5"/>
  <c r="T4049" i="5" s="1"/>
  <c r="R4050" i="5"/>
  <c r="T4050" i="5" s="1"/>
  <c r="R4051" i="5"/>
  <c r="T4051" i="5" s="1"/>
  <c r="R4052" i="5"/>
  <c r="T4052" i="5" s="1"/>
  <c r="R4053" i="5"/>
  <c r="T4053" i="5" s="1"/>
  <c r="R4054" i="5"/>
  <c r="T4054" i="5" s="1"/>
  <c r="R4055" i="5"/>
  <c r="T4055" i="5" s="1"/>
  <c r="R4056" i="5"/>
  <c r="T4056" i="5" s="1"/>
  <c r="R4057" i="5"/>
  <c r="T4057" i="5" s="1"/>
  <c r="R4058" i="5"/>
  <c r="T4058" i="5" s="1"/>
  <c r="R4059" i="5"/>
  <c r="T4059" i="5" s="1"/>
  <c r="R4060" i="5"/>
  <c r="T4060" i="5" s="1"/>
  <c r="R4061" i="5"/>
  <c r="T4061" i="5" s="1"/>
  <c r="R4062" i="5"/>
  <c r="T4062" i="5" s="1"/>
  <c r="R4063" i="5"/>
  <c r="T4063" i="5" s="1"/>
  <c r="R4064" i="5"/>
  <c r="T4064" i="5" s="1"/>
  <c r="R4065" i="5"/>
  <c r="T4065" i="5" s="1"/>
  <c r="R4066" i="5"/>
  <c r="T4066" i="5" s="1"/>
  <c r="R4067" i="5"/>
  <c r="T4067" i="5" s="1"/>
  <c r="R4068" i="5"/>
  <c r="T4068" i="5" s="1"/>
  <c r="R4069" i="5"/>
  <c r="T4069" i="5" s="1"/>
  <c r="R4070" i="5"/>
  <c r="T4070" i="5" s="1"/>
  <c r="R4071" i="5"/>
  <c r="T4071" i="5" s="1"/>
  <c r="R4072" i="5"/>
  <c r="T4072" i="5" s="1"/>
  <c r="R4073" i="5"/>
  <c r="T4073" i="5" s="1"/>
  <c r="R4074" i="5"/>
  <c r="T4074" i="5" s="1"/>
  <c r="R4075" i="5"/>
  <c r="T4075" i="5" s="1"/>
  <c r="R4076" i="5"/>
  <c r="T4076" i="5" s="1"/>
  <c r="R4077" i="5"/>
  <c r="T4077" i="5" s="1"/>
  <c r="R4078" i="5"/>
  <c r="T4078" i="5" s="1"/>
  <c r="R4079" i="5"/>
  <c r="T4079" i="5" s="1"/>
  <c r="R4080" i="5"/>
  <c r="T4080" i="5" s="1"/>
  <c r="R4081" i="5"/>
  <c r="T4081" i="5" s="1"/>
  <c r="R4082" i="5"/>
  <c r="T4082" i="5" s="1"/>
  <c r="R4083" i="5"/>
  <c r="T4083" i="5" s="1"/>
  <c r="R4084" i="5"/>
  <c r="T4084" i="5" s="1"/>
  <c r="R4085" i="5"/>
  <c r="T4085" i="5" s="1"/>
  <c r="R4086" i="5"/>
  <c r="T4086" i="5" s="1"/>
  <c r="R4087" i="5"/>
  <c r="T4087" i="5" s="1"/>
  <c r="R4088" i="5"/>
  <c r="T4088" i="5" s="1"/>
  <c r="R4089" i="5"/>
  <c r="T4089" i="5" s="1"/>
  <c r="R4090" i="5"/>
  <c r="T4090" i="5" s="1"/>
  <c r="R4091" i="5"/>
  <c r="T4091" i="5" s="1"/>
  <c r="R4092" i="5"/>
  <c r="T4092" i="5" s="1"/>
  <c r="R4093" i="5"/>
  <c r="T4093" i="5" s="1"/>
  <c r="R4094" i="5"/>
  <c r="T4094" i="5" s="1"/>
  <c r="R4095" i="5"/>
  <c r="T4095" i="5" s="1"/>
  <c r="R4096" i="5"/>
  <c r="T4096" i="5" s="1"/>
  <c r="R4097" i="5"/>
  <c r="T4097" i="5" s="1"/>
  <c r="R4098" i="5"/>
  <c r="T4098" i="5" s="1"/>
  <c r="R4099" i="5"/>
  <c r="T4099" i="5" s="1"/>
  <c r="R4100" i="5"/>
  <c r="T4100" i="5" s="1"/>
  <c r="R4101" i="5"/>
  <c r="T4101" i="5" s="1"/>
  <c r="R4102" i="5"/>
  <c r="T4102" i="5" s="1"/>
  <c r="R4103" i="5"/>
  <c r="T4103" i="5" s="1"/>
  <c r="R4104" i="5"/>
  <c r="T4104" i="5" s="1"/>
  <c r="R4105" i="5"/>
  <c r="T4105" i="5" s="1"/>
  <c r="R4106" i="5"/>
  <c r="T4106" i="5" s="1"/>
  <c r="R4107" i="5"/>
  <c r="T4107" i="5" s="1"/>
  <c r="R4108" i="5"/>
  <c r="T4108" i="5" s="1"/>
  <c r="R4109" i="5"/>
  <c r="T4109" i="5" s="1"/>
  <c r="R4110" i="5"/>
  <c r="T4110" i="5" s="1"/>
  <c r="R4111" i="5"/>
  <c r="T4111" i="5" s="1"/>
  <c r="R4112" i="5"/>
  <c r="T4112" i="5" s="1"/>
  <c r="R4113" i="5"/>
  <c r="T4113" i="5" s="1"/>
  <c r="R4114" i="5"/>
  <c r="T4114" i="5" s="1"/>
  <c r="R4115" i="5"/>
  <c r="T4115" i="5" s="1"/>
  <c r="R2" i="5"/>
  <c r="T2" i="5" s="1"/>
  <c r="Q4115" i="5"/>
  <c r="P4115" i="5"/>
  <c r="Q4114" i="5"/>
  <c r="P4114" i="5"/>
  <c r="Q4113" i="5"/>
  <c r="P4113" i="5"/>
  <c r="Q4112" i="5"/>
  <c r="P4112" i="5"/>
  <c r="Q4111" i="5"/>
  <c r="P4111" i="5"/>
  <c r="Q4110" i="5"/>
  <c r="P4110" i="5"/>
  <c r="Q4109" i="5"/>
  <c r="P4109" i="5"/>
  <c r="Q4108" i="5"/>
  <c r="P4108" i="5"/>
  <c r="Q4107" i="5"/>
  <c r="P4107" i="5"/>
  <c r="Q4106" i="5"/>
  <c r="P4106" i="5"/>
  <c r="Q4105" i="5"/>
  <c r="P4105" i="5"/>
  <c r="Q4104" i="5"/>
  <c r="P4104" i="5"/>
  <c r="Q4103" i="5"/>
  <c r="P4103" i="5"/>
  <c r="Q4102" i="5"/>
  <c r="P4102" i="5"/>
  <c r="Q4101" i="5"/>
  <c r="P4101" i="5"/>
  <c r="Q4100" i="5"/>
  <c r="P4100" i="5"/>
  <c r="Q4099" i="5"/>
  <c r="P4099" i="5"/>
  <c r="Q4098" i="5"/>
  <c r="P4098" i="5"/>
  <c r="Q4097" i="5"/>
  <c r="P4097" i="5"/>
  <c r="Q4096" i="5"/>
  <c r="P4096" i="5"/>
  <c r="Q4095" i="5"/>
  <c r="P4095" i="5"/>
  <c r="Q4094" i="5"/>
  <c r="P4094" i="5"/>
  <c r="Q4093" i="5"/>
  <c r="P4093" i="5"/>
  <c r="Q4092" i="5"/>
  <c r="P4092" i="5"/>
  <c r="Q4091" i="5"/>
  <c r="P4091" i="5"/>
  <c r="Q4090" i="5"/>
  <c r="P4090" i="5"/>
  <c r="Q4089" i="5"/>
  <c r="P4089" i="5"/>
  <c r="Q4088" i="5"/>
  <c r="P4088" i="5"/>
  <c r="Q4087" i="5"/>
  <c r="P4087" i="5"/>
  <c r="Q4086" i="5"/>
  <c r="P4086" i="5"/>
  <c r="Q4085" i="5"/>
  <c r="P4085" i="5"/>
  <c r="Q4084" i="5"/>
  <c r="P4084" i="5"/>
  <c r="Q4083" i="5"/>
  <c r="P4083" i="5"/>
  <c r="Q4082" i="5"/>
  <c r="P4082" i="5"/>
  <c r="Q4081" i="5"/>
  <c r="P4081" i="5"/>
  <c r="Q4080" i="5"/>
  <c r="P4080" i="5"/>
  <c r="Q4079" i="5"/>
  <c r="P4079" i="5"/>
  <c r="Q4078" i="5"/>
  <c r="P4078" i="5"/>
  <c r="Q4077" i="5"/>
  <c r="P4077" i="5"/>
  <c r="Q4076" i="5"/>
  <c r="P4076" i="5"/>
  <c r="Q4075" i="5"/>
  <c r="P4075" i="5"/>
  <c r="Q4074" i="5"/>
  <c r="P4074" i="5"/>
  <c r="Q4073" i="5"/>
  <c r="P4073" i="5"/>
  <c r="Q4072" i="5"/>
  <c r="P4072" i="5"/>
  <c r="Q4071" i="5"/>
  <c r="P4071" i="5"/>
  <c r="Q4070" i="5"/>
  <c r="P4070" i="5"/>
  <c r="Q4069" i="5"/>
  <c r="P4069" i="5"/>
  <c r="Q4068" i="5"/>
  <c r="P4068" i="5"/>
  <c r="Q4067" i="5"/>
  <c r="P4067" i="5"/>
  <c r="Q4066" i="5"/>
  <c r="P4066" i="5"/>
  <c r="Q4065" i="5"/>
  <c r="P4065" i="5"/>
  <c r="Q4064" i="5"/>
  <c r="P4064" i="5"/>
  <c r="Q4063" i="5"/>
  <c r="P4063" i="5"/>
  <c r="Q4062" i="5"/>
  <c r="P4062" i="5"/>
  <c r="Q4061" i="5"/>
  <c r="P4061" i="5"/>
  <c r="Q4060" i="5"/>
  <c r="P4060" i="5"/>
  <c r="Q4059" i="5"/>
  <c r="P4059" i="5"/>
  <c r="Q4058" i="5"/>
  <c r="P4058" i="5"/>
  <c r="Q4057" i="5"/>
  <c r="P4057" i="5"/>
  <c r="Q4056" i="5"/>
  <c r="P4056" i="5"/>
  <c r="Q4055" i="5"/>
  <c r="P4055" i="5"/>
  <c r="Q4054" i="5"/>
  <c r="P4054" i="5"/>
  <c r="Q4053" i="5"/>
  <c r="P4053" i="5"/>
  <c r="Q4052" i="5"/>
  <c r="P4052" i="5"/>
  <c r="Q4051" i="5"/>
  <c r="P4051" i="5"/>
  <c r="Q4050" i="5"/>
  <c r="P4050" i="5"/>
  <c r="Q4049" i="5"/>
  <c r="P4049" i="5"/>
  <c r="Q4048" i="5"/>
  <c r="P4048" i="5"/>
  <c r="Q4047" i="5"/>
  <c r="P4047" i="5"/>
  <c r="Q4046" i="5"/>
  <c r="P4046" i="5"/>
  <c r="Q4045" i="5"/>
  <c r="P4045" i="5"/>
  <c r="Q4044" i="5"/>
  <c r="P4044" i="5"/>
  <c r="Q4043" i="5"/>
  <c r="P4043" i="5"/>
  <c r="Q4042" i="5"/>
  <c r="P4042" i="5"/>
  <c r="Q4041" i="5"/>
  <c r="P4041" i="5"/>
  <c r="Q4040" i="5"/>
  <c r="P4040" i="5"/>
  <c r="Q4039" i="5"/>
  <c r="P4039" i="5"/>
  <c r="Q4038" i="5"/>
  <c r="P4038" i="5"/>
  <c r="Q4037" i="5"/>
  <c r="P4037" i="5"/>
  <c r="Q4036" i="5"/>
  <c r="P4036" i="5"/>
  <c r="Q4035" i="5"/>
  <c r="P4035" i="5"/>
  <c r="Q4034" i="5"/>
  <c r="P4034" i="5"/>
  <c r="Q4033" i="5"/>
  <c r="P4033" i="5"/>
  <c r="Q4032" i="5"/>
  <c r="P4032" i="5"/>
  <c r="Q4031" i="5"/>
  <c r="P4031" i="5"/>
  <c r="Q4030" i="5"/>
  <c r="P4030" i="5"/>
  <c r="Q4029" i="5"/>
  <c r="P4029" i="5"/>
  <c r="Q4028" i="5"/>
  <c r="P4028" i="5"/>
  <c r="Q4027" i="5"/>
  <c r="P4027" i="5"/>
  <c r="Q4026" i="5"/>
  <c r="P4026" i="5"/>
  <c r="Q4025" i="5"/>
  <c r="P4025" i="5"/>
  <c r="Q4024" i="5"/>
  <c r="P4024" i="5"/>
  <c r="Q4023" i="5"/>
  <c r="P4023" i="5"/>
  <c r="Q4022" i="5"/>
  <c r="P4022" i="5"/>
  <c r="Q4021" i="5"/>
  <c r="P4021" i="5"/>
  <c r="Q4020" i="5"/>
  <c r="P4020" i="5"/>
  <c r="Q4019" i="5"/>
  <c r="P4019" i="5"/>
  <c r="Q4018" i="5"/>
  <c r="P4018" i="5"/>
  <c r="Q4017" i="5"/>
  <c r="P4017" i="5"/>
  <c r="Q4016" i="5"/>
  <c r="P4016" i="5"/>
  <c r="Q4015" i="5"/>
  <c r="P4015" i="5"/>
  <c r="Q4014" i="5"/>
  <c r="P4014" i="5"/>
  <c r="Q4013" i="5"/>
  <c r="P4013" i="5"/>
  <c r="Q4012" i="5"/>
  <c r="P4012" i="5"/>
  <c r="Q4011" i="5"/>
  <c r="P4011" i="5"/>
  <c r="Q4010" i="5"/>
  <c r="P4010" i="5"/>
  <c r="Q4009" i="5"/>
  <c r="P4009" i="5"/>
  <c r="Q4008" i="5"/>
  <c r="P4008" i="5"/>
  <c r="Q4007" i="5"/>
  <c r="P4007" i="5"/>
  <c r="Q4006" i="5"/>
  <c r="P4006" i="5"/>
  <c r="Q4005" i="5"/>
  <c r="P4005" i="5"/>
  <c r="Q4004" i="5"/>
  <c r="P4004" i="5"/>
  <c r="Q4003" i="5"/>
  <c r="P4003" i="5"/>
  <c r="Q4002" i="5"/>
  <c r="P4002" i="5"/>
  <c r="Q4001" i="5"/>
  <c r="P4001" i="5"/>
  <c r="Q4000" i="5"/>
  <c r="P4000" i="5"/>
  <c r="Q3999" i="5"/>
  <c r="P3999" i="5"/>
  <c r="Q3998" i="5"/>
  <c r="P3998" i="5"/>
  <c r="Q3997" i="5"/>
  <c r="P3997" i="5"/>
  <c r="Q3996" i="5"/>
  <c r="P3996" i="5"/>
  <c r="Q3995" i="5"/>
  <c r="P3995" i="5"/>
  <c r="Q3994" i="5"/>
  <c r="P3994" i="5"/>
  <c r="Q3993" i="5"/>
  <c r="P3993" i="5"/>
  <c r="Q3992" i="5"/>
  <c r="P3992" i="5"/>
  <c r="Q3991" i="5"/>
  <c r="P3991" i="5"/>
  <c r="Q3990" i="5"/>
  <c r="P3990" i="5"/>
  <c r="Q3989" i="5"/>
  <c r="P3989" i="5"/>
  <c r="Q3988" i="5"/>
  <c r="P3988" i="5"/>
  <c r="Q3987" i="5"/>
  <c r="P3987" i="5"/>
  <c r="Q3986" i="5"/>
  <c r="P3986" i="5"/>
  <c r="Q3985" i="5"/>
  <c r="P3985" i="5"/>
  <c r="Q3984" i="5"/>
  <c r="P3984" i="5"/>
  <c r="Q3983" i="5"/>
  <c r="P3983" i="5"/>
  <c r="Q3982" i="5"/>
  <c r="P3982" i="5"/>
  <c r="Q3981" i="5"/>
  <c r="P3981" i="5"/>
  <c r="Q3980" i="5"/>
  <c r="P3980" i="5"/>
  <c r="Q3979" i="5"/>
  <c r="P3979" i="5"/>
  <c r="Q3978" i="5"/>
  <c r="P3978" i="5"/>
  <c r="Q3977" i="5"/>
  <c r="P3977" i="5"/>
  <c r="Q3976" i="5"/>
  <c r="P3976" i="5"/>
  <c r="Q3975" i="5"/>
  <c r="P3975" i="5"/>
  <c r="Q3974" i="5"/>
  <c r="P3974" i="5"/>
  <c r="Q3973" i="5"/>
  <c r="P3973" i="5"/>
  <c r="Q3972" i="5"/>
  <c r="P3972" i="5"/>
  <c r="Q3971" i="5"/>
  <c r="P3971" i="5"/>
  <c r="Q3970" i="5"/>
  <c r="P3970" i="5"/>
  <c r="Q3969" i="5"/>
  <c r="P3969" i="5"/>
  <c r="Q3968" i="5"/>
  <c r="P3968" i="5"/>
  <c r="Q3967" i="5"/>
  <c r="P3967" i="5"/>
  <c r="Q3966" i="5"/>
  <c r="P3966" i="5"/>
  <c r="Q3965" i="5"/>
  <c r="P3965" i="5"/>
  <c r="Q3964" i="5"/>
  <c r="P3964" i="5"/>
  <c r="Q3963" i="5"/>
  <c r="P3963" i="5"/>
  <c r="Q3962" i="5"/>
  <c r="P3962" i="5"/>
  <c r="Q3961" i="5"/>
  <c r="P3961" i="5"/>
  <c r="Q3960" i="5"/>
  <c r="P3960" i="5"/>
  <c r="Q3959" i="5"/>
  <c r="P3959" i="5"/>
  <c r="Q3958" i="5"/>
  <c r="P3958" i="5"/>
  <c r="Q3957" i="5"/>
  <c r="P3957" i="5"/>
  <c r="Q3956" i="5"/>
  <c r="P3956" i="5"/>
  <c r="Q3955" i="5"/>
  <c r="P3955" i="5"/>
  <c r="Q3954" i="5"/>
  <c r="P3954" i="5"/>
  <c r="Q3953" i="5"/>
  <c r="P3953" i="5"/>
  <c r="Q3952" i="5"/>
  <c r="P3952" i="5"/>
  <c r="Q3951" i="5"/>
  <c r="P3951" i="5"/>
  <c r="Q3950" i="5"/>
  <c r="P3950" i="5"/>
  <c r="Q3949" i="5"/>
  <c r="P3949" i="5"/>
  <c r="Q3948" i="5"/>
  <c r="P3948" i="5"/>
  <c r="Q3947" i="5"/>
  <c r="P3947" i="5"/>
  <c r="Q3946" i="5"/>
  <c r="P3946" i="5"/>
  <c r="Q3945" i="5"/>
  <c r="P3945" i="5"/>
  <c r="Q3944" i="5"/>
  <c r="P3944" i="5"/>
  <c r="Q3943" i="5"/>
  <c r="P3943" i="5"/>
  <c r="Q3942" i="5"/>
  <c r="P3942" i="5"/>
  <c r="Q3941" i="5"/>
  <c r="P3941" i="5"/>
  <c r="Q3940" i="5"/>
  <c r="P3940" i="5"/>
  <c r="Q3939" i="5"/>
  <c r="P3939" i="5"/>
  <c r="Q3938" i="5"/>
  <c r="P3938" i="5"/>
  <c r="Q3937" i="5"/>
  <c r="P3937" i="5"/>
  <c r="Q3936" i="5"/>
  <c r="P3936" i="5"/>
  <c r="Q3935" i="5"/>
  <c r="P3935" i="5"/>
  <c r="Q3934" i="5"/>
  <c r="P3934" i="5"/>
  <c r="Q3933" i="5"/>
  <c r="P3933" i="5"/>
  <c r="Q3932" i="5"/>
  <c r="P3932" i="5"/>
  <c r="Q3931" i="5"/>
  <c r="P3931" i="5"/>
  <c r="Q3930" i="5"/>
  <c r="P3930" i="5"/>
  <c r="Q3929" i="5"/>
  <c r="P3929" i="5"/>
  <c r="Q3928" i="5"/>
  <c r="P3928" i="5"/>
  <c r="Q3927" i="5"/>
  <c r="P3927" i="5"/>
  <c r="Q3926" i="5"/>
  <c r="P3926" i="5"/>
  <c r="Q3925" i="5"/>
  <c r="P3925" i="5"/>
  <c r="Q3924" i="5"/>
  <c r="P3924" i="5"/>
  <c r="Q3923" i="5"/>
  <c r="P3923" i="5"/>
  <c r="Q3922" i="5"/>
  <c r="P3922" i="5"/>
  <c r="Q3921" i="5"/>
  <c r="P3921" i="5"/>
  <c r="Q3920" i="5"/>
  <c r="P3920" i="5"/>
  <c r="Q3919" i="5"/>
  <c r="P3919" i="5"/>
  <c r="Q3918" i="5"/>
  <c r="P3918" i="5"/>
  <c r="Q3917" i="5"/>
  <c r="P3917" i="5"/>
  <c r="Q3916" i="5"/>
  <c r="P3916" i="5"/>
  <c r="Q3915" i="5"/>
  <c r="P3915" i="5"/>
  <c r="Q3914" i="5"/>
  <c r="P3914" i="5"/>
  <c r="Q3913" i="5"/>
  <c r="P3913" i="5"/>
  <c r="Q3912" i="5"/>
  <c r="P3912" i="5"/>
  <c r="Q3911" i="5"/>
  <c r="P3911" i="5"/>
  <c r="Q3910" i="5"/>
  <c r="P3910" i="5"/>
  <c r="Q3909" i="5"/>
  <c r="P3909" i="5"/>
  <c r="Q3908" i="5"/>
  <c r="P3908" i="5"/>
  <c r="Q3907" i="5"/>
  <c r="P3907" i="5"/>
  <c r="Q3906" i="5"/>
  <c r="P3906" i="5"/>
  <c r="Q3905" i="5"/>
  <c r="P3905" i="5"/>
  <c r="Q3904" i="5"/>
  <c r="P3904" i="5"/>
  <c r="Q3903" i="5"/>
  <c r="P3903" i="5"/>
  <c r="Q3902" i="5"/>
  <c r="P3902" i="5"/>
  <c r="Q3901" i="5"/>
  <c r="P3901" i="5"/>
  <c r="Q3900" i="5"/>
  <c r="P3900" i="5"/>
  <c r="Q3899" i="5"/>
  <c r="P3899" i="5"/>
  <c r="Q3898" i="5"/>
  <c r="P3898" i="5"/>
  <c r="Q3897" i="5"/>
  <c r="P3897" i="5"/>
  <c r="Q3896" i="5"/>
  <c r="P3896" i="5"/>
  <c r="Q3895" i="5"/>
  <c r="P3895" i="5"/>
  <c r="Q3894" i="5"/>
  <c r="P3894" i="5"/>
  <c r="Q3893" i="5"/>
  <c r="P3893" i="5"/>
  <c r="Q3892" i="5"/>
  <c r="P3892" i="5"/>
  <c r="Q3891" i="5"/>
  <c r="P3891" i="5"/>
  <c r="Q3890" i="5"/>
  <c r="P3890" i="5"/>
  <c r="Q3889" i="5"/>
  <c r="P3889" i="5"/>
  <c r="Q3888" i="5"/>
  <c r="P3888" i="5"/>
  <c r="Q3887" i="5"/>
  <c r="P3887" i="5"/>
  <c r="Q3886" i="5"/>
  <c r="P3886" i="5"/>
  <c r="Q3885" i="5"/>
  <c r="P3885" i="5"/>
  <c r="Q3884" i="5"/>
  <c r="P3884" i="5"/>
  <c r="Q3883" i="5"/>
  <c r="P3883" i="5"/>
  <c r="Q3882" i="5"/>
  <c r="P3882" i="5"/>
  <c r="Q3881" i="5"/>
  <c r="P3881" i="5"/>
  <c r="Q3880" i="5"/>
  <c r="P3880" i="5"/>
  <c r="Q3879" i="5"/>
  <c r="P3879" i="5"/>
  <c r="Q3878" i="5"/>
  <c r="P3878" i="5"/>
  <c r="Q3877" i="5"/>
  <c r="P3877" i="5"/>
  <c r="Q3876" i="5"/>
  <c r="P3876" i="5"/>
  <c r="Q3875" i="5"/>
  <c r="P3875" i="5"/>
  <c r="Q3874" i="5"/>
  <c r="P3874" i="5"/>
  <c r="Q3873" i="5"/>
  <c r="P3873" i="5"/>
  <c r="Q3872" i="5"/>
  <c r="P3872" i="5"/>
  <c r="Q3871" i="5"/>
  <c r="P3871" i="5"/>
  <c r="Q3870" i="5"/>
  <c r="P3870" i="5"/>
  <c r="Q3869" i="5"/>
  <c r="P3869" i="5"/>
  <c r="Q3868" i="5"/>
  <c r="P3868" i="5"/>
  <c r="Q3867" i="5"/>
  <c r="P3867" i="5"/>
  <c r="Q3866" i="5"/>
  <c r="P3866" i="5"/>
  <c r="Q3865" i="5"/>
  <c r="P3865" i="5"/>
  <c r="Q3864" i="5"/>
  <c r="P3864" i="5"/>
  <c r="Q3863" i="5"/>
  <c r="P3863" i="5"/>
  <c r="Q3862" i="5"/>
  <c r="P3862" i="5"/>
  <c r="Q3861" i="5"/>
  <c r="P3861" i="5"/>
  <c r="Q3860" i="5"/>
  <c r="P3860" i="5"/>
  <c r="Q3859" i="5"/>
  <c r="P3859" i="5"/>
  <c r="Q3858" i="5"/>
  <c r="P3858" i="5"/>
  <c r="Q3857" i="5"/>
  <c r="P3857" i="5"/>
  <c r="Q3856" i="5"/>
  <c r="P3856" i="5"/>
  <c r="Q3855" i="5"/>
  <c r="P3855" i="5"/>
  <c r="Q3854" i="5"/>
  <c r="P3854" i="5"/>
  <c r="Q3853" i="5"/>
  <c r="P3853" i="5"/>
  <c r="Q3852" i="5"/>
  <c r="P3852" i="5"/>
  <c r="Q3851" i="5"/>
  <c r="P3851" i="5"/>
  <c r="Q3850" i="5"/>
  <c r="P3850" i="5"/>
  <c r="Q3849" i="5"/>
  <c r="P3849" i="5"/>
  <c r="Q3848" i="5"/>
  <c r="P3848" i="5"/>
  <c r="Q3847" i="5"/>
  <c r="P3847" i="5"/>
  <c r="Q3846" i="5"/>
  <c r="P3846" i="5"/>
  <c r="Q3845" i="5"/>
  <c r="P3845" i="5"/>
  <c r="Q3844" i="5"/>
  <c r="P3844" i="5"/>
  <c r="Q3843" i="5"/>
  <c r="P3843" i="5"/>
  <c r="Q3842" i="5"/>
  <c r="P3842" i="5"/>
  <c r="Q3841" i="5"/>
  <c r="P3841" i="5"/>
  <c r="Q3840" i="5"/>
  <c r="P3840" i="5"/>
  <c r="Q3839" i="5"/>
  <c r="P3839" i="5"/>
  <c r="Q3838" i="5"/>
  <c r="P3838" i="5"/>
  <c r="Q3837" i="5"/>
  <c r="P3837" i="5"/>
  <c r="Q3836" i="5"/>
  <c r="P3836" i="5"/>
  <c r="Q3835" i="5"/>
  <c r="P3835" i="5"/>
  <c r="Q3834" i="5"/>
  <c r="P3834" i="5"/>
  <c r="Q3833" i="5"/>
  <c r="P3833" i="5"/>
  <c r="Q3832" i="5"/>
  <c r="P3832" i="5"/>
  <c r="Q3831" i="5"/>
  <c r="P3831" i="5"/>
  <c r="Q3830" i="5"/>
  <c r="P3830" i="5"/>
  <c r="Q3829" i="5"/>
  <c r="P3829" i="5"/>
  <c r="Q3828" i="5"/>
  <c r="P3828" i="5"/>
  <c r="Q3827" i="5"/>
  <c r="P3827" i="5"/>
  <c r="Q3826" i="5"/>
  <c r="P3826" i="5"/>
  <c r="Q3825" i="5"/>
  <c r="P3825" i="5"/>
  <c r="Q3824" i="5"/>
  <c r="P3824" i="5"/>
  <c r="Q3823" i="5"/>
  <c r="P3823" i="5"/>
  <c r="Q3822" i="5"/>
  <c r="P3822" i="5"/>
  <c r="Q3821" i="5"/>
  <c r="P3821" i="5"/>
  <c r="Q3820" i="5"/>
  <c r="P3820" i="5"/>
  <c r="Q3819" i="5"/>
  <c r="P3819" i="5"/>
  <c r="Q3818" i="5"/>
  <c r="P3818" i="5"/>
  <c r="Q3817" i="5"/>
  <c r="P3817" i="5"/>
  <c r="Q3816" i="5"/>
  <c r="P3816" i="5"/>
  <c r="Q3815" i="5"/>
  <c r="P3815" i="5"/>
  <c r="Q3814" i="5"/>
  <c r="P3814" i="5"/>
  <c r="Q3813" i="5"/>
  <c r="P3813" i="5"/>
  <c r="Q3812" i="5"/>
  <c r="P3812" i="5"/>
  <c r="Q3811" i="5"/>
  <c r="P3811" i="5"/>
  <c r="Q3810" i="5"/>
  <c r="P3810" i="5"/>
  <c r="Q3809" i="5"/>
  <c r="P3809" i="5"/>
  <c r="Q3808" i="5"/>
  <c r="P3808" i="5"/>
  <c r="Q3807" i="5"/>
  <c r="P3807" i="5"/>
  <c r="Q3806" i="5"/>
  <c r="P3806" i="5"/>
  <c r="Q3805" i="5"/>
  <c r="P3805" i="5"/>
  <c r="Q3804" i="5"/>
  <c r="P3804" i="5"/>
  <c r="Q3803" i="5"/>
  <c r="P3803" i="5"/>
  <c r="Q3802" i="5"/>
  <c r="P3802" i="5"/>
  <c r="Q3801" i="5"/>
  <c r="P3801" i="5"/>
  <c r="Q3800" i="5"/>
  <c r="P3800" i="5"/>
  <c r="Q3799" i="5"/>
  <c r="P3799" i="5"/>
  <c r="Q3798" i="5"/>
  <c r="P3798" i="5"/>
  <c r="Q3797" i="5"/>
  <c r="P3797" i="5"/>
  <c r="Q3796" i="5"/>
  <c r="P3796" i="5"/>
  <c r="Q3795" i="5"/>
  <c r="P3795" i="5"/>
  <c r="Q3794" i="5"/>
  <c r="P3794" i="5"/>
  <c r="Q3793" i="5"/>
  <c r="P3793" i="5"/>
  <c r="Q3792" i="5"/>
  <c r="P3792" i="5"/>
  <c r="Q3791" i="5"/>
  <c r="P3791" i="5"/>
  <c r="Q3790" i="5"/>
  <c r="P3790" i="5"/>
  <c r="Q3789" i="5"/>
  <c r="P3789" i="5"/>
  <c r="Q3788" i="5"/>
  <c r="P3788" i="5"/>
  <c r="Q3787" i="5"/>
  <c r="P3787" i="5"/>
  <c r="Q3786" i="5"/>
  <c r="P3786" i="5"/>
  <c r="Q3785" i="5"/>
  <c r="P3785" i="5"/>
  <c r="Q3784" i="5"/>
  <c r="P3784" i="5"/>
  <c r="Q3783" i="5"/>
  <c r="P3783" i="5"/>
  <c r="Q3782" i="5"/>
  <c r="P3782" i="5"/>
  <c r="Q3781" i="5"/>
  <c r="P3781" i="5"/>
  <c r="Q3780" i="5"/>
  <c r="P3780" i="5"/>
  <c r="Q3779" i="5"/>
  <c r="P3779" i="5"/>
  <c r="Q3778" i="5"/>
  <c r="P3778" i="5"/>
  <c r="Q3777" i="5"/>
  <c r="P3777" i="5"/>
  <c r="Q3776" i="5"/>
  <c r="P3776" i="5"/>
  <c r="Q3775" i="5"/>
  <c r="P3775" i="5"/>
  <c r="Q3774" i="5"/>
  <c r="P3774" i="5"/>
  <c r="Q3773" i="5"/>
  <c r="P3773" i="5"/>
  <c r="Q3772" i="5"/>
  <c r="P3772" i="5"/>
  <c r="Q3771" i="5"/>
  <c r="P3771" i="5"/>
  <c r="Q3770" i="5"/>
  <c r="P3770" i="5"/>
  <c r="Q3769" i="5"/>
  <c r="P3769" i="5"/>
  <c r="Q3768" i="5"/>
  <c r="P3768" i="5"/>
  <c r="Q3767" i="5"/>
  <c r="P3767" i="5"/>
  <c r="Q3766" i="5"/>
  <c r="P3766" i="5"/>
  <c r="Q3765" i="5"/>
  <c r="P3765" i="5"/>
  <c r="Q3764" i="5"/>
  <c r="P3764" i="5"/>
  <c r="Q3763" i="5"/>
  <c r="P3763" i="5"/>
  <c r="Q3762" i="5"/>
  <c r="P3762" i="5"/>
  <c r="Q3761" i="5"/>
  <c r="P3761" i="5"/>
  <c r="Q3760" i="5"/>
  <c r="P3760" i="5"/>
  <c r="Q3759" i="5"/>
  <c r="P3759" i="5"/>
  <c r="Q3758" i="5"/>
  <c r="P3758" i="5"/>
  <c r="Q3757" i="5"/>
  <c r="P3757" i="5"/>
  <c r="Q3756" i="5"/>
  <c r="P3756" i="5"/>
  <c r="Q3755" i="5"/>
  <c r="P3755" i="5"/>
  <c r="Q3754" i="5"/>
  <c r="P3754" i="5"/>
  <c r="Q3753" i="5"/>
  <c r="P3753" i="5"/>
  <c r="Q3752" i="5"/>
  <c r="P3752" i="5"/>
  <c r="Q3751" i="5"/>
  <c r="P3751" i="5"/>
  <c r="Q3750" i="5"/>
  <c r="P3750" i="5"/>
  <c r="Q3749" i="5"/>
  <c r="P3749" i="5"/>
  <c r="Q3748" i="5"/>
  <c r="P3748" i="5"/>
  <c r="Q3747" i="5"/>
  <c r="P3747" i="5"/>
  <c r="Q3746" i="5"/>
  <c r="P3746" i="5"/>
  <c r="Q3745" i="5"/>
  <c r="P3745" i="5"/>
  <c r="Q3744" i="5"/>
  <c r="P3744" i="5"/>
  <c r="Q3743" i="5"/>
  <c r="P3743" i="5"/>
  <c r="Q3742" i="5"/>
  <c r="P3742" i="5"/>
  <c r="Q3741" i="5"/>
  <c r="P3741" i="5"/>
  <c r="Q3740" i="5"/>
  <c r="P3740" i="5"/>
  <c r="Q3739" i="5"/>
  <c r="P3739" i="5"/>
  <c r="Q3738" i="5"/>
  <c r="P3738" i="5"/>
  <c r="Q3737" i="5"/>
  <c r="P3737" i="5"/>
  <c r="Q3736" i="5"/>
  <c r="P3736" i="5"/>
  <c r="Q3735" i="5"/>
  <c r="P3735" i="5"/>
  <c r="Q3734" i="5"/>
  <c r="P3734" i="5"/>
  <c r="Q3733" i="5"/>
  <c r="P3733" i="5"/>
  <c r="Q3732" i="5"/>
  <c r="P3732" i="5"/>
  <c r="Q3731" i="5"/>
  <c r="P3731" i="5"/>
  <c r="Q3730" i="5"/>
  <c r="P3730" i="5"/>
  <c r="Q3729" i="5"/>
  <c r="P3729" i="5"/>
  <c r="Q3728" i="5"/>
  <c r="P3728" i="5"/>
  <c r="Q3727" i="5"/>
  <c r="P3727" i="5"/>
  <c r="Q3726" i="5"/>
  <c r="P3726" i="5"/>
  <c r="Q3725" i="5"/>
  <c r="P3725" i="5"/>
  <c r="Q3724" i="5"/>
  <c r="P3724" i="5"/>
  <c r="Q3723" i="5"/>
  <c r="P3723" i="5"/>
  <c r="Q3722" i="5"/>
  <c r="P3722" i="5"/>
  <c r="Q3721" i="5"/>
  <c r="P3721" i="5"/>
  <c r="Q3720" i="5"/>
  <c r="P3720" i="5"/>
  <c r="Q3719" i="5"/>
  <c r="P3719" i="5"/>
  <c r="Q3718" i="5"/>
  <c r="P3718" i="5"/>
  <c r="Q3717" i="5"/>
  <c r="P3717" i="5"/>
  <c r="Q3716" i="5"/>
  <c r="P3716" i="5"/>
  <c r="Q3715" i="5"/>
  <c r="P3715" i="5"/>
  <c r="Q3714" i="5"/>
  <c r="P3714" i="5"/>
  <c r="Q3713" i="5"/>
  <c r="P3713" i="5"/>
  <c r="Q3712" i="5"/>
  <c r="P3712" i="5"/>
  <c r="Q3711" i="5"/>
  <c r="P3711" i="5"/>
  <c r="Q3710" i="5"/>
  <c r="P3710" i="5"/>
  <c r="Q3709" i="5"/>
  <c r="P3709" i="5"/>
  <c r="Q3708" i="5"/>
  <c r="P3708" i="5"/>
  <c r="Q3707" i="5"/>
  <c r="P3707" i="5"/>
  <c r="Q3706" i="5"/>
  <c r="P3706" i="5"/>
  <c r="Q3705" i="5"/>
  <c r="P3705" i="5"/>
  <c r="Q3704" i="5"/>
  <c r="P3704" i="5"/>
  <c r="Q3703" i="5"/>
  <c r="P3703" i="5"/>
  <c r="Q3702" i="5"/>
  <c r="P3702" i="5"/>
  <c r="Q3701" i="5"/>
  <c r="P3701" i="5"/>
  <c r="Q3700" i="5"/>
  <c r="P3700" i="5"/>
  <c r="Q3699" i="5"/>
  <c r="P3699" i="5"/>
  <c r="Q3698" i="5"/>
  <c r="P3698" i="5"/>
  <c r="Q3697" i="5"/>
  <c r="P3697" i="5"/>
  <c r="Q3696" i="5"/>
  <c r="P3696" i="5"/>
  <c r="Q3695" i="5"/>
  <c r="P3695" i="5"/>
  <c r="Q3694" i="5"/>
  <c r="P3694" i="5"/>
  <c r="Q3693" i="5"/>
  <c r="P3693" i="5"/>
  <c r="Q3692" i="5"/>
  <c r="P3692" i="5"/>
  <c r="Q3691" i="5"/>
  <c r="P3691" i="5"/>
  <c r="Q3690" i="5"/>
  <c r="P3690" i="5"/>
  <c r="Q3689" i="5"/>
  <c r="P3689" i="5"/>
  <c r="Q3688" i="5"/>
  <c r="P3688" i="5"/>
  <c r="Q3687" i="5"/>
  <c r="P3687" i="5"/>
  <c r="Q3686" i="5"/>
  <c r="P3686" i="5"/>
  <c r="Q3685" i="5"/>
  <c r="P3685" i="5"/>
  <c r="Q3684" i="5"/>
  <c r="P3684" i="5"/>
  <c r="Q3683" i="5"/>
  <c r="P3683" i="5"/>
  <c r="Q3682" i="5"/>
  <c r="P3682" i="5"/>
  <c r="Q3681" i="5"/>
  <c r="P3681" i="5"/>
  <c r="Q3680" i="5"/>
  <c r="P3680" i="5"/>
  <c r="Q3679" i="5"/>
  <c r="P3679" i="5"/>
  <c r="Q3678" i="5"/>
  <c r="P3678" i="5"/>
  <c r="Q3677" i="5"/>
  <c r="P3677" i="5"/>
  <c r="Q3676" i="5"/>
  <c r="P3676" i="5"/>
  <c r="Q3675" i="5"/>
  <c r="P3675" i="5"/>
  <c r="Q3674" i="5"/>
  <c r="P3674" i="5"/>
  <c r="Q3673" i="5"/>
  <c r="P3673" i="5"/>
  <c r="Q3672" i="5"/>
  <c r="P3672" i="5"/>
  <c r="Q3671" i="5"/>
  <c r="P3671" i="5"/>
  <c r="Q3670" i="5"/>
  <c r="P3670" i="5"/>
  <c r="Q3669" i="5"/>
  <c r="P3669" i="5"/>
  <c r="Q3668" i="5"/>
  <c r="P3668" i="5"/>
  <c r="Q3667" i="5"/>
  <c r="P3667" i="5"/>
  <c r="Q3666" i="5"/>
  <c r="P3666" i="5"/>
  <c r="Q3665" i="5"/>
  <c r="P3665" i="5"/>
  <c r="Q3664" i="5"/>
  <c r="P3664" i="5"/>
  <c r="Q3663" i="5"/>
  <c r="P3663" i="5"/>
  <c r="Q3662" i="5"/>
  <c r="P3662" i="5"/>
  <c r="Q3661" i="5"/>
  <c r="P3661" i="5"/>
  <c r="Q3660" i="5"/>
  <c r="P3660" i="5"/>
  <c r="Q3659" i="5"/>
  <c r="P3659" i="5"/>
  <c r="Q3658" i="5"/>
  <c r="P3658" i="5"/>
  <c r="Q3657" i="5"/>
  <c r="P3657" i="5"/>
  <c r="Q3656" i="5"/>
  <c r="P3656" i="5"/>
  <c r="Q3655" i="5"/>
  <c r="P3655" i="5"/>
  <c r="Q3654" i="5"/>
  <c r="P3654" i="5"/>
  <c r="Q3653" i="5"/>
  <c r="P3653" i="5"/>
  <c r="Q3652" i="5"/>
  <c r="P3652" i="5"/>
  <c r="Q3651" i="5"/>
  <c r="P3651" i="5"/>
  <c r="Q3650" i="5"/>
  <c r="P3650" i="5"/>
  <c r="Q3649" i="5"/>
  <c r="P3649" i="5"/>
  <c r="Q3648" i="5"/>
  <c r="P3648" i="5"/>
  <c r="Q3647" i="5"/>
  <c r="P3647" i="5"/>
  <c r="Q3646" i="5"/>
  <c r="P3646" i="5"/>
  <c r="Q3645" i="5"/>
  <c r="P3645" i="5"/>
  <c r="Q3644" i="5"/>
  <c r="P3644" i="5"/>
  <c r="Q3643" i="5"/>
  <c r="P3643" i="5"/>
  <c r="Q3642" i="5"/>
  <c r="P3642" i="5"/>
  <c r="Q3641" i="5"/>
  <c r="P3641" i="5"/>
  <c r="Q3640" i="5"/>
  <c r="P3640" i="5"/>
  <c r="Q3639" i="5"/>
  <c r="P3639" i="5"/>
  <c r="Q3638" i="5"/>
  <c r="P3638" i="5"/>
  <c r="Q3637" i="5"/>
  <c r="P3637" i="5"/>
  <c r="Q3636" i="5"/>
  <c r="P3636" i="5"/>
  <c r="Q3635" i="5"/>
  <c r="P3635" i="5"/>
  <c r="Q3634" i="5"/>
  <c r="P3634" i="5"/>
  <c r="Q3633" i="5"/>
  <c r="P3633" i="5"/>
  <c r="Q3632" i="5"/>
  <c r="P3632" i="5"/>
  <c r="Q3631" i="5"/>
  <c r="P3631" i="5"/>
  <c r="Q3630" i="5"/>
  <c r="P3630" i="5"/>
  <c r="Q3629" i="5"/>
  <c r="P3629" i="5"/>
  <c r="Q3628" i="5"/>
  <c r="P3628" i="5"/>
  <c r="Q3627" i="5"/>
  <c r="P3627" i="5"/>
  <c r="Q3626" i="5"/>
  <c r="P3626" i="5"/>
  <c r="Q3625" i="5"/>
  <c r="P3625" i="5"/>
  <c r="Q3624" i="5"/>
  <c r="P3624" i="5"/>
  <c r="Q3623" i="5"/>
  <c r="P3623" i="5"/>
  <c r="Q3622" i="5"/>
  <c r="P3622" i="5"/>
  <c r="Q3621" i="5"/>
  <c r="P3621" i="5"/>
  <c r="Q3620" i="5"/>
  <c r="P3620" i="5"/>
  <c r="Q3619" i="5"/>
  <c r="P3619" i="5"/>
  <c r="Q3618" i="5"/>
  <c r="P3618" i="5"/>
  <c r="Q3617" i="5"/>
  <c r="P3617" i="5"/>
  <c r="Q3616" i="5"/>
  <c r="P3616" i="5"/>
  <c r="Q3615" i="5"/>
  <c r="P3615" i="5"/>
  <c r="Q3614" i="5"/>
  <c r="P3614" i="5"/>
  <c r="Q3613" i="5"/>
  <c r="P3613" i="5"/>
  <c r="Q3612" i="5"/>
  <c r="P3612" i="5"/>
  <c r="Q3611" i="5"/>
  <c r="P3611" i="5"/>
  <c r="Q3610" i="5"/>
  <c r="P3610" i="5"/>
  <c r="Q3609" i="5"/>
  <c r="P3609" i="5"/>
  <c r="Q3608" i="5"/>
  <c r="P3608" i="5"/>
  <c r="Q3607" i="5"/>
  <c r="P3607" i="5"/>
  <c r="Q3606" i="5"/>
  <c r="P3606" i="5"/>
  <c r="Q3605" i="5"/>
  <c r="P3605" i="5"/>
  <c r="Q3604" i="5"/>
  <c r="P3604" i="5"/>
  <c r="Q3603" i="5"/>
  <c r="P3603" i="5"/>
  <c r="Q3602" i="5"/>
  <c r="P3602" i="5"/>
  <c r="Q3601" i="5"/>
  <c r="P3601" i="5"/>
  <c r="Q3600" i="5"/>
  <c r="P3600" i="5"/>
  <c r="Q3599" i="5"/>
  <c r="P3599" i="5"/>
  <c r="Q3598" i="5"/>
  <c r="P3598" i="5"/>
  <c r="Q3597" i="5"/>
  <c r="P3597" i="5"/>
  <c r="Q3596" i="5"/>
  <c r="P3596" i="5"/>
  <c r="Q3595" i="5"/>
  <c r="P3595" i="5"/>
  <c r="Q3594" i="5"/>
  <c r="P3594" i="5"/>
  <c r="Q3593" i="5"/>
  <c r="P3593" i="5"/>
  <c r="Q3592" i="5"/>
  <c r="P3592" i="5"/>
  <c r="Q3591" i="5"/>
  <c r="P3591" i="5"/>
  <c r="Q3590" i="5"/>
  <c r="P3590" i="5"/>
  <c r="Q3589" i="5"/>
  <c r="P3589" i="5"/>
  <c r="Q3588" i="5"/>
  <c r="P3588" i="5"/>
  <c r="Q3587" i="5"/>
  <c r="P3587" i="5"/>
  <c r="Q3586" i="5"/>
  <c r="P3586" i="5"/>
  <c r="Q3585" i="5"/>
  <c r="P3585" i="5"/>
  <c r="Q3584" i="5"/>
  <c r="P3584" i="5"/>
  <c r="Q3583" i="5"/>
  <c r="P3583" i="5"/>
  <c r="Q3582" i="5"/>
  <c r="P3582" i="5"/>
  <c r="Q3581" i="5"/>
  <c r="P3581" i="5"/>
  <c r="Q3580" i="5"/>
  <c r="P3580" i="5"/>
  <c r="Q3579" i="5"/>
  <c r="P3579" i="5"/>
  <c r="Q3578" i="5"/>
  <c r="P3578" i="5"/>
  <c r="Q3577" i="5"/>
  <c r="P3577" i="5"/>
  <c r="Q3576" i="5"/>
  <c r="P3576" i="5"/>
  <c r="Q3575" i="5"/>
  <c r="P3575" i="5"/>
  <c r="Q3574" i="5"/>
  <c r="P3574" i="5"/>
  <c r="Q3573" i="5"/>
  <c r="P3573" i="5"/>
  <c r="Q3572" i="5"/>
  <c r="P3572" i="5"/>
  <c r="Q3571" i="5"/>
  <c r="P3571" i="5"/>
  <c r="Q3570" i="5"/>
  <c r="P3570" i="5"/>
  <c r="Q3569" i="5"/>
  <c r="P3569" i="5"/>
  <c r="Q3568" i="5"/>
  <c r="P3568" i="5"/>
  <c r="Q3567" i="5"/>
  <c r="P3567" i="5"/>
  <c r="Q3566" i="5"/>
  <c r="P3566" i="5"/>
  <c r="Q3565" i="5"/>
  <c r="P3565" i="5"/>
  <c r="Q3564" i="5"/>
  <c r="P3564" i="5"/>
  <c r="Q3563" i="5"/>
  <c r="P3563" i="5"/>
  <c r="Q3562" i="5"/>
  <c r="P3562" i="5"/>
  <c r="Q3561" i="5"/>
  <c r="P3561" i="5"/>
  <c r="Q3560" i="5"/>
  <c r="P3560" i="5"/>
  <c r="Q3559" i="5"/>
  <c r="P3559" i="5"/>
  <c r="Q3558" i="5"/>
  <c r="P3558" i="5"/>
  <c r="Q3557" i="5"/>
  <c r="P3557" i="5"/>
  <c r="Q3556" i="5"/>
  <c r="P3556" i="5"/>
  <c r="Q3555" i="5"/>
  <c r="P3555" i="5"/>
  <c r="Q3554" i="5"/>
  <c r="P3554" i="5"/>
  <c r="Q3553" i="5"/>
  <c r="P3553" i="5"/>
  <c r="Q3552" i="5"/>
  <c r="P3552" i="5"/>
  <c r="Q3551" i="5"/>
  <c r="P3551" i="5"/>
  <c r="Q3550" i="5"/>
  <c r="P3550" i="5"/>
  <c r="Q3549" i="5"/>
  <c r="P3549" i="5"/>
  <c r="Q3548" i="5"/>
  <c r="P3548" i="5"/>
  <c r="Q3547" i="5"/>
  <c r="P3547" i="5"/>
  <c r="Q3546" i="5"/>
  <c r="P3546" i="5"/>
  <c r="Q3545" i="5"/>
  <c r="P3545" i="5"/>
  <c r="Q3544" i="5"/>
  <c r="P3544" i="5"/>
  <c r="Q3543" i="5"/>
  <c r="P3543" i="5"/>
  <c r="Q3542" i="5"/>
  <c r="P3542" i="5"/>
  <c r="Q3541" i="5"/>
  <c r="P3541" i="5"/>
  <c r="Q3540" i="5"/>
  <c r="P3540" i="5"/>
  <c r="Q3539" i="5"/>
  <c r="P3539" i="5"/>
  <c r="Q3538" i="5"/>
  <c r="P3538" i="5"/>
  <c r="Q3537" i="5"/>
  <c r="P3537" i="5"/>
  <c r="Q3536" i="5"/>
  <c r="P3536" i="5"/>
  <c r="Q3535" i="5"/>
  <c r="P3535" i="5"/>
  <c r="Q3534" i="5"/>
  <c r="P3534" i="5"/>
  <c r="Q3533" i="5"/>
  <c r="P3533" i="5"/>
  <c r="Q3532" i="5"/>
  <c r="P3532" i="5"/>
  <c r="Q3531" i="5"/>
  <c r="P3531" i="5"/>
  <c r="Q3530" i="5"/>
  <c r="P3530" i="5"/>
  <c r="Q3529" i="5"/>
  <c r="P3529" i="5"/>
  <c r="Q3528" i="5"/>
  <c r="P3528" i="5"/>
  <c r="Q3527" i="5"/>
  <c r="P3527" i="5"/>
  <c r="Q3526" i="5"/>
  <c r="P3526" i="5"/>
  <c r="Q3525" i="5"/>
  <c r="P3525" i="5"/>
  <c r="Q3524" i="5"/>
  <c r="P3524" i="5"/>
  <c r="Q3523" i="5"/>
  <c r="P3523" i="5"/>
  <c r="Q3522" i="5"/>
  <c r="P3522" i="5"/>
  <c r="Q3521" i="5"/>
  <c r="P3521" i="5"/>
  <c r="Q3520" i="5"/>
  <c r="P3520" i="5"/>
  <c r="Q3519" i="5"/>
  <c r="P3519" i="5"/>
  <c r="Q3518" i="5"/>
  <c r="P3518" i="5"/>
  <c r="Q3517" i="5"/>
  <c r="P3517" i="5"/>
  <c r="Q3516" i="5"/>
  <c r="P3516" i="5"/>
  <c r="Q3515" i="5"/>
  <c r="P3515" i="5"/>
  <c r="Q3514" i="5"/>
  <c r="P3514" i="5"/>
  <c r="Q3513" i="5"/>
  <c r="P3513" i="5"/>
  <c r="Q3512" i="5"/>
  <c r="P3512" i="5"/>
  <c r="Q3511" i="5"/>
  <c r="P3511" i="5"/>
  <c r="Q3510" i="5"/>
  <c r="P3510" i="5"/>
  <c r="Q3509" i="5"/>
  <c r="P3509" i="5"/>
  <c r="Q3508" i="5"/>
  <c r="P3508" i="5"/>
  <c r="Q3507" i="5"/>
  <c r="P3507" i="5"/>
  <c r="Q3506" i="5"/>
  <c r="P3506" i="5"/>
  <c r="Q3505" i="5"/>
  <c r="P3505" i="5"/>
  <c r="Q3504" i="5"/>
  <c r="P3504" i="5"/>
  <c r="Q3503" i="5"/>
  <c r="P3503" i="5"/>
  <c r="Q3502" i="5"/>
  <c r="P3502" i="5"/>
  <c r="Q3501" i="5"/>
  <c r="P3501" i="5"/>
  <c r="Q3500" i="5"/>
  <c r="P3500" i="5"/>
  <c r="Q3499" i="5"/>
  <c r="P3499" i="5"/>
  <c r="Q3498" i="5"/>
  <c r="P3498" i="5"/>
  <c r="Q3497" i="5"/>
  <c r="P3497" i="5"/>
  <c r="Q3496" i="5"/>
  <c r="P3496" i="5"/>
  <c r="Q3495" i="5"/>
  <c r="P3495" i="5"/>
  <c r="Q3494" i="5"/>
  <c r="P3494" i="5"/>
  <c r="Q3493" i="5"/>
  <c r="P3493" i="5"/>
  <c r="Q3492" i="5"/>
  <c r="P3492" i="5"/>
  <c r="Q3491" i="5"/>
  <c r="P3491" i="5"/>
  <c r="Q3490" i="5"/>
  <c r="P3490" i="5"/>
  <c r="Q3489" i="5"/>
  <c r="P3489" i="5"/>
  <c r="Q3488" i="5"/>
  <c r="P3488" i="5"/>
  <c r="Q3487" i="5"/>
  <c r="P3487" i="5"/>
  <c r="Q3486" i="5"/>
  <c r="P3486" i="5"/>
  <c r="Q3485" i="5"/>
  <c r="P3485" i="5"/>
  <c r="Q3484" i="5"/>
  <c r="P3484" i="5"/>
  <c r="Q3483" i="5"/>
  <c r="P3483" i="5"/>
  <c r="Q3482" i="5"/>
  <c r="P3482" i="5"/>
  <c r="Q3481" i="5"/>
  <c r="P3481" i="5"/>
  <c r="Q3480" i="5"/>
  <c r="P3480" i="5"/>
  <c r="Q3479" i="5"/>
  <c r="P3479" i="5"/>
  <c r="Q3478" i="5"/>
  <c r="P3478" i="5"/>
  <c r="Q3477" i="5"/>
  <c r="P3477" i="5"/>
  <c r="Q3476" i="5"/>
  <c r="P3476" i="5"/>
  <c r="Q3475" i="5"/>
  <c r="P3475" i="5"/>
  <c r="Q3474" i="5"/>
  <c r="P3474" i="5"/>
  <c r="Q3473" i="5"/>
  <c r="P3473" i="5"/>
  <c r="Q3472" i="5"/>
  <c r="P3472" i="5"/>
  <c r="Q3471" i="5"/>
  <c r="P3471" i="5"/>
  <c r="Q3470" i="5"/>
  <c r="P3470" i="5"/>
  <c r="Q3469" i="5"/>
  <c r="P3469" i="5"/>
  <c r="Q3468" i="5"/>
  <c r="P3468" i="5"/>
  <c r="Q3467" i="5"/>
  <c r="P3467" i="5"/>
  <c r="Q3466" i="5"/>
  <c r="P3466" i="5"/>
  <c r="Q3465" i="5"/>
  <c r="P3465" i="5"/>
  <c r="Q3464" i="5"/>
  <c r="P3464" i="5"/>
  <c r="Q3463" i="5"/>
  <c r="P3463" i="5"/>
  <c r="Q3462" i="5"/>
  <c r="P3462" i="5"/>
  <c r="Q3461" i="5"/>
  <c r="P3461" i="5"/>
  <c r="Q3460" i="5"/>
  <c r="P3460" i="5"/>
  <c r="Q3459" i="5"/>
  <c r="P3459" i="5"/>
  <c r="Q3458" i="5"/>
  <c r="P3458" i="5"/>
  <c r="Q3457" i="5"/>
  <c r="P3457" i="5"/>
  <c r="Q3456" i="5"/>
  <c r="P3456" i="5"/>
  <c r="Q3455" i="5"/>
  <c r="P3455" i="5"/>
  <c r="Q3454" i="5"/>
  <c r="P3454" i="5"/>
  <c r="Q3453" i="5"/>
  <c r="P3453" i="5"/>
  <c r="Q3452" i="5"/>
  <c r="P3452" i="5"/>
  <c r="Q3451" i="5"/>
  <c r="P3451" i="5"/>
  <c r="Q3450" i="5"/>
  <c r="P3450" i="5"/>
  <c r="Q3449" i="5"/>
  <c r="P3449" i="5"/>
  <c r="Q3448" i="5"/>
  <c r="P3448" i="5"/>
  <c r="Q3447" i="5"/>
  <c r="P3447" i="5"/>
  <c r="Q3446" i="5"/>
  <c r="P3446" i="5"/>
  <c r="Q3445" i="5"/>
  <c r="P3445" i="5"/>
  <c r="Q3444" i="5"/>
  <c r="P3444" i="5"/>
  <c r="Q3443" i="5"/>
  <c r="P3443" i="5"/>
  <c r="Q3442" i="5"/>
  <c r="P3442" i="5"/>
  <c r="Q3441" i="5"/>
  <c r="P3441" i="5"/>
  <c r="Q3440" i="5"/>
  <c r="P3440" i="5"/>
  <c r="Q3439" i="5"/>
  <c r="P3439" i="5"/>
  <c r="Q3438" i="5"/>
  <c r="P3438" i="5"/>
  <c r="Q3437" i="5"/>
  <c r="P3437" i="5"/>
  <c r="Q3436" i="5"/>
  <c r="P3436" i="5"/>
  <c r="Q3435" i="5"/>
  <c r="P3435" i="5"/>
  <c r="Q3434" i="5"/>
  <c r="P3434" i="5"/>
  <c r="Q3433" i="5"/>
  <c r="P3433" i="5"/>
  <c r="Q3432" i="5"/>
  <c r="P3432" i="5"/>
  <c r="Q3431" i="5"/>
  <c r="P3431" i="5"/>
  <c r="Q3430" i="5"/>
  <c r="P3430" i="5"/>
  <c r="Q3429" i="5"/>
  <c r="P3429" i="5"/>
  <c r="Q3428" i="5"/>
  <c r="P3428" i="5"/>
  <c r="Q3427" i="5"/>
  <c r="P3427" i="5"/>
  <c r="Q3426" i="5"/>
  <c r="P3426" i="5"/>
  <c r="Q3425" i="5"/>
  <c r="P3425" i="5"/>
  <c r="Q3424" i="5"/>
  <c r="P3424" i="5"/>
  <c r="Q3423" i="5"/>
  <c r="P3423" i="5"/>
  <c r="Q3422" i="5"/>
  <c r="P3422" i="5"/>
  <c r="Q3421" i="5"/>
  <c r="P3421" i="5"/>
  <c r="Q3420" i="5"/>
  <c r="P3420" i="5"/>
  <c r="Q3419" i="5"/>
  <c r="P3419" i="5"/>
  <c r="Q3418" i="5"/>
  <c r="P3418" i="5"/>
  <c r="Q3417" i="5"/>
  <c r="P3417" i="5"/>
  <c r="Q3416" i="5"/>
  <c r="P3416" i="5"/>
  <c r="Q3415" i="5"/>
  <c r="P3415" i="5"/>
  <c r="Q3414" i="5"/>
  <c r="P3414" i="5"/>
  <c r="Q3413" i="5"/>
  <c r="P3413" i="5"/>
  <c r="Q3412" i="5"/>
  <c r="P3412" i="5"/>
  <c r="Q3411" i="5"/>
  <c r="P3411" i="5"/>
  <c r="Q3410" i="5"/>
  <c r="P3410" i="5"/>
  <c r="Q3409" i="5"/>
  <c r="P3409" i="5"/>
  <c r="Q3408" i="5"/>
  <c r="P3408" i="5"/>
  <c r="Q3407" i="5"/>
  <c r="P3407" i="5"/>
  <c r="Q3406" i="5"/>
  <c r="P3406" i="5"/>
  <c r="Q3405" i="5"/>
  <c r="P3405" i="5"/>
  <c r="Q3404" i="5"/>
  <c r="P3404" i="5"/>
  <c r="Q3403" i="5"/>
  <c r="P3403" i="5"/>
  <c r="Q3402" i="5"/>
  <c r="P3402" i="5"/>
  <c r="Q3401" i="5"/>
  <c r="P3401" i="5"/>
  <c r="Q3400" i="5"/>
  <c r="P3400" i="5"/>
  <c r="Q3399" i="5"/>
  <c r="P3399" i="5"/>
  <c r="Q3398" i="5"/>
  <c r="P3398" i="5"/>
  <c r="Q3397" i="5"/>
  <c r="P3397" i="5"/>
  <c r="Q3396" i="5"/>
  <c r="P3396" i="5"/>
  <c r="Q3395" i="5"/>
  <c r="P3395" i="5"/>
  <c r="Q3394" i="5"/>
  <c r="P3394" i="5"/>
  <c r="Q3393" i="5"/>
  <c r="P3393" i="5"/>
  <c r="Q3392" i="5"/>
  <c r="P3392" i="5"/>
  <c r="Q3391" i="5"/>
  <c r="P3391" i="5"/>
  <c r="Q3390" i="5"/>
  <c r="P3390" i="5"/>
  <c r="Q3389" i="5"/>
  <c r="P3389" i="5"/>
  <c r="Q3388" i="5"/>
  <c r="P3388" i="5"/>
  <c r="Q3387" i="5"/>
  <c r="P3387" i="5"/>
  <c r="Q3386" i="5"/>
  <c r="P3386" i="5"/>
  <c r="Q3385" i="5"/>
  <c r="P3385" i="5"/>
  <c r="Q3384" i="5"/>
  <c r="P3384" i="5"/>
  <c r="Q3383" i="5"/>
  <c r="P3383" i="5"/>
  <c r="Q3382" i="5"/>
  <c r="P3382" i="5"/>
  <c r="Q3381" i="5"/>
  <c r="P3381" i="5"/>
  <c r="Q3380" i="5"/>
  <c r="P3380" i="5"/>
  <c r="Q3379" i="5"/>
  <c r="P3379" i="5"/>
  <c r="Q3378" i="5"/>
  <c r="P3378" i="5"/>
  <c r="Q3377" i="5"/>
  <c r="P3377" i="5"/>
  <c r="Q3376" i="5"/>
  <c r="P3376" i="5"/>
  <c r="Q3375" i="5"/>
  <c r="P3375" i="5"/>
  <c r="Q3374" i="5"/>
  <c r="P3374" i="5"/>
  <c r="Q3373" i="5"/>
  <c r="P3373" i="5"/>
  <c r="Q3372" i="5"/>
  <c r="P3372" i="5"/>
  <c r="Q3371" i="5"/>
  <c r="P3371" i="5"/>
  <c r="Q3370" i="5"/>
  <c r="P3370" i="5"/>
  <c r="Q3369" i="5"/>
  <c r="P3369" i="5"/>
  <c r="Q3368" i="5"/>
  <c r="P3368" i="5"/>
  <c r="Q3367" i="5"/>
  <c r="P3367" i="5"/>
  <c r="Q3366" i="5"/>
  <c r="P3366" i="5"/>
  <c r="Q3365" i="5"/>
  <c r="P3365" i="5"/>
  <c r="Q3364" i="5"/>
  <c r="P3364" i="5"/>
  <c r="Q3363" i="5"/>
  <c r="P3363" i="5"/>
  <c r="Q3362" i="5"/>
  <c r="P3362" i="5"/>
  <c r="Q3361" i="5"/>
  <c r="P3361" i="5"/>
  <c r="Q3360" i="5"/>
  <c r="P3360" i="5"/>
  <c r="Q3359" i="5"/>
  <c r="P3359" i="5"/>
  <c r="Q3358" i="5"/>
  <c r="P3358" i="5"/>
  <c r="Q3357" i="5"/>
  <c r="P3357" i="5"/>
  <c r="Q3356" i="5"/>
  <c r="P3356" i="5"/>
  <c r="Q3355" i="5"/>
  <c r="P3355" i="5"/>
  <c r="Q3354" i="5"/>
  <c r="P3354" i="5"/>
  <c r="Q3353" i="5"/>
  <c r="P3353" i="5"/>
  <c r="Q3352" i="5"/>
  <c r="P3352" i="5"/>
  <c r="Q3351" i="5"/>
  <c r="P3351" i="5"/>
  <c r="Q3350" i="5"/>
  <c r="P3350" i="5"/>
  <c r="Q3349" i="5"/>
  <c r="P3349" i="5"/>
  <c r="Q3348" i="5"/>
  <c r="P3348" i="5"/>
  <c r="Q3347" i="5"/>
  <c r="P3347" i="5"/>
  <c r="Q3346" i="5"/>
  <c r="P3346" i="5"/>
  <c r="Q3345" i="5"/>
  <c r="P3345" i="5"/>
  <c r="Q3344" i="5"/>
  <c r="P3344" i="5"/>
  <c r="Q3343" i="5"/>
  <c r="P3343" i="5"/>
  <c r="Q3342" i="5"/>
  <c r="P3342" i="5"/>
  <c r="Q3341" i="5"/>
  <c r="P3341" i="5"/>
  <c r="Q3340" i="5"/>
  <c r="P3340" i="5"/>
  <c r="Q3339" i="5"/>
  <c r="P3339" i="5"/>
  <c r="Q3338" i="5"/>
  <c r="P3338" i="5"/>
  <c r="Q3337" i="5"/>
  <c r="P3337" i="5"/>
  <c r="Q3336" i="5"/>
  <c r="P3336" i="5"/>
  <c r="Q3335" i="5"/>
  <c r="P3335" i="5"/>
  <c r="Q3334" i="5"/>
  <c r="P3334" i="5"/>
  <c r="Q3333" i="5"/>
  <c r="P3333" i="5"/>
  <c r="Q3332" i="5"/>
  <c r="P3332" i="5"/>
  <c r="Q3331" i="5"/>
  <c r="P3331" i="5"/>
  <c r="Q3330" i="5"/>
  <c r="P3330" i="5"/>
  <c r="Q3329" i="5"/>
  <c r="P3329" i="5"/>
  <c r="Q3328" i="5"/>
  <c r="P3328" i="5"/>
  <c r="Q3327" i="5"/>
  <c r="P3327" i="5"/>
  <c r="Q3326" i="5"/>
  <c r="P3326" i="5"/>
  <c r="Q3325" i="5"/>
  <c r="P3325" i="5"/>
  <c r="Q3324" i="5"/>
  <c r="P3324" i="5"/>
  <c r="Q3323" i="5"/>
  <c r="P3323" i="5"/>
  <c r="Q3322" i="5"/>
  <c r="P3322" i="5"/>
  <c r="Q3321" i="5"/>
  <c r="P3321" i="5"/>
  <c r="Q3320" i="5"/>
  <c r="P3320" i="5"/>
  <c r="Q3319" i="5"/>
  <c r="P3319" i="5"/>
  <c r="Q3318" i="5"/>
  <c r="P3318" i="5"/>
  <c r="Q3317" i="5"/>
  <c r="P3317" i="5"/>
  <c r="Q3316" i="5"/>
  <c r="P3316" i="5"/>
  <c r="Q3315" i="5"/>
  <c r="P3315" i="5"/>
  <c r="Q3314" i="5"/>
  <c r="P3314" i="5"/>
  <c r="Q3313" i="5"/>
  <c r="P3313" i="5"/>
  <c r="Q3312" i="5"/>
  <c r="P3312" i="5"/>
  <c r="Q3311" i="5"/>
  <c r="P3311" i="5"/>
  <c r="Q3310" i="5"/>
  <c r="P3310" i="5"/>
  <c r="Q3309" i="5"/>
  <c r="P3309" i="5"/>
  <c r="Q3308" i="5"/>
  <c r="P3308" i="5"/>
  <c r="Q3307" i="5"/>
  <c r="P3307" i="5"/>
  <c r="Q3306" i="5"/>
  <c r="P3306" i="5"/>
  <c r="Q3305" i="5"/>
  <c r="P3305" i="5"/>
  <c r="Q3304" i="5"/>
  <c r="P3304" i="5"/>
  <c r="Q3303" i="5"/>
  <c r="P3303" i="5"/>
  <c r="Q3302" i="5"/>
  <c r="P3302" i="5"/>
  <c r="Q3301" i="5"/>
  <c r="P3301" i="5"/>
  <c r="Q3300" i="5"/>
  <c r="P3300" i="5"/>
  <c r="Q3299" i="5"/>
  <c r="P3299" i="5"/>
  <c r="Q3298" i="5"/>
  <c r="P3298" i="5"/>
  <c r="Q3297" i="5"/>
  <c r="P3297" i="5"/>
  <c r="Q3296" i="5"/>
  <c r="P3296" i="5"/>
  <c r="Q3295" i="5"/>
  <c r="P3295" i="5"/>
  <c r="Q3294" i="5"/>
  <c r="P3294" i="5"/>
  <c r="Q3293" i="5"/>
  <c r="P3293" i="5"/>
  <c r="Q3292" i="5"/>
  <c r="P3292" i="5"/>
  <c r="Q3291" i="5"/>
  <c r="P3291" i="5"/>
  <c r="Q3290" i="5"/>
  <c r="P3290" i="5"/>
  <c r="Q3289" i="5"/>
  <c r="P3289" i="5"/>
  <c r="Q3288" i="5"/>
  <c r="P3288" i="5"/>
  <c r="Q3287" i="5"/>
  <c r="P3287" i="5"/>
  <c r="Q3286" i="5"/>
  <c r="P3286" i="5"/>
  <c r="Q3285" i="5"/>
  <c r="P3285" i="5"/>
  <c r="Q3284" i="5"/>
  <c r="P3284" i="5"/>
  <c r="Q3283" i="5"/>
  <c r="P3283" i="5"/>
  <c r="Q3282" i="5"/>
  <c r="P3282" i="5"/>
  <c r="Q3281" i="5"/>
  <c r="P3281" i="5"/>
  <c r="Q3280" i="5"/>
  <c r="P3280" i="5"/>
  <c r="Q3279" i="5"/>
  <c r="P3279" i="5"/>
  <c r="Q3278" i="5"/>
  <c r="P3278" i="5"/>
  <c r="Q3277" i="5"/>
  <c r="P3277" i="5"/>
  <c r="Q3276" i="5"/>
  <c r="P3276" i="5"/>
  <c r="Q3275" i="5"/>
  <c r="P3275" i="5"/>
  <c r="Q3274" i="5"/>
  <c r="P3274" i="5"/>
  <c r="Q3273" i="5"/>
  <c r="P3273" i="5"/>
  <c r="Q3272" i="5"/>
  <c r="P3272" i="5"/>
  <c r="Q3271" i="5"/>
  <c r="P3271" i="5"/>
  <c r="Q3270" i="5"/>
  <c r="P3270" i="5"/>
  <c r="Q3269" i="5"/>
  <c r="P3269" i="5"/>
  <c r="Q3268" i="5"/>
  <c r="P3268" i="5"/>
  <c r="Q3267" i="5"/>
  <c r="P3267" i="5"/>
  <c r="Q3266" i="5"/>
  <c r="P3266" i="5"/>
  <c r="Q3265" i="5"/>
  <c r="P3265" i="5"/>
  <c r="Q3264" i="5"/>
  <c r="P3264" i="5"/>
  <c r="Q3263" i="5"/>
  <c r="P3263" i="5"/>
  <c r="Q3262" i="5"/>
  <c r="P3262" i="5"/>
  <c r="Q3261" i="5"/>
  <c r="P3261" i="5"/>
  <c r="Q3260" i="5"/>
  <c r="P3260" i="5"/>
  <c r="Q3259" i="5"/>
  <c r="P3259" i="5"/>
  <c r="Q3258" i="5"/>
  <c r="P3258" i="5"/>
  <c r="Q3257" i="5"/>
  <c r="P3257" i="5"/>
  <c r="Q3256" i="5"/>
  <c r="P3256" i="5"/>
  <c r="Q3255" i="5"/>
  <c r="P3255" i="5"/>
  <c r="Q3254" i="5"/>
  <c r="P3254" i="5"/>
  <c r="Q3253" i="5"/>
  <c r="P3253" i="5"/>
  <c r="Q3252" i="5"/>
  <c r="P3252" i="5"/>
  <c r="Q3251" i="5"/>
  <c r="P3251" i="5"/>
  <c r="Q3250" i="5"/>
  <c r="P3250" i="5"/>
  <c r="Q3249" i="5"/>
  <c r="P3249" i="5"/>
  <c r="Q3248" i="5"/>
  <c r="P3248" i="5"/>
  <c r="Q3247" i="5"/>
  <c r="P3247" i="5"/>
  <c r="Q3246" i="5"/>
  <c r="P3246" i="5"/>
  <c r="Q3245" i="5"/>
  <c r="P3245" i="5"/>
  <c r="Q3244" i="5"/>
  <c r="P3244" i="5"/>
  <c r="Q3243" i="5"/>
  <c r="P3243" i="5"/>
  <c r="Q3242" i="5"/>
  <c r="P3242" i="5"/>
  <c r="Q3241" i="5"/>
  <c r="P3241" i="5"/>
  <c r="Q3240" i="5"/>
  <c r="P3240" i="5"/>
  <c r="Q3239" i="5"/>
  <c r="P3239" i="5"/>
  <c r="Q3238" i="5"/>
  <c r="P3238" i="5"/>
  <c r="Q3237" i="5"/>
  <c r="P3237" i="5"/>
  <c r="Q3236" i="5"/>
  <c r="P3236" i="5"/>
  <c r="Q3235" i="5"/>
  <c r="P3235" i="5"/>
  <c r="Q3234" i="5"/>
  <c r="P3234" i="5"/>
  <c r="Q3233" i="5"/>
  <c r="P3233" i="5"/>
  <c r="Q3232" i="5"/>
  <c r="P3232" i="5"/>
  <c r="Q3231" i="5"/>
  <c r="P3231" i="5"/>
  <c r="Q3230" i="5"/>
  <c r="P3230" i="5"/>
  <c r="Q3229" i="5"/>
  <c r="P3229" i="5"/>
  <c r="Q3228" i="5"/>
  <c r="P3228" i="5"/>
  <c r="Q3227" i="5"/>
  <c r="P3227" i="5"/>
  <c r="Q3226" i="5"/>
  <c r="P3226" i="5"/>
  <c r="Q3225" i="5"/>
  <c r="P3225" i="5"/>
  <c r="Q3224" i="5"/>
  <c r="P3224" i="5"/>
  <c r="Q3223" i="5"/>
  <c r="P3223" i="5"/>
  <c r="Q3222" i="5"/>
  <c r="P3222" i="5"/>
  <c r="Q3221" i="5"/>
  <c r="P3221" i="5"/>
  <c r="Q3220" i="5"/>
  <c r="P3220" i="5"/>
  <c r="Q3219" i="5"/>
  <c r="P3219" i="5"/>
  <c r="Q3218" i="5"/>
  <c r="P3218" i="5"/>
  <c r="Q3217" i="5"/>
  <c r="P3217" i="5"/>
  <c r="Q3216" i="5"/>
  <c r="P3216" i="5"/>
  <c r="Q3215" i="5"/>
  <c r="P3215" i="5"/>
  <c r="Q3214" i="5"/>
  <c r="P3214" i="5"/>
  <c r="Q3213" i="5"/>
  <c r="P3213" i="5"/>
  <c r="Q3212" i="5"/>
  <c r="P3212" i="5"/>
  <c r="Q3211" i="5"/>
  <c r="P3211" i="5"/>
  <c r="Q3210" i="5"/>
  <c r="P3210" i="5"/>
  <c r="Q3209" i="5"/>
  <c r="P3209" i="5"/>
  <c r="Q3208" i="5"/>
  <c r="P3208" i="5"/>
  <c r="Q3207" i="5"/>
  <c r="P3207" i="5"/>
  <c r="Q3206" i="5"/>
  <c r="P3206" i="5"/>
  <c r="Q3205" i="5"/>
  <c r="P3205" i="5"/>
  <c r="Q3204" i="5"/>
  <c r="P3204" i="5"/>
  <c r="Q3203" i="5"/>
  <c r="P3203" i="5"/>
  <c r="Q3202" i="5"/>
  <c r="P3202" i="5"/>
  <c r="Q3201" i="5"/>
  <c r="P3201" i="5"/>
  <c r="Q3200" i="5"/>
  <c r="P3200" i="5"/>
  <c r="Q3199" i="5"/>
  <c r="P3199" i="5"/>
  <c r="Q3198" i="5"/>
  <c r="P3198" i="5"/>
  <c r="Q3197" i="5"/>
  <c r="P3197" i="5"/>
  <c r="Q3196" i="5"/>
  <c r="P3196" i="5"/>
  <c r="Q3195" i="5"/>
  <c r="P3195" i="5"/>
  <c r="Q3194" i="5"/>
  <c r="P3194" i="5"/>
  <c r="Q3193" i="5"/>
  <c r="P3193" i="5"/>
  <c r="Q3192" i="5"/>
  <c r="P3192" i="5"/>
  <c r="Q3191" i="5"/>
  <c r="P3191" i="5"/>
  <c r="Q3190" i="5"/>
  <c r="P3190" i="5"/>
  <c r="Q3189" i="5"/>
  <c r="P3189" i="5"/>
  <c r="Q3188" i="5"/>
  <c r="P3188" i="5"/>
  <c r="Q3187" i="5"/>
  <c r="P3187" i="5"/>
  <c r="Q3186" i="5"/>
  <c r="P3186" i="5"/>
  <c r="Q3185" i="5"/>
  <c r="P3185" i="5"/>
  <c r="Q3184" i="5"/>
  <c r="P3184" i="5"/>
  <c r="Q3183" i="5"/>
  <c r="P3183" i="5"/>
  <c r="Q3182" i="5"/>
  <c r="P3182" i="5"/>
  <c r="Q3181" i="5"/>
  <c r="P3181" i="5"/>
  <c r="Q3180" i="5"/>
  <c r="P3180" i="5"/>
  <c r="Q3179" i="5"/>
  <c r="P3179" i="5"/>
  <c r="Q3178" i="5"/>
  <c r="P3178" i="5"/>
  <c r="Q3177" i="5"/>
  <c r="P3177" i="5"/>
  <c r="Q3176" i="5"/>
  <c r="P3176" i="5"/>
  <c r="Q3175" i="5"/>
  <c r="P3175" i="5"/>
  <c r="Q3174" i="5"/>
  <c r="P3174" i="5"/>
  <c r="Q3173" i="5"/>
  <c r="P3173" i="5"/>
  <c r="Q3172" i="5"/>
  <c r="P3172" i="5"/>
  <c r="Q3171" i="5"/>
  <c r="P3171" i="5"/>
  <c r="Q3170" i="5"/>
  <c r="P3170" i="5"/>
  <c r="Q3169" i="5"/>
  <c r="P3169" i="5"/>
  <c r="Q3168" i="5"/>
  <c r="P3168" i="5"/>
  <c r="Q3167" i="5"/>
  <c r="P3167" i="5"/>
  <c r="Q3166" i="5"/>
  <c r="P3166" i="5"/>
  <c r="Q3165" i="5"/>
  <c r="P3165" i="5"/>
  <c r="Q3164" i="5"/>
  <c r="P3164" i="5"/>
  <c r="Q3163" i="5"/>
  <c r="P3163" i="5"/>
  <c r="Q3162" i="5"/>
  <c r="P3162" i="5"/>
  <c r="Q3161" i="5"/>
  <c r="P3161" i="5"/>
  <c r="Q3160" i="5"/>
  <c r="P3160" i="5"/>
  <c r="Q3159" i="5"/>
  <c r="P3159" i="5"/>
  <c r="Q3158" i="5"/>
  <c r="P3158" i="5"/>
  <c r="Q3157" i="5"/>
  <c r="P3157" i="5"/>
  <c r="Q3156" i="5"/>
  <c r="P3156" i="5"/>
  <c r="Q3155" i="5"/>
  <c r="P3155" i="5"/>
  <c r="Q3154" i="5"/>
  <c r="P3154" i="5"/>
  <c r="Q3153" i="5"/>
  <c r="P3153" i="5"/>
  <c r="Q3152" i="5"/>
  <c r="P3152" i="5"/>
  <c r="Q3151" i="5"/>
  <c r="P3151" i="5"/>
  <c r="Q3150" i="5"/>
  <c r="P3150" i="5"/>
  <c r="Q3149" i="5"/>
  <c r="P3149" i="5"/>
  <c r="Q3148" i="5"/>
  <c r="P3148" i="5"/>
  <c r="Q3147" i="5"/>
  <c r="P3147" i="5"/>
  <c r="Q3146" i="5"/>
  <c r="P3146" i="5"/>
  <c r="Q3145" i="5"/>
  <c r="P3145" i="5"/>
  <c r="Q3144" i="5"/>
  <c r="P3144" i="5"/>
  <c r="Q3143" i="5"/>
  <c r="P3143" i="5"/>
  <c r="Q3142" i="5"/>
  <c r="P3142" i="5"/>
  <c r="Q3141" i="5"/>
  <c r="P3141" i="5"/>
  <c r="Q3140" i="5"/>
  <c r="P3140" i="5"/>
  <c r="Q3139" i="5"/>
  <c r="P3139" i="5"/>
  <c r="Q3138" i="5"/>
  <c r="P3138" i="5"/>
  <c r="Q3137" i="5"/>
  <c r="P3137" i="5"/>
  <c r="Q3136" i="5"/>
  <c r="P3136" i="5"/>
  <c r="Q3135" i="5"/>
  <c r="P3135" i="5"/>
  <c r="Q3134" i="5"/>
  <c r="P3134" i="5"/>
  <c r="Q3133" i="5"/>
  <c r="P3133" i="5"/>
  <c r="Q3132" i="5"/>
  <c r="P3132" i="5"/>
  <c r="Q3131" i="5"/>
  <c r="P3131" i="5"/>
  <c r="Q3130" i="5"/>
  <c r="P3130" i="5"/>
  <c r="Q3129" i="5"/>
  <c r="P3129" i="5"/>
  <c r="Q3128" i="5"/>
  <c r="P3128" i="5"/>
  <c r="Q3127" i="5"/>
  <c r="P3127" i="5"/>
  <c r="Q3126" i="5"/>
  <c r="P3126" i="5"/>
  <c r="Q3125" i="5"/>
  <c r="P3125" i="5"/>
  <c r="Q3124" i="5"/>
  <c r="P3124" i="5"/>
  <c r="Q3123" i="5"/>
  <c r="P3123" i="5"/>
  <c r="Q3122" i="5"/>
  <c r="P3122" i="5"/>
  <c r="Q3121" i="5"/>
  <c r="P3121" i="5"/>
  <c r="Q3120" i="5"/>
  <c r="P3120" i="5"/>
  <c r="Q3119" i="5"/>
  <c r="P3119" i="5"/>
  <c r="Q3118" i="5"/>
  <c r="P3118" i="5"/>
  <c r="Q3117" i="5"/>
  <c r="P3117" i="5"/>
  <c r="Q3116" i="5"/>
  <c r="P3116" i="5"/>
  <c r="Q3115" i="5"/>
  <c r="P3115" i="5"/>
  <c r="Q3114" i="5"/>
  <c r="P3114" i="5"/>
  <c r="Q3113" i="5"/>
  <c r="P3113" i="5"/>
  <c r="Q3112" i="5"/>
  <c r="P3112" i="5"/>
  <c r="Q3111" i="5"/>
  <c r="P3111" i="5"/>
  <c r="Q3110" i="5"/>
  <c r="P3110" i="5"/>
  <c r="Q3109" i="5"/>
  <c r="P3109" i="5"/>
  <c r="Q3108" i="5"/>
  <c r="P3108" i="5"/>
  <c r="Q3107" i="5"/>
  <c r="P3107" i="5"/>
  <c r="Q3106" i="5"/>
  <c r="P3106" i="5"/>
  <c r="Q3105" i="5"/>
  <c r="P3105" i="5"/>
  <c r="Q3104" i="5"/>
  <c r="P3104" i="5"/>
  <c r="Q3103" i="5"/>
  <c r="P3103" i="5"/>
  <c r="Q3102" i="5"/>
  <c r="P3102" i="5"/>
  <c r="Q3101" i="5"/>
  <c r="P3101" i="5"/>
  <c r="Q3100" i="5"/>
  <c r="P3100" i="5"/>
  <c r="Q3099" i="5"/>
  <c r="P3099" i="5"/>
  <c r="Q3098" i="5"/>
  <c r="P3098" i="5"/>
  <c r="Q3097" i="5"/>
  <c r="P3097" i="5"/>
  <c r="Q3096" i="5"/>
  <c r="P3096" i="5"/>
  <c r="Q3095" i="5"/>
  <c r="P3095" i="5"/>
  <c r="Q3094" i="5"/>
  <c r="P3094" i="5"/>
  <c r="Q3093" i="5"/>
  <c r="P3093" i="5"/>
  <c r="Q3092" i="5"/>
  <c r="P3092" i="5"/>
  <c r="Q3091" i="5"/>
  <c r="P3091" i="5"/>
  <c r="Q3090" i="5"/>
  <c r="P3090" i="5"/>
  <c r="Q3089" i="5"/>
  <c r="P3089" i="5"/>
  <c r="Q3088" i="5"/>
  <c r="P3088" i="5"/>
  <c r="Q3087" i="5"/>
  <c r="P3087" i="5"/>
  <c r="Q3086" i="5"/>
  <c r="P3086" i="5"/>
  <c r="Q3085" i="5"/>
  <c r="P3085" i="5"/>
  <c r="Q3084" i="5"/>
  <c r="P3084" i="5"/>
  <c r="Q3083" i="5"/>
  <c r="P3083" i="5"/>
  <c r="Q3082" i="5"/>
  <c r="P3082" i="5"/>
  <c r="Q3081" i="5"/>
  <c r="P3081" i="5"/>
  <c r="Q3080" i="5"/>
  <c r="P3080" i="5"/>
  <c r="Q3079" i="5"/>
  <c r="P3079" i="5"/>
  <c r="Q3078" i="5"/>
  <c r="P3078" i="5"/>
  <c r="Q3077" i="5"/>
  <c r="P3077" i="5"/>
  <c r="Q3076" i="5"/>
  <c r="P3076" i="5"/>
  <c r="Q3075" i="5"/>
  <c r="P3075" i="5"/>
  <c r="Q3074" i="5"/>
  <c r="P3074" i="5"/>
  <c r="Q3073" i="5"/>
  <c r="P3073" i="5"/>
  <c r="Q3072" i="5"/>
  <c r="P3072" i="5"/>
  <c r="Q3071" i="5"/>
  <c r="P3071" i="5"/>
  <c r="Q3070" i="5"/>
  <c r="P3070" i="5"/>
  <c r="Q3069" i="5"/>
  <c r="P3069" i="5"/>
  <c r="Q3068" i="5"/>
  <c r="P3068" i="5"/>
  <c r="Q3067" i="5"/>
  <c r="P3067" i="5"/>
  <c r="Q3066" i="5"/>
  <c r="P3066" i="5"/>
  <c r="Q3065" i="5"/>
  <c r="P3065" i="5"/>
  <c r="Q3064" i="5"/>
  <c r="P3064" i="5"/>
  <c r="Q3063" i="5"/>
  <c r="P3063" i="5"/>
  <c r="Q3062" i="5"/>
  <c r="P3062" i="5"/>
  <c r="Q3061" i="5"/>
  <c r="P3061" i="5"/>
  <c r="Q3060" i="5"/>
  <c r="P3060" i="5"/>
  <c r="Q3059" i="5"/>
  <c r="P3059" i="5"/>
  <c r="Q3058" i="5"/>
  <c r="P3058" i="5"/>
  <c r="Q3057" i="5"/>
  <c r="P3057" i="5"/>
  <c r="Q3056" i="5"/>
  <c r="P3056" i="5"/>
  <c r="Q3055" i="5"/>
  <c r="P3055" i="5"/>
  <c r="Q3054" i="5"/>
  <c r="P3054" i="5"/>
  <c r="Q3053" i="5"/>
  <c r="P3053" i="5"/>
  <c r="Q3052" i="5"/>
  <c r="P3052" i="5"/>
  <c r="Q3051" i="5"/>
  <c r="P3051" i="5"/>
  <c r="Q3050" i="5"/>
  <c r="P3050" i="5"/>
  <c r="Q3049" i="5"/>
  <c r="P3049" i="5"/>
  <c r="Q3048" i="5"/>
  <c r="P3048" i="5"/>
  <c r="Q3047" i="5"/>
  <c r="P3047" i="5"/>
  <c r="Q3046" i="5"/>
  <c r="P3046" i="5"/>
  <c r="Q3045" i="5"/>
  <c r="P3045" i="5"/>
  <c r="Q3044" i="5"/>
  <c r="P3044" i="5"/>
  <c r="Q3043" i="5"/>
  <c r="P3043" i="5"/>
  <c r="Q3042" i="5"/>
  <c r="P3042" i="5"/>
  <c r="Q3041" i="5"/>
  <c r="P3041" i="5"/>
  <c r="Q3040" i="5"/>
  <c r="P3040" i="5"/>
  <c r="Q3039" i="5"/>
  <c r="P3039" i="5"/>
  <c r="Q3038" i="5"/>
  <c r="P3038" i="5"/>
  <c r="Q3037" i="5"/>
  <c r="P3037" i="5"/>
  <c r="Q3036" i="5"/>
  <c r="P3036" i="5"/>
  <c r="Q3035" i="5"/>
  <c r="P3035" i="5"/>
  <c r="Q3034" i="5"/>
  <c r="P3034" i="5"/>
  <c r="Q3033" i="5"/>
  <c r="P3033" i="5"/>
  <c r="Q3032" i="5"/>
  <c r="P3032" i="5"/>
  <c r="Q3031" i="5"/>
  <c r="P3031" i="5"/>
  <c r="Q3030" i="5"/>
  <c r="P3030" i="5"/>
  <c r="Q3029" i="5"/>
  <c r="P3029" i="5"/>
  <c r="Q3028" i="5"/>
  <c r="P3028" i="5"/>
  <c r="Q3027" i="5"/>
  <c r="P3027" i="5"/>
  <c r="Q3026" i="5"/>
  <c r="P3026" i="5"/>
  <c r="Q3025" i="5"/>
  <c r="P3025" i="5"/>
  <c r="Q3024" i="5"/>
  <c r="P3024" i="5"/>
  <c r="Q3023" i="5"/>
  <c r="P3023" i="5"/>
  <c r="Q3022" i="5"/>
  <c r="P3022" i="5"/>
  <c r="Q3021" i="5"/>
  <c r="P3021" i="5"/>
  <c r="Q3020" i="5"/>
  <c r="P3020" i="5"/>
  <c r="Q3019" i="5"/>
  <c r="P3019" i="5"/>
  <c r="Q3018" i="5"/>
  <c r="P3018" i="5"/>
  <c r="Q3017" i="5"/>
  <c r="P3017" i="5"/>
  <c r="Q3016" i="5"/>
  <c r="P3016" i="5"/>
  <c r="Q3015" i="5"/>
  <c r="P3015" i="5"/>
  <c r="Q3014" i="5"/>
  <c r="P3014" i="5"/>
  <c r="Q3013" i="5"/>
  <c r="P3013" i="5"/>
  <c r="Q3012" i="5"/>
  <c r="P3012" i="5"/>
  <c r="Q3011" i="5"/>
  <c r="P3011" i="5"/>
  <c r="Q3010" i="5"/>
  <c r="P3010" i="5"/>
  <c r="Q3009" i="5"/>
  <c r="P3009" i="5"/>
  <c r="Q3008" i="5"/>
  <c r="P3008" i="5"/>
  <c r="Q3007" i="5"/>
  <c r="P3007" i="5"/>
  <c r="Q3006" i="5"/>
  <c r="P3006" i="5"/>
  <c r="Q3005" i="5"/>
  <c r="P3005" i="5"/>
  <c r="Q3004" i="5"/>
  <c r="P3004" i="5"/>
  <c r="Q3003" i="5"/>
  <c r="P3003" i="5"/>
  <c r="Q3002" i="5"/>
  <c r="P3002" i="5"/>
  <c r="Q3001" i="5"/>
  <c r="P3001" i="5"/>
  <c r="Q3000" i="5"/>
  <c r="P3000" i="5"/>
  <c r="Q2999" i="5"/>
  <c r="P2999" i="5"/>
  <c r="Q2998" i="5"/>
  <c r="P2998" i="5"/>
  <c r="Q2997" i="5"/>
  <c r="P2997" i="5"/>
  <c r="Q2996" i="5"/>
  <c r="P2996" i="5"/>
  <c r="Q2995" i="5"/>
  <c r="P2995" i="5"/>
  <c r="Q2994" i="5"/>
  <c r="P2994" i="5"/>
  <c r="Q2993" i="5"/>
  <c r="P2993" i="5"/>
  <c r="Q2992" i="5"/>
  <c r="P2992" i="5"/>
  <c r="Q2991" i="5"/>
  <c r="P2991" i="5"/>
  <c r="Q2990" i="5"/>
  <c r="P2990" i="5"/>
  <c r="Q2989" i="5"/>
  <c r="P2989" i="5"/>
  <c r="Q2988" i="5"/>
  <c r="P2988" i="5"/>
  <c r="Q2987" i="5"/>
  <c r="P2987" i="5"/>
  <c r="Q2986" i="5"/>
  <c r="P2986" i="5"/>
  <c r="Q2985" i="5"/>
  <c r="P2985" i="5"/>
  <c r="Q2984" i="5"/>
  <c r="P2984" i="5"/>
  <c r="Q2983" i="5"/>
  <c r="P2983" i="5"/>
  <c r="Q2982" i="5"/>
  <c r="P2982" i="5"/>
  <c r="Q2981" i="5"/>
  <c r="P2981" i="5"/>
  <c r="Q2980" i="5"/>
  <c r="P2980" i="5"/>
  <c r="Q2979" i="5"/>
  <c r="P2979" i="5"/>
  <c r="Q2978" i="5"/>
  <c r="P2978" i="5"/>
  <c r="Q2977" i="5"/>
  <c r="P2977" i="5"/>
  <c r="Q2976" i="5"/>
  <c r="P2976" i="5"/>
  <c r="Q2975" i="5"/>
  <c r="P2975" i="5"/>
  <c r="Q2974" i="5"/>
  <c r="P2974" i="5"/>
  <c r="Q2973" i="5"/>
  <c r="P2973" i="5"/>
  <c r="Q2972" i="5"/>
  <c r="P2972" i="5"/>
  <c r="Q2971" i="5"/>
  <c r="P2971" i="5"/>
  <c r="Q2970" i="5"/>
  <c r="P2970" i="5"/>
  <c r="Q2969" i="5"/>
  <c r="P2969" i="5"/>
  <c r="Q2968" i="5"/>
  <c r="P2968" i="5"/>
  <c r="Q2967" i="5"/>
  <c r="P2967" i="5"/>
  <c r="Q2966" i="5"/>
  <c r="P2966" i="5"/>
  <c r="Q2965" i="5"/>
  <c r="P2965" i="5"/>
  <c r="Q2964" i="5"/>
  <c r="P2964" i="5"/>
  <c r="Q2963" i="5"/>
  <c r="P2963" i="5"/>
  <c r="Q2962" i="5"/>
  <c r="P2962" i="5"/>
  <c r="Q2961" i="5"/>
  <c r="P2961" i="5"/>
  <c r="Q2960" i="5"/>
  <c r="P2960" i="5"/>
  <c r="Q2959" i="5"/>
  <c r="P2959" i="5"/>
  <c r="Q2958" i="5"/>
  <c r="P2958" i="5"/>
  <c r="Q2957" i="5"/>
  <c r="P2957" i="5"/>
  <c r="Q2956" i="5"/>
  <c r="P2956" i="5"/>
  <c r="Q2955" i="5"/>
  <c r="P2955" i="5"/>
  <c r="Q2954" i="5"/>
  <c r="P2954" i="5"/>
  <c r="Q2953" i="5"/>
  <c r="P2953" i="5"/>
  <c r="Q2952" i="5"/>
  <c r="P2952" i="5"/>
  <c r="Q2951" i="5"/>
  <c r="P2951" i="5"/>
  <c r="Q2950" i="5"/>
  <c r="P2950" i="5"/>
  <c r="Q2949" i="5"/>
  <c r="P2949" i="5"/>
  <c r="Q2948" i="5"/>
  <c r="P2948" i="5"/>
  <c r="Q2947" i="5"/>
  <c r="P2947" i="5"/>
  <c r="Q2946" i="5"/>
  <c r="P2946" i="5"/>
  <c r="Q2945" i="5"/>
  <c r="P2945" i="5"/>
  <c r="Q2944" i="5"/>
  <c r="P2944" i="5"/>
  <c r="Q2943" i="5"/>
  <c r="P2943" i="5"/>
  <c r="Q2942" i="5"/>
  <c r="P2942" i="5"/>
  <c r="Q2941" i="5"/>
  <c r="P2941" i="5"/>
  <c r="Q2940" i="5"/>
  <c r="P2940" i="5"/>
  <c r="Q2939" i="5"/>
  <c r="P2939" i="5"/>
  <c r="Q2938" i="5"/>
  <c r="P2938" i="5"/>
  <c r="Q2937" i="5"/>
  <c r="P2937" i="5"/>
  <c r="Q2936" i="5"/>
  <c r="P2936" i="5"/>
  <c r="Q2935" i="5"/>
  <c r="P2935" i="5"/>
  <c r="Q2934" i="5"/>
  <c r="P2934" i="5"/>
  <c r="Q2933" i="5"/>
  <c r="P2933" i="5"/>
  <c r="Q2932" i="5"/>
  <c r="P2932" i="5"/>
  <c r="Q2931" i="5"/>
  <c r="P2931" i="5"/>
  <c r="Q2930" i="5"/>
  <c r="P2930" i="5"/>
  <c r="Q2929" i="5"/>
  <c r="P2929" i="5"/>
  <c r="Q2928" i="5"/>
  <c r="P2928" i="5"/>
  <c r="Q2927" i="5"/>
  <c r="P2927" i="5"/>
  <c r="Q2926" i="5"/>
  <c r="P2926" i="5"/>
  <c r="Q2925" i="5"/>
  <c r="P2925" i="5"/>
  <c r="Q2924" i="5"/>
  <c r="P2924" i="5"/>
  <c r="Q2923" i="5"/>
  <c r="P2923" i="5"/>
  <c r="Q2922" i="5"/>
  <c r="P2922" i="5"/>
  <c r="Q2921" i="5"/>
  <c r="P2921" i="5"/>
  <c r="Q2920" i="5"/>
  <c r="P2920" i="5"/>
  <c r="Q2919" i="5"/>
  <c r="P2919" i="5"/>
  <c r="Q2918" i="5"/>
  <c r="P2918" i="5"/>
  <c r="Q2917" i="5"/>
  <c r="P2917" i="5"/>
  <c r="Q2916" i="5"/>
  <c r="P2916" i="5"/>
  <c r="Q2915" i="5"/>
  <c r="P2915" i="5"/>
  <c r="Q2914" i="5"/>
  <c r="P2914" i="5"/>
  <c r="Q2913" i="5"/>
  <c r="P2913" i="5"/>
  <c r="Q2912" i="5"/>
  <c r="P2912" i="5"/>
  <c r="Q2911" i="5"/>
  <c r="P2911" i="5"/>
  <c r="Q2910" i="5"/>
  <c r="P2910" i="5"/>
  <c r="Q2909" i="5"/>
  <c r="P2909" i="5"/>
  <c r="Q2908" i="5"/>
  <c r="P2908" i="5"/>
  <c r="Q2907" i="5"/>
  <c r="P2907" i="5"/>
  <c r="Q2906" i="5"/>
  <c r="P2906" i="5"/>
  <c r="Q2905" i="5"/>
  <c r="P2905" i="5"/>
  <c r="Q2904" i="5"/>
  <c r="P2904" i="5"/>
  <c r="Q2903" i="5"/>
  <c r="P2903" i="5"/>
  <c r="Q2902" i="5"/>
  <c r="P2902" i="5"/>
  <c r="Q2901" i="5"/>
  <c r="P2901" i="5"/>
  <c r="Q2900" i="5"/>
  <c r="P2900" i="5"/>
  <c r="Q2899" i="5"/>
  <c r="P2899" i="5"/>
  <c r="Q2898" i="5"/>
  <c r="P2898" i="5"/>
  <c r="Q2897" i="5"/>
  <c r="P2897" i="5"/>
  <c r="Q2896" i="5"/>
  <c r="P2896" i="5"/>
  <c r="Q2895" i="5"/>
  <c r="P2895" i="5"/>
  <c r="Q2894" i="5"/>
  <c r="P2894" i="5"/>
  <c r="Q2893" i="5"/>
  <c r="P2893" i="5"/>
  <c r="Q2892" i="5"/>
  <c r="P2892" i="5"/>
  <c r="Q2891" i="5"/>
  <c r="P2891" i="5"/>
  <c r="Q2890" i="5"/>
  <c r="P2890" i="5"/>
  <c r="Q2889" i="5"/>
  <c r="P2889" i="5"/>
  <c r="Q2888" i="5"/>
  <c r="P2888" i="5"/>
  <c r="Q2887" i="5"/>
  <c r="P2887" i="5"/>
  <c r="Q2886" i="5"/>
  <c r="P2886" i="5"/>
  <c r="Q2885" i="5"/>
  <c r="P2885" i="5"/>
  <c r="Q2884" i="5"/>
  <c r="P2884" i="5"/>
  <c r="Q2883" i="5"/>
  <c r="P2883" i="5"/>
  <c r="Q2882" i="5"/>
  <c r="P2882" i="5"/>
  <c r="Q2881" i="5"/>
  <c r="P2881" i="5"/>
  <c r="Q2880" i="5"/>
  <c r="P2880" i="5"/>
  <c r="Q2879" i="5"/>
  <c r="P2879" i="5"/>
  <c r="Q2878" i="5"/>
  <c r="P2878" i="5"/>
  <c r="Q2877" i="5"/>
  <c r="P2877" i="5"/>
  <c r="Q2876" i="5"/>
  <c r="P2876" i="5"/>
  <c r="Q2875" i="5"/>
  <c r="P2875" i="5"/>
  <c r="Q2874" i="5"/>
  <c r="P2874" i="5"/>
  <c r="Q2873" i="5"/>
  <c r="P2873" i="5"/>
  <c r="Q2872" i="5"/>
  <c r="P2872" i="5"/>
  <c r="Q2871" i="5"/>
  <c r="P2871" i="5"/>
  <c r="Q2870" i="5"/>
  <c r="P2870" i="5"/>
  <c r="Q2869" i="5"/>
  <c r="P2869" i="5"/>
  <c r="Q2868" i="5"/>
  <c r="P2868" i="5"/>
  <c r="Q2867" i="5"/>
  <c r="P2867" i="5"/>
  <c r="Q2866" i="5"/>
  <c r="P2866" i="5"/>
  <c r="Q2865" i="5"/>
  <c r="P2865" i="5"/>
  <c r="Q2864" i="5"/>
  <c r="P2864" i="5"/>
  <c r="Q2863" i="5"/>
  <c r="P2863" i="5"/>
  <c r="Q2862" i="5"/>
  <c r="P2862" i="5"/>
  <c r="Q2861" i="5"/>
  <c r="P2861" i="5"/>
  <c r="Q2860" i="5"/>
  <c r="P2860" i="5"/>
  <c r="Q2859" i="5"/>
  <c r="P2859" i="5"/>
  <c r="Q2858" i="5"/>
  <c r="P2858" i="5"/>
  <c r="Q2857" i="5"/>
  <c r="P2857" i="5"/>
  <c r="Q2856" i="5"/>
  <c r="P2856" i="5"/>
  <c r="Q2855" i="5"/>
  <c r="P2855" i="5"/>
  <c r="Q2854" i="5"/>
  <c r="P2854" i="5"/>
  <c r="Q2853" i="5"/>
  <c r="P2853" i="5"/>
  <c r="Q2852" i="5"/>
  <c r="P2852" i="5"/>
  <c r="Q2851" i="5"/>
  <c r="P2851" i="5"/>
  <c r="Q2850" i="5"/>
  <c r="P2850" i="5"/>
  <c r="Q2849" i="5"/>
  <c r="P2849" i="5"/>
  <c r="Q2848" i="5"/>
  <c r="P2848" i="5"/>
  <c r="Q2847" i="5"/>
  <c r="P2847" i="5"/>
  <c r="Q2846" i="5"/>
  <c r="P2846" i="5"/>
  <c r="Q2845" i="5"/>
  <c r="P2845" i="5"/>
  <c r="Q2844" i="5"/>
  <c r="P2844" i="5"/>
  <c r="Q2843" i="5"/>
  <c r="P2843" i="5"/>
  <c r="Q2842" i="5"/>
  <c r="P2842" i="5"/>
  <c r="Q2841" i="5"/>
  <c r="P2841" i="5"/>
  <c r="Q2840" i="5"/>
  <c r="P2840" i="5"/>
  <c r="Q2839" i="5"/>
  <c r="P2839" i="5"/>
  <c r="Q2838" i="5"/>
  <c r="P2838" i="5"/>
  <c r="Q2837" i="5"/>
  <c r="P2837" i="5"/>
  <c r="Q2836" i="5"/>
  <c r="P2836" i="5"/>
  <c r="Q2835" i="5"/>
  <c r="P2835" i="5"/>
  <c r="Q2834" i="5"/>
  <c r="P2834" i="5"/>
  <c r="Q2833" i="5"/>
  <c r="P2833" i="5"/>
  <c r="Q2832" i="5"/>
  <c r="P2832" i="5"/>
  <c r="Q2831" i="5"/>
  <c r="P2831" i="5"/>
  <c r="Q2830" i="5"/>
  <c r="P2830" i="5"/>
  <c r="Q2829" i="5"/>
  <c r="P2829" i="5"/>
  <c r="Q2828" i="5"/>
  <c r="P2828" i="5"/>
  <c r="Q2827" i="5"/>
  <c r="P2827" i="5"/>
  <c r="Q2826" i="5"/>
  <c r="P2826" i="5"/>
  <c r="Q2825" i="5"/>
  <c r="P2825" i="5"/>
  <c r="Q2824" i="5"/>
  <c r="P2824" i="5"/>
  <c r="Q2823" i="5"/>
  <c r="P2823" i="5"/>
  <c r="Q2822" i="5"/>
  <c r="P2822" i="5"/>
  <c r="Q2821" i="5"/>
  <c r="P2821" i="5"/>
  <c r="Q2820" i="5"/>
  <c r="P2820" i="5"/>
  <c r="Q2819" i="5"/>
  <c r="P2819" i="5"/>
  <c r="Q2818" i="5"/>
  <c r="P2818" i="5"/>
  <c r="Q2817" i="5"/>
  <c r="P2817" i="5"/>
  <c r="Q2816" i="5"/>
  <c r="P2816" i="5"/>
  <c r="Q2815" i="5"/>
  <c r="P2815" i="5"/>
  <c r="Q2814" i="5"/>
  <c r="P2814" i="5"/>
  <c r="Q2813" i="5"/>
  <c r="P2813" i="5"/>
  <c r="Q2812" i="5"/>
  <c r="P2812" i="5"/>
  <c r="Q2811" i="5"/>
  <c r="P2811" i="5"/>
  <c r="Q2810" i="5"/>
  <c r="P2810" i="5"/>
  <c r="Q2809" i="5"/>
  <c r="P2809" i="5"/>
  <c r="Q2808" i="5"/>
  <c r="P2808" i="5"/>
  <c r="Q2807" i="5"/>
  <c r="P2807" i="5"/>
  <c r="Q2806" i="5"/>
  <c r="P2806" i="5"/>
  <c r="Q2805" i="5"/>
  <c r="P2805" i="5"/>
  <c r="Q2804" i="5"/>
  <c r="P2804" i="5"/>
  <c r="Q2803" i="5"/>
  <c r="P2803" i="5"/>
  <c r="Q2802" i="5"/>
  <c r="P2802" i="5"/>
  <c r="Q2801" i="5"/>
  <c r="P2801" i="5"/>
  <c r="Q2800" i="5"/>
  <c r="P2800" i="5"/>
  <c r="Q2799" i="5"/>
  <c r="P2799" i="5"/>
  <c r="Q2798" i="5"/>
  <c r="P2798" i="5"/>
  <c r="Q2797" i="5"/>
  <c r="P2797" i="5"/>
  <c r="Q2796" i="5"/>
  <c r="P2796" i="5"/>
  <c r="Q2795" i="5"/>
  <c r="P2795" i="5"/>
  <c r="Q2794" i="5"/>
  <c r="P2794" i="5"/>
  <c r="Q2793" i="5"/>
  <c r="P2793" i="5"/>
  <c r="Q2792" i="5"/>
  <c r="P2792" i="5"/>
  <c r="Q2791" i="5"/>
  <c r="P2791" i="5"/>
  <c r="Q2790" i="5"/>
  <c r="P2790" i="5"/>
  <c r="Q2789" i="5"/>
  <c r="P2789" i="5"/>
  <c r="Q2788" i="5"/>
  <c r="P2788" i="5"/>
  <c r="Q2787" i="5"/>
  <c r="P2787" i="5"/>
  <c r="Q2786" i="5"/>
  <c r="P2786" i="5"/>
  <c r="Q2785" i="5"/>
  <c r="P2785" i="5"/>
  <c r="Q2784" i="5"/>
  <c r="P2784" i="5"/>
  <c r="Q2783" i="5"/>
  <c r="P2783" i="5"/>
  <c r="Q2782" i="5"/>
  <c r="P2782" i="5"/>
  <c r="Q2781" i="5"/>
  <c r="P2781" i="5"/>
  <c r="Q2780" i="5"/>
  <c r="P2780" i="5"/>
  <c r="Q2779" i="5"/>
  <c r="P2779" i="5"/>
  <c r="Q2778" i="5"/>
  <c r="P2778" i="5"/>
  <c r="Q2777" i="5"/>
  <c r="P2777" i="5"/>
  <c r="Q2776" i="5"/>
  <c r="P2776" i="5"/>
  <c r="Q2775" i="5"/>
  <c r="P2775" i="5"/>
  <c r="Q2774" i="5"/>
  <c r="P2774" i="5"/>
  <c r="Q2773" i="5"/>
  <c r="P2773" i="5"/>
  <c r="Q2772" i="5"/>
  <c r="P2772" i="5"/>
  <c r="Q2771" i="5"/>
  <c r="P2771" i="5"/>
  <c r="Q2770" i="5"/>
  <c r="P2770" i="5"/>
  <c r="Q2769" i="5"/>
  <c r="P2769" i="5"/>
  <c r="Q2768" i="5"/>
  <c r="P2768" i="5"/>
  <c r="Q2767" i="5"/>
  <c r="P2767" i="5"/>
  <c r="Q2766" i="5"/>
  <c r="P2766" i="5"/>
  <c r="Q2765" i="5"/>
  <c r="P2765" i="5"/>
  <c r="Q2764" i="5"/>
  <c r="P2764" i="5"/>
  <c r="Q2763" i="5"/>
  <c r="P2763" i="5"/>
  <c r="Q2762" i="5"/>
  <c r="P2762" i="5"/>
  <c r="Q2761" i="5"/>
  <c r="P2761" i="5"/>
  <c r="Q2760" i="5"/>
  <c r="P2760" i="5"/>
  <c r="Q2759" i="5"/>
  <c r="P2759" i="5"/>
  <c r="Q2758" i="5"/>
  <c r="P2758" i="5"/>
  <c r="Q2757" i="5"/>
  <c r="P2757" i="5"/>
  <c r="Q2756" i="5"/>
  <c r="P2756" i="5"/>
  <c r="Q2755" i="5"/>
  <c r="P2755" i="5"/>
  <c r="Q2754" i="5"/>
  <c r="P2754" i="5"/>
  <c r="Q2753" i="5"/>
  <c r="P2753" i="5"/>
  <c r="Q2752" i="5"/>
  <c r="P2752" i="5"/>
  <c r="Q2751" i="5"/>
  <c r="P2751" i="5"/>
  <c r="Q2750" i="5"/>
  <c r="P2750" i="5"/>
  <c r="Q2749" i="5"/>
  <c r="P2749" i="5"/>
  <c r="Q2748" i="5"/>
  <c r="P2748" i="5"/>
  <c r="Q2747" i="5"/>
  <c r="P2747" i="5"/>
  <c r="Q2746" i="5"/>
  <c r="P2746" i="5"/>
  <c r="Q2745" i="5"/>
  <c r="P2745" i="5"/>
  <c r="Q2744" i="5"/>
  <c r="P2744" i="5"/>
  <c r="Q2743" i="5"/>
  <c r="P2743" i="5"/>
  <c r="Q2742" i="5"/>
  <c r="P2742" i="5"/>
  <c r="Q2741" i="5"/>
  <c r="P2741" i="5"/>
  <c r="Q2740" i="5"/>
  <c r="P2740" i="5"/>
  <c r="Q2739" i="5"/>
  <c r="P2739" i="5"/>
  <c r="Q2738" i="5"/>
  <c r="P2738" i="5"/>
  <c r="Q2737" i="5"/>
  <c r="P2737" i="5"/>
  <c r="Q2736" i="5"/>
  <c r="P2736" i="5"/>
  <c r="Q2735" i="5"/>
  <c r="P2735" i="5"/>
  <c r="Q2734" i="5"/>
  <c r="P2734" i="5"/>
  <c r="Q2733" i="5"/>
  <c r="P2733" i="5"/>
  <c r="Q2732" i="5"/>
  <c r="P2732" i="5"/>
  <c r="Q2731" i="5"/>
  <c r="P2731" i="5"/>
  <c r="Q2730" i="5"/>
  <c r="P2730" i="5"/>
  <c r="Q2729" i="5"/>
  <c r="P2729" i="5"/>
  <c r="Q2728" i="5"/>
  <c r="P2728" i="5"/>
  <c r="Q2727" i="5"/>
  <c r="P2727" i="5"/>
  <c r="Q2726" i="5"/>
  <c r="P2726" i="5"/>
  <c r="Q2725" i="5"/>
  <c r="P2725" i="5"/>
  <c r="Q2724" i="5"/>
  <c r="P2724" i="5"/>
  <c r="Q2723" i="5"/>
  <c r="P2723" i="5"/>
  <c r="Q2722" i="5"/>
  <c r="P2722" i="5"/>
  <c r="Q2721" i="5"/>
  <c r="P2721" i="5"/>
  <c r="Q2720" i="5"/>
  <c r="P2720" i="5"/>
  <c r="Q2719" i="5"/>
  <c r="P2719" i="5"/>
  <c r="Q2718" i="5"/>
  <c r="P2718" i="5"/>
  <c r="Q2717" i="5"/>
  <c r="P2717" i="5"/>
  <c r="Q2716" i="5"/>
  <c r="P2716" i="5"/>
  <c r="Q2715" i="5"/>
  <c r="P2715" i="5"/>
  <c r="Q2714" i="5"/>
  <c r="P2714" i="5"/>
  <c r="Q2713" i="5"/>
  <c r="P2713" i="5"/>
  <c r="Q2712" i="5"/>
  <c r="P2712" i="5"/>
  <c r="Q2711" i="5"/>
  <c r="P2711" i="5"/>
  <c r="Q2710" i="5"/>
  <c r="P2710" i="5"/>
  <c r="Q2709" i="5"/>
  <c r="P2709" i="5"/>
  <c r="Q2708" i="5"/>
  <c r="P2708" i="5"/>
  <c r="Q2707" i="5"/>
  <c r="P2707" i="5"/>
  <c r="Q2706" i="5"/>
  <c r="P2706" i="5"/>
  <c r="Q2705" i="5"/>
  <c r="P2705" i="5"/>
  <c r="Q2704" i="5"/>
  <c r="P2704" i="5"/>
  <c r="Q2703" i="5"/>
  <c r="P2703" i="5"/>
  <c r="Q2702" i="5"/>
  <c r="P2702" i="5"/>
  <c r="Q2701" i="5"/>
  <c r="P2701" i="5"/>
  <c r="Q2700" i="5"/>
  <c r="P2700" i="5"/>
  <c r="Q2699" i="5"/>
  <c r="P2699" i="5"/>
  <c r="Q2698" i="5"/>
  <c r="P2698" i="5"/>
  <c r="Q2697" i="5"/>
  <c r="P2697" i="5"/>
  <c r="Q2696" i="5"/>
  <c r="P2696" i="5"/>
  <c r="Q2695" i="5"/>
  <c r="P2695" i="5"/>
  <c r="Q2694" i="5"/>
  <c r="P2694" i="5"/>
  <c r="Q2693" i="5"/>
  <c r="P2693" i="5"/>
  <c r="Q2692" i="5"/>
  <c r="P2692" i="5"/>
  <c r="Q2691" i="5"/>
  <c r="P2691" i="5"/>
  <c r="Q2690" i="5"/>
  <c r="P2690" i="5"/>
  <c r="Q2689" i="5"/>
  <c r="P2689" i="5"/>
  <c r="Q2688" i="5"/>
  <c r="P2688" i="5"/>
  <c r="Q2687" i="5"/>
  <c r="P2687" i="5"/>
  <c r="Q2686" i="5"/>
  <c r="P2686" i="5"/>
  <c r="Q2685" i="5"/>
  <c r="P2685" i="5"/>
  <c r="Q2684" i="5"/>
  <c r="P2684" i="5"/>
  <c r="Q2683" i="5"/>
  <c r="P2683" i="5"/>
  <c r="Q2682" i="5"/>
  <c r="P2682" i="5"/>
  <c r="Q2681" i="5"/>
  <c r="P2681" i="5"/>
  <c r="Q2680" i="5"/>
  <c r="P2680" i="5"/>
  <c r="Q2679" i="5"/>
  <c r="P2679" i="5"/>
  <c r="Q2678" i="5"/>
  <c r="P2678" i="5"/>
  <c r="Q2677" i="5"/>
  <c r="P2677" i="5"/>
  <c r="Q2676" i="5"/>
  <c r="P2676" i="5"/>
  <c r="Q2675" i="5"/>
  <c r="P2675" i="5"/>
  <c r="Q2674" i="5"/>
  <c r="P2674" i="5"/>
  <c r="Q2673" i="5"/>
  <c r="P2673" i="5"/>
  <c r="Q2672" i="5"/>
  <c r="P2672" i="5"/>
  <c r="Q2671" i="5"/>
  <c r="P2671" i="5"/>
  <c r="Q2670" i="5"/>
  <c r="P2670" i="5"/>
  <c r="Q2669" i="5"/>
  <c r="P2669" i="5"/>
  <c r="Q2668" i="5"/>
  <c r="P2668" i="5"/>
  <c r="Q2667" i="5"/>
  <c r="P2667" i="5"/>
  <c r="Q2666" i="5"/>
  <c r="P2666" i="5"/>
  <c r="Q2665" i="5"/>
  <c r="P2665" i="5"/>
  <c r="Q2664" i="5"/>
  <c r="P2664" i="5"/>
  <c r="Q2663" i="5"/>
  <c r="P2663" i="5"/>
  <c r="Q2662" i="5"/>
  <c r="P2662" i="5"/>
  <c r="Q2661" i="5"/>
  <c r="P2661" i="5"/>
  <c r="Q2660" i="5"/>
  <c r="P2660" i="5"/>
  <c r="Q2659" i="5"/>
  <c r="P2659" i="5"/>
  <c r="Q2658" i="5"/>
  <c r="P2658" i="5"/>
  <c r="Q2657" i="5"/>
  <c r="P2657" i="5"/>
  <c r="Q2656" i="5"/>
  <c r="P2656" i="5"/>
  <c r="Q2655" i="5"/>
  <c r="P2655" i="5"/>
  <c r="Q2654" i="5"/>
  <c r="P2654" i="5"/>
  <c r="Q2653" i="5"/>
  <c r="P2653" i="5"/>
  <c r="Q2652" i="5"/>
  <c r="P2652" i="5"/>
  <c r="Q2651" i="5"/>
  <c r="P2651" i="5"/>
  <c r="Q2650" i="5"/>
  <c r="P2650" i="5"/>
  <c r="Q2649" i="5"/>
  <c r="P2649" i="5"/>
  <c r="Q2648" i="5"/>
  <c r="P2648" i="5"/>
  <c r="Q2647" i="5"/>
  <c r="P2647" i="5"/>
  <c r="Q2646" i="5"/>
  <c r="P2646" i="5"/>
  <c r="Q2645" i="5"/>
  <c r="P2645" i="5"/>
  <c r="Q2644" i="5"/>
  <c r="P2644" i="5"/>
  <c r="Q2643" i="5"/>
  <c r="P2643" i="5"/>
  <c r="Q2642" i="5"/>
  <c r="P2642" i="5"/>
  <c r="Q2641" i="5"/>
  <c r="P2641" i="5"/>
  <c r="Q2640" i="5"/>
  <c r="P2640" i="5"/>
  <c r="Q2639" i="5"/>
  <c r="P2639" i="5"/>
  <c r="Q2638" i="5"/>
  <c r="P2638" i="5"/>
  <c r="Q2637" i="5"/>
  <c r="P2637" i="5"/>
  <c r="Q2636" i="5"/>
  <c r="P2636" i="5"/>
  <c r="Q2635" i="5"/>
  <c r="P2635" i="5"/>
  <c r="Q2634" i="5"/>
  <c r="P2634" i="5"/>
  <c r="Q2633" i="5"/>
  <c r="P2633" i="5"/>
  <c r="Q2632" i="5"/>
  <c r="P2632" i="5"/>
  <c r="Q2631" i="5"/>
  <c r="P2631" i="5"/>
  <c r="Q2630" i="5"/>
  <c r="P2630" i="5"/>
  <c r="Q2629" i="5"/>
  <c r="P2629" i="5"/>
  <c r="Q2628" i="5"/>
  <c r="P2628" i="5"/>
  <c r="Q2627" i="5"/>
  <c r="P2627" i="5"/>
  <c r="Q2626" i="5"/>
  <c r="P2626" i="5"/>
  <c r="Q2625" i="5"/>
  <c r="P2625" i="5"/>
  <c r="Q2624" i="5"/>
  <c r="P2624" i="5"/>
  <c r="Q2623" i="5"/>
  <c r="P2623" i="5"/>
  <c r="Q2622" i="5"/>
  <c r="P2622" i="5"/>
  <c r="Q2621" i="5"/>
  <c r="P2621" i="5"/>
  <c r="Q2620" i="5"/>
  <c r="P2620" i="5"/>
  <c r="Q2619" i="5"/>
  <c r="P2619" i="5"/>
  <c r="Q2618" i="5"/>
  <c r="P2618" i="5"/>
  <c r="Q2617" i="5"/>
  <c r="P2617" i="5"/>
  <c r="Q2616" i="5"/>
  <c r="P2616" i="5"/>
  <c r="Q2615" i="5"/>
  <c r="P2615" i="5"/>
  <c r="Q2614" i="5"/>
  <c r="P2614" i="5"/>
  <c r="Q2613" i="5"/>
  <c r="P2613" i="5"/>
  <c r="Q2612" i="5"/>
  <c r="P2612" i="5"/>
  <c r="Q2611" i="5"/>
  <c r="P2611" i="5"/>
  <c r="Q2610" i="5"/>
  <c r="P2610" i="5"/>
  <c r="Q2609" i="5"/>
  <c r="P2609" i="5"/>
  <c r="Q2608" i="5"/>
  <c r="P2608" i="5"/>
  <c r="Q2607" i="5"/>
  <c r="P2607" i="5"/>
  <c r="Q2606" i="5"/>
  <c r="P2606" i="5"/>
  <c r="Q2605" i="5"/>
  <c r="P2605" i="5"/>
  <c r="Q2604" i="5"/>
  <c r="P2604" i="5"/>
  <c r="Q2603" i="5"/>
  <c r="P2603" i="5"/>
  <c r="Q2602" i="5"/>
  <c r="P2602" i="5"/>
  <c r="Q2601" i="5"/>
  <c r="P2601" i="5"/>
  <c r="Q2600" i="5"/>
  <c r="P2600" i="5"/>
  <c r="Q2599" i="5"/>
  <c r="P2599" i="5"/>
  <c r="Q2598" i="5"/>
  <c r="P2598" i="5"/>
  <c r="Q2597" i="5"/>
  <c r="P2597" i="5"/>
  <c r="Q2596" i="5"/>
  <c r="P2596" i="5"/>
  <c r="Q2595" i="5"/>
  <c r="P2595" i="5"/>
  <c r="Q2594" i="5"/>
  <c r="P2594" i="5"/>
  <c r="Q2593" i="5"/>
  <c r="P2593" i="5"/>
  <c r="Q2592" i="5"/>
  <c r="P2592" i="5"/>
  <c r="Q2591" i="5"/>
  <c r="P2591" i="5"/>
  <c r="Q2590" i="5"/>
  <c r="P2590" i="5"/>
  <c r="Q2589" i="5"/>
  <c r="P2589" i="5"/>
  <c r="Q2588" i="5"/>
  <c r="P2588" i="5"/>
  <c r="Q2587" i="5"/>
  <c r="P2587" i="5"/>
  <c r="Q2586" i="5"/>
  <c r="P2586" i="5"/>
  <c r="Q2585" i="5"/>
  <c r="P2585" i="5"/>
  <c r="Q2584" i="5"/>
  <c r="P2584" i="5"/>
  <c r="Q2583" i="5"/>
  <c r="P2583" i="5"/>
  <c r="Q2582" i="5"/>
  <c r="P2582" i="5"/>
  <c r="Q2581" i="5"/>
  <c r="P2581" i="5"/>
  <c r="Q2580" i="5"/>
  <c r="P2580" i="5"/>
  <c r="Q2579" i="5"/>
  <c r="P2579" i="5"/>
  <c r="Q2578" i="5"/>
  <c r="P2578" i="5"/>
  <c r="Q2577" i="5"/>
  <c r="P2577" i="5"/>
  <c r="Q2576" i="5"/>
  <c r="P2576" i="5"/>
  <c r="Q2575" i="5"/>
  <c r="P2575" i="5"/>
  <c r="Q2574" i="5"/>
  <c r="P2574" i="5"/>
  <c r="Q2573" i="5"/>
  <c r="P2573" i="5"/>
  <c r="Q2572" i="5"/>
  <c r="P2572" i="5"/>
  <c r="Q2571" i="5"/>
  <c r="P2571" i="5"/>
  <c r="Q2570" i="5"/>
  <c r="P2570" i="5"/>
  <c r="Q2569" i="5"/>
  <c r="P2569" i="5"/>
  <c r="Q2568" i="5"/>
  <c r="P2568" i="5"/>
  <c r="Q2567" i="5"/>
  <c r="P2567" i="5"/>
  <c r="Q2566" i="5"/>
  <c r="P2566" i="5"/>
  <c r="Q2565" i="5"/>
  <c r="P2565" i="5"/>
  <c r="Q2564" i="5"/>
  <c r="P2564" i="5"/>
  <c r="Q2563" i="5"/>
  <c r="P2563" i="5"/>
  <c r="Q2562" i="5"/>
  <c r="P2562" i="5"/>
  <c r="Q2561" i="5"/>
  <c r="P2561" i="5"/>
  <c r="Q2560" i="5"/>
  <c r="P2560" i="5"/>
  <c r="Q2559" i="5"/>
  <c r="P2559" i="5"/>
  <c r="Q2558" i="5"/>
  <c r="P2558" i="5"/>
  <c r="Q2557" i="5"/>
  <c r="P2557" i="5"/>
  <c r="Q2556" i="5"/>
  <c r="P2556" i="5"/>
  <c r="Q2555" i="5"/>
  <c r="P2555" i="5"/>
  <c r="Q2554" i="5"/>
  <c r="P2554" i="5"/>
  <c r="Q2553" i="5"/>
  <c r="P2553" i="5"/>
  <c r="Q2552" i="5"/>
  <c r="P2552" i="5"/>
  <c r="Q2551" i="5"/>
  <c r="P2551" i="5"/>
  <c r="Q2550" i="5"/>
  <c r="P2550" i="5"/>
  <c r="Q2549" i="5"/>
  <c r="P2549" i="5"/>
  <c r="Q2548" i="5"/>
  <c r="P2548" i="5"/>
  <c r="Q2547" i="5"/>
  <c r="P2547" i="5"/>
  <c r="Q2546" i="5"/>
  <c r="P2546" i="5"/>
  <c r="Q2545" i="5"/>
  <c r="P2545" i="5"/>
  <c r="Q2544" i="5"/>
  <c r="P2544" i="5"/>
  <c r="Q2543" i="5"/>
  <c r="P2543" i="5"/>
  <c r="Q2542" i="5"/>
  <c r="P2542" i="5"/>
  <c r="Q2541" i="5"/>
  <c r="P2541" i="5"/>
  <c r="Q2540" i="5"/>
  <c r="P2540" i="5"/>
  <c r="Q2539" i="5"/>
  <c r="P2539" i="5"/>
  <c r="Q2538" i="5"/>
  <c r="P2538" i="5"/>
  <c r="Q2537" i="5"/>
  <c r="P2537" i="5"/>
  <c r="Q2536" i="5"/>
  <c r="P2536" i="5"/>
  <c r="Q2535" i="5"/>
  <c r="P2535" i="5"/>
  <c r="Q2534" i="5"/>
  <c r="P2534" i="5"/>
  <c r="Q2533" i="5"/>
  <c r="P2533" i="5"/>
  <c r="Q2532" i="5"/>
  <c r="P2532" i="5"/>
  <c r="Q2531" i="5"/>
  <c r="P2531" i="5"/>
  <c r="Q2530" i="5"/>
  <c r="P2530" i="5"/>
  <c r="Q2529" i="5"/>
  <c r="P2529" i="5"/>
  <c r="Q2528" i="5"/>
  <c r="P2528" i="5"/>
  <c r="Q2527" i="5"/>
  <c r="P2527" i="5"/>
  <c r="Q2526" i="5"/>
  <c r="P2526" i="5"/>
  <c r="Q2525" i="5"/>
  <c r="P2525" i="5"/>
  <c r="Q2524" i="5"/>
  <c r="P2524" i="5"/>
  <c r="Q2523" i="5"/>
  <c r="P2523" i="5"/>
  <c r="Q2522" i="5"/>
  <c r="P2522" i="5"/>
  <c r="Q2521" i="5"/>
  <c r="P2521" i="5"/>
  <c r="Q2520" i="5"/>
  <c r="P2520" i="5"/>
  <c r="Q2519" i="5"/>
  <c r="P2519" i="5"/>
  <c r="Q2518" i="5"/>
  <c r="P2518" i="5"/>
  <c r="Q2517" i="5"/>
  <c r="P2517" i="5"/>
  <c r="Q2516" i="5"/>
  <c r="P2516" i="5"/>
  <c r="Q2515" i="5"/>
  <c r="P2515" i="5"/>
  <c r="Q2514" i="5"/>
  <c r="P2514" i="5"/>
  <c r="Q2513" i="5"/>
  <c r="P2513" i="5"/>
  <c r="Q2512" i="5"/>
  <c r="P2512" i="5"/>
  <c r="Q2511" i="5"/>
  <c r="P2511" i="5"/>
  <c r="Q2510" i="5"/>
  <c r="P2510" i="5"/>
  <c r="Q2509" i="5"/>
  <c r="P2509" i="5"/>
  <c r="Q2508" i="5"/>
  <c r="P2508" i="5"/>
  <c r="Q2507" i="5"/>
  <c r="P2507" i="5"/>
  <c r="Q2506" i="5"/>
  <c r="P2506" i="5"/>
  <c r="Q2505" i="5"/>
  <c r="P2505" i="5"/>
  <c r="Q2504" i="5"/>
  <c r="P2504" i="5"/>
  <c r="Q2503" i="5"/>
  <c r="P2503" i="5"/>
  <c r="Q2502" i="5"/>
  <c r="P2502" i="5"/>
  <c r="Q2501" i="5"/>
  <c r="P2501" i="5"/>
  <c r="Q2500" i="5"/>
  <c r="P2500" i="5"/>
  <c r="Q2499" i="5"/>
  <c r="P2499" i="5"/>
  <c r="Q2498" i="5"/>
  <c r="P2498" i="5"/>
  <c r="Q2497" i="5"/>
  <c r="P2497" i="5"/>
  <c r="Q2496" i="5"/>
  <c r="P2496" i="5"/>
  <c r="Q2495" i="5"/>
  <c r="P2495" i="5"/>
  <c r="Q2494" i="5"/>
  <c r="P2494" i="5"/>
  <c r="Q2493" i="5"/>
  <c r="P2493" i="5"/>
  <c r="Q2492" i="5"/>
  <c r="P2492" i="5"/>
  <c r="Q2491" i="5"/>
  <c r="P2491" i="5"/>
  <c r="Q2490" i="5"/>
  <c r="P2490" i="5"/>
  <c r="Q2489" i="5"/>
  <c r="P2489" i="5"/>
  <c r="Q2488" i="5"/>
  <c r="P2488" i="5"/>
  <c r="Q2487" i="5"/>
  <c r="P2487" i="5"/>
  <c r="Q2486" i="5"/>
  <c r="P2486" i="5"/>
  <c r="Q2485" i="5"/>
  <c r="P2485" i="5"/>
  <c r="Q2484" i="5"/>
  <c r="P2484" i="5"/>
  <c r="Q2483" i="5"/>
  <c r="P2483" i="5"/>
  <c r="Q2482" i="5"/>
  <c r="P2482" i="5"/>
  <c r="Q2481" i="5"/>
  <c r="P2481" i="5"/>
  <c r="Q2480" i="5"/>
  <c r="P2480" i="5"/>
  <c r="Q2479" i="5"/>
  <c r="P2479" i="5"/>
  <c r="Q2478" i="5"/>
  <c r="P2478" i="5"/>
  <c r="Q2477" i="5"/>
  <c r="P2477" i="5"/>
  <c r="Q2476" i="5"/>
  <c r="P2476" i="5"/>
  <c r="Q2475" i="5"/>
  <c r="P2475" i="5"/>
  <c r="Q2474" i="5"/>
  <c r="P2474" i="5"/>
  <c r="Q2473" i="5"/>
  <c r="P2473" i="5"/>
  <c r="Q2472" i="5"/>
  <c r="P2472" i="5"/>
  <c r="Q2471" i="5"/>
  <c r="P2471" i="5"/>
  <c r="Q2470" i="5"/>
  <c r="P2470" i="5"/>
  <c r="Q2469" i="5"/>
  <c r="P2469" i="5"/>
  <c r="Q2468" i="5"/>
  <c r="P2468" i="5"/>
  <c r="Q2467" i="5"/>
  <c r="P2467" i="5"/>
  <c r="Q2466" i="5"/>
  <c r="P2466" i="5"/>
  <c r="Q2465" i="5"/>
  <c r="P2465" i="5"/>
  <c r="Q2464" i="5"/>
  <c r="P2464" i="5"/>
  <c r="Q2463" i="5"/>
  <c r="P2463" i="5"/>
  <c r="Q2462" i="5"/>
  <c r="P2462" i="5"/>
  <c r="Q2461" i="5"/>
  <c r="P2461" i="5"/>
  <c r="Q2460" i="5"/>
  <c r="P2460" i="5"/>
  <c r="Q2459" i="5"/>
  <c r="P2459" i="5"/>
  <c r="Q2458" i="5"/>
  <c r="P2458" i="5"/>
  <c r="Q2457" i="5"/>
  <c r="P2457" i="5"/>
  <c r="Q2456" i="5"/>
  <c r="P2456" i="5"/>
  <c r="Q2455" i="5"/>
  <c r="P2455" i="5"/>
  <c r="Q2454" i="5"/>
  <c r="P2454" i="5"/>
  <c r="Q2453" i="5"/>
  <c r="P2453" i="5"/>
  <c r="Q2452" i="5"/>
  <c r="P2452" i="5"/>
  <c r="Q2451" i="5"/>
  <c r="P2451" i="5"/>
  <c r="Q2450" i="5"/>
  <c r="P2450" i="5"/>
  <c r="Q2449" i="5"/>
  <c r="P2449" i="5"/>
  <c r="Q2448" i="5"/>
  <c r="P2448" i="5"/>
  <c r="Q2447" i="5"/>
  <c r="P2447" i="5"/>
  <c r="Q2446" i="5"/>
  <c r="P2446" i="5"/>
  <c r="Q2445" i="5"/>
  <c r="P2445" i="5"/>
  <c r="Q2444" i="5"/>
  <c r="P2444" i="5"/>
  <c r="Q2443" i="5"/>
  <c r="P2443" i="5"/>
  <c r="Q2442" i="5"/>
  <c r="P2442" i="5"/>
  <c r="Q2441" i="5"/>
  <c r="P2441" i="5"/>
  <c r="Q2440" i="5"/>
  <c r="P2440" i="5"/>
  <c r="Q2439" i="5"/>
  <c r="P2439" i="5"/>
  <c r="Q2438" i="5"/>
  <c r="P2438" i="5"/>
  <c r="Q2437" i="5"/>
  <c r="P2437" i="5"/>
  <c r="Q2436" i="5"/>
  <c r="P2436" i="5"/>
  <c r="Q2435" i="5"/>
  <c r="P2435" i="5"/>
  <c r="Q2434" i="5"/>
  <c r="P2434" i="5"/>
  <c r="Q2433" i="5"/>
  <c r="P2433" i="5"/>
  <c r="Q2432" i="5"/>
  <c r="P2432" i="5"/>
  <c r="Q2431" i="5"/>
  <c r="P2431" i="5"/>
  <c r="Q2430" i="5"/>
  <c r="P2430" i="5"/>
  <c r="Q2429" i="5"/>
  <c r="P2429" i="5"/>
  <c r="Q2428" i="5"/>
  <c r="P2428" i="5"/>
  <c r="Q2427" i="5"/>
  <c r="P2427" i="5"/>
  <c r="Q2426" i="5"/>
  <c r="P2426" i="5"/>
  <c r="Q2425" i="5"/>
  <c r="P2425" i="5"/>
  <c r="Q2424" i="5"/>
  <c r="P2424" i="5"/>
  <c r="Q2423" i="5"/>
  <c r="P2423" i="5"/>
  <c r="Q2422" i="5"/>
  <c r="P2422" i="5"/>
  <c r="Q2421" i="5"/>
  <c r="P2421" i="5"/>
  <c r="Q2420" i="5"/>
  <c r="P2420" i="5"/>
  <c r="Q2419" i="5"/>
  <c r="P2419" i="5"/>
  <c r="Q2418" i="5"/>
  <c r="P2418" i="5"/>
  <c r="Q2417" i="5"/>
  <c r="P2417" i="5"/>
  <c r="Q2416" i="5"/>
  <c r="P2416" i="5"/>
  <c r="Q2415" i="5"/>
  <c r="P2415" i="5"/>
  <c r="Q2414" i="5"/>
  <c r="P2414" i="5"/>
  <c r="Q2413" i="5"/>
  <c r="P2413" i="5"/>
  <c r="Q2412" i="5"/>
  <c r="P2412" i="5"/>
  <c r="Q2411" i="5"/>
  <c r="P2411" i="5"/>
  <c r="Q2410" i="5"/>
  <c r="P2410" i="5"/>
  <c r="Q2409" i="5"/>
  <c r="P2409" i="5"/>
  <c r="Q2408" i="5"/>
  <c r="P2408" i="5"/>
  <c r="Q2407" i="5"/>
  <c r="P2407" i="5"/>
  <c r="Q2406" i="5"/>
  <c r="P2406" i="5"/>
  <c r="Q2405" i="5"/>
  <c r="P2405" i="5"/>
  <c r="Q2404" i="5"/>
  <c r="P2404" i="5"/>
  <c r="Q2403" i="5"/>
  <c r="P2403" i="5"/>
  <c r="Q2402" i="5"/>
  <c r="P2402" i="5"/>
  <c r="Q2401" i="5"/>
  <c r="P2401" i="5"/>
  <c r="Q2400" i="5"/>
  <c r="P2400" i="5"/>
  <c r="Q2399" i="5"/>
  <c r="P2399" i="5"/>
  <c r="Q2398" i="5"/>
  <c r="P2398" i="5"/>
  <c r="Q2397" i="5"/>
  <c r="P2397" i="5"/>
  <c r="Q2396" i="5"/>
  <c r="P2396" i="5"/>
  <c r="Q2395" i="5"/>
  <c r="P2395" i="5"/>
  <c r="Q2394" i="5"/>
  <c r="P2394" i="5"/>
  <c r="Q2393" i="5"/>
  <c r="P2393" i="5"/>
  <c r="Q2392" i="5"/>
  <c r="P2392" i="5"/>
  <c r="Q2391" i="5"/>
  <c r="P2391" i="5"/>
  <c r="Q2390" i="5"/>
  <c r="P2390" i="5"/>
  <c r="Q2389" i="5"/>
  <c r="P2389" i="5"/>
  <c r="Q2388" i="5"/>
  <c r="P2388" i="5"/>
  <c r="Q2387" i="5"/>
  <c r="P2387" i="5"/>
  <c r="Q2386" i="5"/>
  <c r="P2386" i="5"/>
  <c r="Q2385" i="5"/>
  <c r="P2385" i="5"/>
  <c r="Q2384" i="5"/>
  <c r="P2384" i="5"/>
  <c r="Q2383" i="5"/>
  <c r="P2383" i="5"/>
  <c r="Q2382" i="5"/>
  <c r="P2382" i="5"/>
  <c r="Q2381" i="5"/>
  <c r="P2381" i="5"/>
  <c r="Q2380" i="5"/>
  <c r="P2380" i="5"/>
  <c r="Q2379" i="5"/>
  <c r="P2379" i="5"/>
  <c r="Q2378" i="5"/>
  <c r="P2378" i="5"/>
  <c r="Q2377" i="5"/>
  <c r="P2377" i="5"/>
  <c r="Q2376" i="5"/>
  <c r="P2376" i="5"/>
  <c r="Q2375" i="5"/>
  <c r="P2375" i="5"/>
  <c r="Q2374" i="5"/>
  <c r="P2374" i="5"/>
  <c r="Q2373" i="5"/>
  <c r="P2373" i="5"/>
  <c r="Q2372" i="5"/>
  <c r="P2372" i="5"/>
  <c r="Q2371" i="5"/>
  <c r="P2371" i="5"/>
  <c r="Q2370" i="5"/>
  <c r="P2370" i="5"/>
  <c r="Q2369" i="5"/>
  <c r="P2369" i="5"/>
  <c r="Q2368" i="5"/>
  <c r="P2368" i="5"/>
  <c r="Q2367" i="5"/>
  <c r="P2367" i="5"/>
  <c r="Q2366" i="5"/>
  <c r="P2366" i="5"/>
  <c r="Q2365" i="5"/>
  <c r="P2365" i="5"/>
  <c r="Q2364" i="5"/>
  <c r="P2364" i="5"/>
  <c r="Q2363" i="5"/>
  <c r="P2363" i="5"/>
  <c r="Q2362" i="5"/>
  <c r="P2362" i="5"/>
  <c r="Q2361" i="5"/>
  <c r="P2361" i="5"/>
  <c r="Q2360" i="5"/>
  <c r="P2360" i="5"/>
  <c r="Q2359" i="5"/>
  <c r="P2359" i="5"/>
  <c r="Q2358" i="5"/>
  <c r="P2358" i="5"/>
  <c r="Q2357" i="5"/>
  <c r="P2357" i="5"/>
  <c r="Q2356" i="5"/>
  <c r="P2356" i="5"/>
  <c r="Q2355" i="5"/>
  <c r="P2355" i="5"/>
  <c r="Q2354" i="5"/>
  <c r="P2354" i="5"/>
  <c r="Q2353" i="5"/>
  <c r="P2353" i="5"/>
  <c r="Q2352" i="5"/>
  <c r="P2352" i="5"/>
  <c r="Q2351" i="5"/>
  <c r="P2351" i="5"/>
  <c r="Q2350" i="5"/>
  <c r="P2350" i="5"/>
  <c r="Q2349" i="5"/>
  <c r="P2349" i="5"/>
  <c r="Q2348" i="5"/>
  <c r="P2348" i="5"/>
  <c r="Q2347" i="5"/>
  <c r="P2347" i="5"/>
  <c r="Q2346" i="5"/>
  <c r="P2346" i="5"/>
  <c r="Q2345" i="5"/>
  <c r="P2345" i="5"/>
  <c r="Q2344" i="5"/>
  <c r="P2344" i="5"/>
  <c r="Q2343" i="5"/>
  <c r="P2343" i="5"/>
  <c r="Q2342" i="5"/>
  <c r="P2342" i="5"/>
  <c r="Q2341" i="5"/>
  <c r="P2341" i="5"/>
  <c r="Q2340" i="5"/>
  <c r="P2340" i="5"/>
  <c r="Q2339" i="5"/>
  <c r="P2339" i="5"/>
  <c r="Q2338" i="5"/>
  <c r="P2338" i="5"/>
  <c r="Q2337" i="5"/>
  <c r="P2337" i="5"/>
  <c r="Q2336" i="5"/>
  <c r="P2336" i="5"/>
  <c r="Q2335" i="5"/>
  <c r="P2335" i="5"/>
  <c r="Q2334" i="5"/>
  <c r="P2334" i="5"/>
  <c r="Q2333" i="5"/>
  <c r="P2333" i="5"/>
  <c r="Q2332" i="5"/>
  <c r="P2332" i="5"/>
  <c r="Q2331" i="5"/>
  <c r="P2331" i="5"/>
  <c r="Q2330" i="5"/>
  <c r="P2330" i="5"/>
  <c r="Q2329" i="5"/>
  <c r="P2329" i="5"/>
  <c r="Q2328" i="5"/>
  <c r="P2328" i="5"/>
  <c r="Q2327" i="5"/>
  <c r="P2327" i="5"/>
  <c r="Q2326" i="5"/>
  <c r="P2326" i="5"/>
  <c r="Q2325" i="5"/>
  <c r="P2325" i="5"/>
  <c r="Q2324" i="5"/>
  <c r="P2324" i="5"/>
  <c r="Q2323" i="5"/>
  <c r="P2323" i="5"/>
  <c r="Q2322" i="5"/>
  <c r="P2322" i="5"/>
  <c r="Q2321" i="5"/>
  <c r="P2321" i="5"/>
  <c r="Q2320" i="5"/>
  <c r="P2320" i="5"/>
  <c r="Q2319" i="5"/>
  <c r="P2319" i="5"/>
  <c r="Q2318" i="5"/>
  <c r="P2318" i="5"/>
  <c r="Q2317" i="5"/>
  <c r="P2317" i="5"/>
  <c r="Q2316" i="5"/>
  <c r="P2316" i="5"/>
  <c r="Q2315" i="5"/>
  <c r="P2315" i="5"/>
  <c r="Q2314" i="5"/>
  <c r="P2314" i="5"/>
  <c r="Q2313" i="5"/>
  <c r="P2313" i="5"/>
  <c r="Q2312" i="5"/>
  <c r="P2312" i="5"/>
  <c r="Q2311" i="5"/>
  <c r="P2311" i="5"/>
  <c r="Q2310" i="5"/>
  <c r="P2310" i="5"/>
  <c r="Q2309" i="5"/>
  <c r="P2309" i="5"/>
  <c r="Q2308" i="5"/>
  <c r="P2308" i="5"/>
  <c r="Q2307" i="5"/>
  <c r="P2307" i="5"/>
  <c r="Q2306" i="5"/>
  <c r="P2306" i="5"/>
  <c r="Q2305" i="5"/>
  <c r="P2305" i="5"/>
  <c r="Q2304" i="5"/>
  <c r="P2304" i="5"/>
  <c r="Q2303" i="5"/>
  <c r="P2303" i="5"/>
  <c r="Q2302" i="5"/>
  <c r="P2302" i="5"/>
  <c r="Q2301" i="5"/>
  <c r="P2301" i="5"/>
  <c r="Q2300" i="5"/>
  <c r="P2300" i="5"/>
  <c r="Q2299" i="5"/>
  <c r="P2299" i="5"/>
  <c r="Q2298" i="5"/>
  <c r="P2298" i="5"/>
  <c r="Q2297" i="5"/>
  <c r="P2297" i="5"/>
  <c r="Q2296" i="5"/>
  <c r="P2296" i="5"/>
  <c r="Q2295" i="5"/>
  <c r="P2295" i="5"/>
  <c r="Q2294" i="5"/>
  <c r="P2294" i="5"/>
  <c r="Q2293" i="5"/>
  <c r="P2293" i="5"/>
  <c r="Q2292" i="5"/>
  <c r="P2292" i="5"/>
  <c r="Q2291" i="5"/>
  <c r="P2291" i="5"/>
  <c r="Q2290" i="5"/>
  <c r="P2290" i="5"/>
  <c r="Q2289" i="5"/>
  <c r="P2289" i="5"/>
  <c r="Q2288" i="5"/>
  <c r="P2288" i="5"/>
  <c r="Q2287" i="5"/>
  <c r="P2287" i="5"/>
  <c r="Q2286" i="5"/>
  <c r="P2286" i="5"/>
  <c r="Q2285" i="5"/>
  <c r="P2285" i="5"/>
  <c r="Q2284" i="5"/>
  <c r="P2284" i="5"/>
  <c r="Q2283" i="5"/>
  <c r="P2283" i="5"/>
  <c r="Q2282" i="5"/>
  <c r="P2282" i="5"/>
  <c r="Q2281" i="5"/>
  <c r="P2281" i="5"/>
  <c r="Q2280" i="5"/>
  <c r="P2280" i="5"/>
  <c r="Q2279" i="5"/>
  <c r="P2279" i="5"/>
  <c r="Q2278" i="5"/>
  <c r="P2278" i="5"/>
  <c r="Q2277" i="5"/>
  <c r="P2277" i="5"/>
  <c r="Q2276" i="5"/>
  <c r="P2276" i="5"/>
  <c r="Q2275" i="5"/>
  <c r="P2275" i="5"/>
  <c r="Q2274" i="5"/>
  <c r="P2274" i="5"/>
  <c r="Q2273" i="5"/>
  <c r="P2273" i="5"/>
  <c r="Q2272" i="5"/>
  <c r="P2272" i="5"/>
  <c r="Q2271" i="5"/>
  <c r="P2271" i="5"/>
  <c r="Q2270" i="5"/>
  <c r="P2270" i="5"/>
  <c r="Q2269" i="5"/>
  <c r="P2269" i="5"/>
  <c r="Q2268" i="5"/>
  <c r="P2268" i="5"/>
  <c r="Q2267" i="5"/>
  <c r="P2267" i="5"/>
  <c r="Q2266" i="5"/>
  <c r="P2266" i="5"/>
  <c r="Q2265" i="5"/>
  <c r="P2265" i="5"/>
  <c r="Q2264" i="5"/>
  <c r="P2264" i="5"/>
  <c r="Q2263" i="5"/>
  <c r="P2263" i="5"/>
  <c r="Q2262" i="5"/>
  <c r="P2262" i="5"/>
  <c r="Q2261" i="5"/>
  <c r="P2261" i="5"/>
  <c r="Q2260" i="5"/>
  <c r="P2260" i="5"/>
  <c r="Q2259" i="5"/>
  <c r="P2259" i="5"/>
  <c r="Q2258" i="5"/>
  <c r="P2258" i="5"/>
  <c r="Q2257" i="5"/>
  <c r="P2257" i="5"/>
  <c r="Q2256" i="5"/>
  <c r="P2256" i="5"/>
  <c r="Q2255" i="5"/>
  <c r="P2255" i="5"/>
  <c r="Q2254" i="5"/>
  <c r="P2254" i="5"/>
  <c r="Q2253" i="5"/>
  <c r="P2253" i="5"/>
  <c r="Q2252" i="5"/>
  <c r="P2252" i="5"/>
  <c r="Q2251" i="5"/>
  <c r="P2251" i="5"/>
  <c r="Q2250" i="5"/>
  <c r="P2250" i="5"/>
  <c r="Q2249" i="5"/>
  <c r="P2249" i="5"/>
  <c r="Q2248" i="5"/>
  <c r="P2248" i="5"/>
  <c r="Q2247" i="5"/>
  <c r="P2247" i="5"/>
  <c r="Q2246" i="5"/>
  <c r="P2246" i="5"/>
  <c r="Q2245" i="5"/>
  <c r="P2245" i="5"/>
  <c r="Q2244" i="5"/>
  <c r="P2244" i="5"/>
  <c r="Q2243" i="5"/>
  <c r="P2243" i="5"/>
  <c r="Q2242" i="5"/>
  <c r="P2242" i="5"/>
  <c r="Q2241" i="5"/>
  <c r="P2241" i="5"/>
  <c r="Q2240" i="5"/>
  <c r="P2240" i="5"/>
  <c r="Q2239" i="5"/>
  <c r="P2239" i="5"/>
  <c r="Q2238" i="5"/>
  <c r="P2238" i="5"/>
  <c r="Q2237" i="5"/>
  <c r="P2237" i="5"/>
  <c r="Q2236" i="5"/>
  <c r="P2236" i="5"/>
  <c r="Q2235" i="5"/>
  <c r="P2235" i="5"/>
  <c r="Q2234" i="5"/>
  <c r="P2234" i="5"/>
  <c r="Q2233" i="5"/>
  <c r="P2233" i="5"/>
  <c r="Q2232" i="5"/>
  <c r="P2232" i="5"/>
  <c r="Q2231" i="5"/>
  <c r="P2231" i="5"/>
  <c r="Q2230" i="5"/>
  <c r="P2230" i="5"/>
  <c r="Q2229" i="5"/>
  <c r="P2229" i="5"/>
  <c r="Q2228" i="5"/>
  <c r="P2228" i="5"/>
  <c r="Q2227" i="5"/>
  <c r="P2227" i="5"/>
  <c r="Q2226" i="5"/>
  <c r="P2226" i="5"/>
  <c r="Q2225" i="5"/>
  <c r="P2225" i="5"/>
  <c r="Q2224" i="5"/>
  <c r="P2224" i="5"/>
  <c r="Q2223" i="5"/>
  <c r="P2223" i="5"/>
  <c r="Q2222" i="5"/>
  <c r="P2222" i="5"/>
  <c r="Q2221" i="5"/>
  <c r="P2221" i="5"/>
  <c r="Q2220" i="5"/>
  <c r="P2220" i="5"/>
  <c r="Q2219" i="5"/>
  <c r="P2219" i="5"/>
  <c r="Q2218" i="5"/>
  <c r="P2218" i="5"/>
  <c r="Q2217" i="5"/>
  <c r="P2217" i="5"/>
  <c r="Q2216" i="5"/>
  <c r="P2216" i="5"/>
  <c r="Q2215" i="5"/>
  <c r="P2215" i="5"/>
  <c r="Q2214" i="5"/>
  <c r="P2214" i="5"/>
  <c r="Q2213" i="5"/>
  <c r="P2213" i="5"/>
  <c r="Q2212" i="5"/>
  <c r="P2212" i="5"/>
  <c r="Q2211" i="5"/>
  <c r="P2211" i="5"/>
  <c r="Q2210" i="5"/>
  <c r="P2210" i="5"/>
  <c r="Q2209" i="5"/>
  <c r="P2209" i="5"/>
  <c r="Q2208" i="5"/>
  <c r="P2208" i="5"/>
  <c r="Q2207" i="5"/>
  <c r="P2207" i="5"/>
  <c r="Q2206" i="5"/>
  <c r="P2206" i="5"/>
  <c r="Q2205" i="5"/>
  <c r="P2205" i="5"/>
  <c r="Q2204" i="5"/>
  <c r="P2204" i="5"/>
  <c r="Q2203" i="5"/>
  <c r="P2203" i="5"/>
  <c r="Q2202" i="5"/>
  <c r="P2202" i="5"/>
  <c r="Q2201" i="5"/>
  <c r="P2201" i="5"/>
  <c r="Q2200" i="5"/>
  <c r="P2200" i="5"/>
  <c r="Q2199" i="5"/>
  <c r="P2199" i="5"/>
  <c r="Q2198" i="5"/>
  <c r="P2198" i="5"/>
  <c r="Q2197" i="5"/>
  <c r="P2197" i="5"/>
  <c r="Q2196" i="5"/>
  <c r="P2196" i="5"/>
  <c r="Q2195" i="5"/>
  <c r="P2195" i="5"/>
  <c r="Q2194" i="5"/>
  <c r="P2194" i="5"/>
  <c r="Q2193" i="5"/>
  <c r="P2193" i="5"/>
  <c r="Q2192" i="5"/>
  <c r="P2192" i="5"/>
  <c r="Q2191" i="5"/>
  <c r="P2191" i="5"/>
  <c r="Q2190" i="5"/>
  <c r="P2190" i="5"/>
  <c r="Q2189" i="5"/>
  <c r="P2189" i="5"/>
  <c r="Q2188" i="5"/>
  <c r="P2188" i="5"/>
  <c r="Q2187" i="5"/>
  <c r="P2187" i="5"/>
  <c r="Q2186" i="5"/>
  <c r="P2186" i="5"/>
  <c r="Q2185" i="5"/>
  <c r="P2185" i="5"/>
  <c r="Q2184" i="5"/>
  <c r="P2184" i="5"/>
  <c r="Q2183" i="5"/>
  <c r="P2183" i="5"/>
  <c r="Q2182" i="5"/>
  <c r="P2182" i="5"/>
  <c r="Q2181" i="5"/>
  <c r="P2181" i="5"/>
  <c r="Q2180" i="5"/>
  <c r="P2180" i="5"/>
  <c r="Q2179" i="5"/>
  <c r="P2179" i="5"/>
  <c r="Q2178" i="5"/>
  <c r="P2178" i="5"/>
  <c r="Q2177" i="5"/>
  <c r="P2177" i="5"/>
  <c r="Q2176" i="5"/>
  <c r="P2176" i="5"/>
  <c r="Q2175" i="5"/>
  <c r="P2175" i="5"/>
  <c r="Q2174" i="5"/>
  <c r="P2174" i="5"/>
  <c r="Q2173" i="5"/>
  <c r="P2173" i="5"/>
  <c r="Q2172" i="5"/>
  <c r="P2172" i="5"/>
  <c r="Q2171" i="5"/>
  <c r="P2171" i="5"/>
  <c r="Q2170" i="5"/>
  <c r="P2170" i="5"/>
  <c r="Q2169" i="5"/>
  <c r="P2169" i="5"/>
  <c r="Q2168" i="5"/>
  <c r="P2168" i="5"/>
  <c r="Q2167" i="5"/>
  <c r="P2167" i="5"/>
  <c r="Q2166" i="5"/>
  <c r="P2166" i="5"/>
  <c r="Q2165" i="5"/>
  <c r="P2165" i="5"/>
  <c r="Q2164" i="5"/>
  <c r="P2164" i="5"/>
  <c r="Q2163" i="5"/>
  <c r="P2163" i="5"/>
  <c r="Q2162" i="5"/>
  <c r="P2162" i="5"/>
  <c r="Q2161" i="5"/>
  <c r="P2161" i="5"/>
  <c r="Q2160" i="5"/>
  <c r="P2160" i="5"/>
  <c r="Q2159" i="5"/>
  <c r="P2159" i="5"/>
  <c r="Q2158" i="5"/>
  <c r="P2158" i="5"/>
  <c r="Q2157" i="5"/>
  <c r="P2157" i="5"/>
  <c r="Q2156" i="5"/>
  <c r="P2156" i="5"/>
  <c r="Q2155" i="5"/>
  <c r="P2155" i="5"/>
  <c r="Q2154" i="5"/>
  <c r="P2154" i="5"/>
  <c r="Q2153" i="5"/>
  <c r="P2153" i="5"/>
  <c r="Q2152" i="5"/>
  <c r="P2152" i="5"/>
  <c r="Q2151" i="5"/>
  <c r="P2151" i="5"/>
  <c r="Q2150" i="5"/>
  <c r="P2150" i="5"/>
  <c r="Q2149" i="5"/>
  <c r="P2149" i="5"/>
  <c r="Q2148" i="5"/>
  <c r="P2148" i="5"/>
  <c r="Q2147" i="5"/>
  <c r="P2147" i="5"/>
  <c r="Q2146" i="5"/>
  <c r="P2146" i="5"/>
  <c r="Q2145" i="5"/>
  <c r="P2145" i="5"/>
  <c r="Q2144" i="5"/>
  <c r="P2144" i="5"/>
  <c r="Q2143" i="5"/>
  <c r="P2143" i="5"/>
  <c r="Q2142" i="5"/>
  <c r="P2142" i="5"/>
  <c r="Q2141" i="5"/>
  <c r="P2141" i="5"/>
  <c r="Q2140" i="5"/>
  <c r="P2140" i="5"/>
  <c r="Q2139" i="5"/>
  <c r="P2139" i="5"/>
  <c r="Q2138" i="5"/>
  <c r="P2138" i="5"/>
  <c r="Q2137" i="5"/>
  <c r="P2137" i="5"/>
  <c r="Q2136" i="5"/>
  <c r="P2136" i="5"/>
  <c r="Q2135" i="5"/>
  <c r="P2135" i="5"/>
  <c r="Q2134" i="5"/>
  <c r="P2134" i="5"/>
  <c r="Q2133" i="5"/>
  <c r="P2133" i="5"/>
  <c r="Q2132" i="5"/>
  <c r="P2132" i="5"/>
  <c r="Q2131" i="5"/>
  <c r="P2131" i="5"/>
  <c r="Q2130" i="5"/>
  <c r="P2130" i="5"/>
  <c r="Q2129" i="5"/>
  <c r="P2129" i="5"/>
  <c r="Q2128" i="5"/>
  <c r="P2128" i="5"/>
  <c r="Q2127" i="5"/>
  <c r="P2127" i="5"/>
  <c r="Q2126" i="5"/>
  <c r="P2126" i="5"/>
  <c r="Q2125" i="5"/>
  <c r="P2125" i="5"/>
  <c r="Q2124" i="5"/>
  <c r="P2124" i="5"/>
  <c r="Q2123" i="5"/>
  <c r="P2123" i="5"/>
  <c r="Q2122" i="5"/>
  <c r="P2122" i="5"/>
  <c r="Q2121" i="5"/>
  <c r="P2121" i="5"/>
  <c r="Q2120" i="5"/>
  <c r="P2120" i="5"/>
  <c r="Q2119" i="5"/>
  <c r="P2119" i="5"/>
  <c r="Q2118" i="5"/>
  <c r="P2118" i="5"/>
  <c r="Q2117" i="5"/>
  <c r="P2117" i="5"/>
  <c r="Q2116" i="5"/>
  <c r="P2116" i="5"/>
  <c r="Q2115" i="5"/>
  <c r="P2115" i="5"/>
  <c r="Q2114" i="5"/>
  <c r="P2114" i="5"/>
  <c r="Q2113" i="5"/>
  <c r="P2113" i="5"/>
  <c r="Q2112" i="5"/>
  <c r="P2112" i="5"/>
  <c r="Q2111" i="5"/>
  <c r="P2111" i="5"/>
  <c r="Q2110" i="5"/>
  <c r="P2110" i="5"/>
  <c r="Q2109" i="5"/>
  <c r="P2109" i="5"/>
  <c r="Q2108" i="5"/>
  <c r="P2108" i="5"/>
  <c r="Q2107" i="5"/>
  <c r="P2107" i="5"/>
  <c r="Q2106" i="5"/>
  <c r="P2106" i="5"/>
  <c r="Q2105" i="5"/>
  <c r="P2105" i="5"/>
  <c r="Q2104" i="5"/>
  <c r="P2104" i="5"/>
  <c r="Q2103" i="5"/>
  <c r="P2103" i="5"/>
  <c r="Q2102" i="5"/>
  <c r="P2102" i="5"/>
  <c r="Q2101" i="5"/>
  <c r="P2101" i="5"/>
  <c r="Q2100" i="5"/>
  <c r="P2100" i="5"/>
  <c r="Q2099" i="5"/>
  <c r="P2099" i="5"/>
  <c r="Q2098" i="5"/>
  <c r="P2098" i="5"/>
  <c r="Q2097" i="5"/>
  <c r="P2097" i="5"/>
  <c r="Q2096" i="5"/>
  <c r="P2096" i="5"/>
  <c r="Q2095" i="5"/>
  <c r="P2095" i="5"/>
  <c r="Q2094" i="5"/>
  <c r="P2094" i="5"/>
  <c r="Q2093" i="5"/>
  <c r="P2093" i="5"/>
  <c r="Q2092" i="5"/>
  <c r="P2092" i="5"/>
  <c r="Q2091" i="5"/>
  <c r="P2091" i="5"/>
  <c r="Q2090" i="5"/>
  <c r="P2090" i="5"/>
  <c r="Q2089" i="5"/>
  <c r="P2089" i="5"/>
  <c r="Q2088" i="5"/>
  <c r="P2088" i="5"/>
  <c r="Q2087" i="5"/>
  <c r="P2087" i="5"/>
  <c r="Q2086" i="5"/>
  <c r="P2086" i="5"/>
  <c r="Q2085" i="5"/>
  <c r="P2085" i="5"/>
  <c r="Q2084" i="5"/>
  <c r="P2084" i="5"/>
  <c r="Q2083" i="5"/>
  <c r="P2083" i="5"/>
  <c r="Q2082" i="5"/>
  <c r="P2082" i="5"/>
  <c r="Q2081" i="5"/>
  <c r="P2081" i="5"/>
  <c r="Q2080" i="5"/>
  <c r="P2080" i="5"/>
  <c r="Q2079" i="5"/>
  <c r="P2079" i="5"/>
  <c r="Q2078" i="5"/>
  <c r="P2078" i="5"/>
  <c r="Q2077" i="5"/>
  <c r="P2077" i="5"/>
  <c r="Q2076" i="5"/>
  <c r="P2076" i="5"/>
  <c r="Q2075" i="5"/>
  <c r="P2075" i="5"/>
  <c r="Q2074" i="5"/>
  <c r="P2074" i="5"/>
  <c r="Q2073" i="5"/>
  <c r="P2073" i="5"/>
  <c r="Q2072" i="5"/>
  <c r="P2072" i="5"/>
  <c r="Q2071" i="5"/>
  <c r="P2071" i="5"/>
  <c r="Q2070" i="5"/>
  <c r="P2070" i="5"/>
  <c r="Q2069" i="5"/>
  <c r="P2069" i="5"/>
  <c r="Q2068" i="5"/>
  <c r="P2068" i="5"/>
  <c r="Q2067" i="5"/>
  <c r="P2067" i="5"/>
  <c r="Q2066" i="5"/>
  <c r="P2066" i="5"/>
  <c r="Q2065" i="5"/>
  <c r="P2065" i="5"/>
  <c r="Q2064" i="5"/>
  <c r="P2064" i="5"/>
  <c r="Q2063" i="5"/>
  <c r="P2063" i="5"/>
  <c r="Q2062" i="5"/>
  <c r="P2062" i="5"/>
  <c r="Q2061" i="5"/>
  <c r="P2061" i="5"/>
  <c r="Q2060" i="5"/>
  <c r="P2060" i="5"/>
  <c r="Q2059" i="5"/>
  <c r="P2059" i="5"/>
  <c r="Q2058" i="5"/>
  <c r="P2058" i="5"/>
  <c r="Q2057" i="5"/>
  <c r="P2057" i="5"/>
  <c r="Q2056" i="5"/>
  <c r="P2056" i="5"/>
  <c r="Q2055" i="5"/>
  <c r="P2055" i="5"/>
  <c r="Q2054" i="5"/>
  <c r="P2054" i="5"/>
  <c r="Q2053" i="5"/>
  <c r="P2053" i="5"/>
  <c r="Q2052" i="5"/>
  <c r="P2052" i="5"/>
  <c r="Q2051" i="5"/>
  <c r="P2051" i="5"/>
  <c r="Q2050" i="5"/>
  <c r="P2050" i="5"/>
  <c r="Q2049" i="5"/>
  <c r="P2049" i="5"/>
  <c r="Q2048" i="5"/>
  <c r="P2048" i="5"/>
  <c r="Q2047" i="5"/>
  <c r="P2047" i="5"/>
  <c r="Q2046" i="5"/>
  <c r="P2046" i="5"/>
  <c r="Q2045" i="5"/>
  <c r="P2045" i="5"/>
  <c r="Q2044" i="5"/>
  <c r="P2044" i="5"/>
  <c r="Q2043" i="5"/>
  <c r="P2043" i="5"/>
  <c r="Q2042" i="5"/>
  <c r="P2042" i="5"/>
  <c r="Q2041" i="5"/>
  <c r="P2041" i="5"/>
  <c r="Q2040" i="5"/>
  <c r="P2040" i="5"/>
  <c r="Q2039" i="5"/>
  <c r="P2039" i="5"/>
  <c r="Q2038" i="5"/>
  <c r="P2038" i="5"/>
  <c r="Q2037" i="5"/>
  <c r="P2037" i="5"/>
  <c r="Q2036" i="5"/>
  <c r="P2036" i="5"/>
  <c r="Q2035" i="5"/>
  <c r="P2035" i="5"/>
  <c r="Q2034" i="5"/>
  <c r="P2034" i="5"/>
  <c r="Q2033" i="5"/>
  <c r="P2033" i="5"/>
  <c r="Q2032" i="5"/>
  <c r="P2032" i="5"/>
  <c r="Q2031" i="5"/>
  <c r="P2031" i="5"/>
  <c r="Q2030" i="5"/>
  <c r="P2030" i="5"/>
  <c r="Q2029" i="5"/>
  <c r="P2029" i="5"/>
  <c r="Q2028" i="5"/>
  <c r="P2028" i="5"/>
  <c r="Q2027" i="5"/>
  <c r="P2027" i="5"/>
  <c r="Q2026" i="5"/>
  <c r="P2026" i="5"/>
  <c r="Q2025" i="5"/>
  <c r="P2025" i="5"/>
  <c r="Q2024" i="5"/>
  <c r="P2024" i="5"/>
  <c r="Q2023" i="5"/>
  <c r="P2023" i="5"/>
  <c r="Q2022" i="5"/>
  <c r="P2022" i="5"/>
  <c r="Q2021" i="5"/>
  <c r="P2021" i="5"/>
  <c r="Q2020" i="5"/>
  <c r="P2020" i="5"/>
  <c r="Q2019" i="5"/>
  <c r="P2019" i="5"/>
  <c r="Q2018" i="5"/>
  <c r="P2018" i="5"/>
  <c r="Q2017" i="5"/>
  <c r="P2017" i="5"/>
  <c r="Q2016" i="5"/>
  <c r="P2016" i="5"/>
  <c r="Q2015" i="5"/>
  <c r="P2015" i="5"/>
  <c r="Q2014" i="5"/>
  <c r="P2014" i="5"/>
  <c r="Q2013" i="5"/>
  <c r="P2013" i="5"/>
  <c r="Q2012" i="5"/>
  <c r="P2012" i="5"/>
  <c r="Q2011" i="5"/>
  <c r="P2011" i="5"/>
  <c r="Q2010" i="5"/>
  <c r="P2010" i="5"/>
  <c r="Q2009" i="5"/>
  <c r="P2009" i="5"/>
  <c r="Q2008" i="5"/>
  <c r="P2008" i="5"/>
  <c r="Q2007" i="5"/>
  <c r="P2007" i="5"/>
  <c r="Q2006" i="5"/>
  <c r="P2006" i="5"/>
  <c r="Q2005" i="5"/>
  <c r="P2005" i="5"/>
  <c r="Q2004" i="5"/>
  <c r="P2004" i="5"/>
  <c r="Q2003" i="5"/>
  <c r="P2003" i="5"/>
  <c r="Q2002" i="5"/>
  <c r="P2002" i="5"/>
  <c r="Q2001" i="5"/>
  <c r="P2001" i="5"/>
  <c r="Q2000" i="5"/>
  <c r="P2000" i="5"/>
  <c r="Q1999" i="5"/>
  <c r="P1999" i="5"/>
  <c r="Q1998" i="5"/>
  <c r="P1998" i="5"/>
  <c r="Q1997" i="5"/>
  <c r="P1997" i="5"/>
  <c r="Q1996" i="5"/>
  <c r="P1996" i="5"/>
  <c r="Q1995" i="5"/>
  <c r="P1995" i="5"/>
  <c r="Q1994" i="5"/>
  <c r="P1994" i="5"/>
  <c r="Q1993" i="5"/>
  <c r="P1993" i="5"/>
  <c r="Q1992" i="5"/>
  <c r="P1992" i="5"/>
  <c r="Q1991" i="5"/>
  <c r="P1991" i="5"/>
  <c r="Q1990" i="5"/>
  <c r="P1990" i="5"/>
  <c r="Q1989" i="5"/>
  <c r="P1989" i="5"/>
  <c r="Q1988" i="5"/>
  <c r="P1988" i="5"/>
  <c r="Q1987" i="5"/>
  <c r="P1987" i="5"/>
  <c r="Q1986" i="5"/>
  <c r="P1986" i="5"/>
  <c r="Q1985" i="5"/>
  <c r="P1985" i="5"/>
  <c r="Q1984" i="5"/>
  <c r="P1984" i="5"/>
  <c r="Q1983" i="5"/>
  <c r="P1983" i="5"/>
  <c r="Q1982" i="5"/>
  <c r="P1982" i="5"/>
  <c r="Q1981" i="5"/>
  <c r="P1981" i="5"/>
  <c r="Q1980" i="5"/>
  <c r="P1980" i="5"/>
  <c r="Q1979" i="5"/>
  <c r="P1979" i="5"/>
  <c r="Q1978" i="5"/>
  <c r="P1978" i="5"/>
  <c r="Q1977" i="5"/>
  <c r="P1977" i="5"/>
  <c r="Q1976" i="5"/>
  <c r="P1976" i="5"/>
  <c r="Q1975" i="5"/>
  <c r="P1975" i="5"/>
  <c r="Q1974" i="5"/>
  <c r="P1974" i="5"/>
  <c r="Q1973" i="5"/>
  <c r="P1973" i="5"/>
  <c r="Q1972" i="5"/>
  <c r="P1972" i="5"/>
  <c r="Q1971" i="5"/>
  <c r="P1971" i="5"/>
  <c r="Q1970" i="5"/>
  <c r="P1970" i="5"/>
  <c r="Q1969" i="5"/>
  <c r="P1969" i="5"/>
  <c r="Q1968" i="5"/>
  <c r="P1968" i="5"/>
  <c r="Q1967" i="5"/>
  <c r="P1967" i="5"/>
  <c r="Q1966" i="5"/>
  <c r="P1966" i="5"/>
  <c r="Q1965" i="5"/>
  <c r="P1965" i="5"/>
  <c r="Q1964" i="5"/>
  <c r="P1964" i="5"/>
  <c r="Q1963" i="5"/>
  <c r="P1963" i="5"/>
  <c r="Q1962" i="5"/>
  <c r="P1962" i="5"/>
  <c r="Q1961" i="5"/>
  <c r="P1961" i="5"/>
  <c r="Q1960" i="5"/>
  <c r="P1960" i="5"/>
  <c r="Q1959" i="5"/>
  <c r="P1959" i="5"/>
  <c r="Q1958" i="5"/>
  <c r="P1958" i="5"/>
  <c r="Q1957" i="5"/>
  <c r="P1957" i="5"/>
  <c r="Q1956" i="5"/>
  <c r="P1956" i="5"/>
  <c r="Q1955" i="5"/>
  <c r="P1955" i="5"/>
  <c r="Q1954" i="5"/>
  <c r="P1954" i="5"/>
  <c r="Q1953" i="5"/>
  <c r="P1953" i="5"/>
  <c r="Q1952" i="5"/>
  <c r="P1952" i="5"/>
  <c r="Q1951" i="5"/>
  <c r="P1951" i="5"/>
  <c r="Q1950" i="5"/>
  <c r="P1950" i="5"/>
  <c r="Q1949" i="5"/>
  <c r="P1949" i="5"/>
  <c r="Q1948" i="5"/>
  <c r="P1948" i="5"/>
  <c r="Q1947" i="5"/>
  <c r="P1947" i="5"/>
  <c r="Q1946" i="5"/>
  <c r="P1946" i="5"/>
  <c r="Q1945" i="5"/>
  <c r="P1945" i="5"/>
  <c r="Q1944" i="5"/>
  <c r="P1944" i="5"/>
  <c r="Q1943" i="5"/>
  <c r="P1943" i="5"/>
  <c r="Q1942" i="5"/>
  <c r="P1942" i="5"/>
  <c r="Q1941" i="5"/>
  <c r="P1941" i="5"/>
  <c r="Q1940" i="5"/>
  <c r="P1940" i="5"/>
  <c r="Q1939" i="5"/>
  <c r="P1939" i="5"/>
  <c r="Q1938" i="5"/>
  <c r="P1938" i="5"/>
  <c r="Q1937" i="5"/>
  <c r="P1937" i="5"/>
  <c r="Q1936" i="5"/>
  <c r="P1936" i="5"/>
  <c r="Q1935" i="5"/>
  <c r="P1935" i="5"/>
  <c r="Q1934" i="5"/>
  <c r="P1934" i="5"/>
  <c r="Q1933" i="5"/>
  <c r="P1933" i="5"/>
  <c r="Q1932" i="5"/>
  <c r="P1932" i="5"/>
  <c r="Q1931" i="5"/>
  <c r="P1931" i="5"/>
  <c r="Q1930" i="5"/>
  <c r="P1930" i="5"/>
  <c r="Q1929" i="5"/>
  <c r="P1929" i="5"/>
  <c r="Q1928" i="5"/>
  <c r="P1928" i="5"/>
  <c r="Q1927" i="5"/>
  <c r="P1927" i="5"/>
  <c r="Q1926" i="5"/>
  <c r="P1926" i="5"/>
  <c r="Q1925" i="5"/>
  <c r="P1925" i="5"/>
  <c r="Q1924" i="5"/>
  <c r="P1924" i="5"/>
  <c r="Q1923" i="5"/>
  <c r="P1923" i="5"/>
  <c r="Q1922" i="5"/>
  <c r="P1922" i="5"/>
  <c r="Q1921" i="5"/>
  <c r="P1921" i="5"/>
  <c r="Q1920" i="5"/>
  <c r="P1920" i="5"/>
  <c r="Q1919" i="5"/>
  <c r="P1919" i="5"/>
  <c r="Q1918" i="5"/>
  <c r="P1918" i="5"/>
  <c r="Q1917" i="5"/>
  <c r="P1917" i="5"/>
  <c r="Q1916" i="5"/>
  <c r="P1916" i="5"/>
  <c r="Q1915" i="5"/>
  <c r="P1915" i="5"/>
  <c r="Q1914" i="5"/>
  <c r="P1914" i="5"/>
  <c r="Q1913" i="5"/>
  <c r="P1913" i="5"/>
  <c r="Q1912" i="5"/>
  <c r="P1912" i="5"/>
  <c r="Q1911" i="5"/>
  <c r="P1911" i="5"/>
  <c r="Q1910" i="5"/>
  <c r="P1910" i="5"/>
  <c r="Q1909" i="5"/>
  <c r="P1909" i="5"/>
  <c r="Q1908" i="5"/>
  <c r="P1908" i="5"/>
  <c r="Q1907" i="5"/>
  <c r="P1907" i="5"/>
  <c r="Q1906" i="5"/>
  <c r="P1906" i="5"/>
  <c r="Q1905" i="5"/>
  <c r="P1905" i="5"/>
  <c r="Q1904" i="5"/>
  <c r="P1904" i="5"/>
  <c r="Q1903" i="5"/>
  <c r="P1903" i="5"/>
  <c r="Q1902" i="5"/>
  <c r="P1902" i="5"/>
  <c r="Q1901" i="5"/>
  <c r="P1901" i="5"/>
  <c r="Q1900" i="5"/>
  <c r="P1900" i="5"/>
  <c r="Q1899" i="5"/>
  <c r="P1899" i="5"/>
  <c r="Q1898" i="5"/>
  <c r="P1898" i="5"/>
  <c r="Q1897" i="5"/>
  <c r="P1897" i="5"/>
  <c r="Q1896" i="5"/>
  <c r="P1896" i="5"/>
  <c r="Q1895" i="5"/>
  <c r="P1895" i="5"/>
  <c r="Q1894" i="5"/>
  <c r="P1894" i="5"/>
  <c r="Q1893" i="5"/>
  <c r="P1893" i="5"/>
  <c r="Q1892" i="5"/>
  <c r="P1892" i="5"/>
  <c r="Q1891" i="5"/>
  <c r="P1891" i="5"/>
  <c r="Q1890" i="5"/>
  <c r="P1890" i="5"/>
  <c r="Q1889" i="5"/>
  <c r="P1889" i="5"/>
  <c r="Q1888" i="5"/>
  <c r="P1888" i="5"/>
  <c r="Q1887" i="5"/>
  <c r="P1887" i="5"/>
  <c r="Q1886" i="5"/>
  <c r="P1886" i="5"/>
  <c r="Q1885" i="5"/>
  <c r="P1885" i="5"/>
  <c r="Q1884" i="5"/>
  <c r="P1884" i="5"/>
  <c r="Q1883" i="5"/>
  <c r="P1883" i="5"/>
  <c r="Q1882" i="5"/>
  <c r="P1882" i="5"/>
  <c r="Q1881" i="5"/>
  <c r="P1881" i="5"/>
  <c r="Q1880" i="5"/>
  <c r="P1880" i="5"/>
  <c r="Q1879" i="5"/>
  <c r="P1879" i="5"/>
  <c r="Q1878" i="5"/>
  <c r="P1878" i="5"/>
  <c r="Q1877" i="5"/>
  <c r="P1877" i="5"/>
  <c r="Q1876" i="5"/>
  <c r="P1876" i="5"/>
  <c r="Q1875" i="5"/>
  <c r="P1875" i="5"/>
  <c r="Q1874" i="5"/>
  <c r="P1874" i="5"/>
  <c r="Q1873" i="5"/>
  <c r="P1873" i="5"/>
  <c r="Q1872" i="5"/>
  <c r="P1872" i="5"/>
  <c r="Q1871" i="5"/>
  <c r="P1871" i="5"/>
  <c r="Q1870" i="5"/>
  <c r="P1870" i="5"/>
  <c r="Q1869" i="5"/>
  <c r="P1869" i="5"/>
  <c r="Q1868" i="5"/>
  <c r="P1868" i="5"/>
  <c r="Q1867" i="5"/>
  <c r="P1867" i="5"/>
  <c r="Q1866" i="5"/>
  <c r="P1866" i="5"/>
  <c r="Q1865" i="5"/>
  <c r="P1865" i="5"/>
  <c r="Q1864" i="5"/>
  <c r="P1864" i="5"/>
  <c r="Q1863" i="5"/>
  <c r="P1863" i="5"/>
  <c r="Q1862" i="5"/>
  <c r="P1862" i="5"/>
  <c r="Q1861" i="5"/>
  <c r="P1861" i="5"/>
  <c r="Q1860" i="5"/>
  <c r="P1860" i="5"/>
  <c r="Q1859" i="5"/>
  <c r="P1859" i="5"/>
  <c r="Q1858" i="5"/>
  <c r="P1858" i="5"/>
  <c r="Q1857" i="5"/>
  <c r="P1857" i="5"/>
  <c r="Q1856" i="5"/>
  <c r="P1856" i="5"/>
  <c r="Q1855" i="5"/>
  <c r="P1855" i="5"/>
  <c r="Q1854" i="5"/>
  <c r="P1854" i="5"/>
  <c r="Q1853" i="5"/>
  <c r="P1853" i="5"/>
  <c r="Q1852" i="5"/>
  <c r="P1852" i="5"/>
  <c r="Q1851" i="5"/>
  <c r="P1851" i="5"/>
  <c r="Q1850" i="5"/>
  <c r="P1850" i="5"/>
  <c r="Q1849" i="5"/>
  <c r="P1849" i="5"/>
  <c r="Q1848" i="5"/>
  <c r="P1848" i="5"/>
  <c r="Q1847" i="5"/>
  <c r="P1847" i="5"/>
  <c r="Q1846" i="5"/>
  <c r="P1846" i="5"/>
  <c r="Q1845" i="5"/>
  <c r="P1845" i="5"/>
  <c r="Q1844" i="5"/>
  <c r="P1844" i="5"/>
  <c r="Q1843" i="5"/>
  <c r="P1843" i="5"/>
  <c r="Q1842" i="5"/>
  <c r="P1842" i="5"/>
  <c r="Q1841" i="5"/>
  <c r="P1841" i="5"/>
  <c r="Q1840" i="5"/>
  <c r="P1840" i="5"/>
  <c r="Q1839" i="5"/>
  <c r="P1839" i="5"/>
  <c r="Q1838" i="5"/>
  <c r="P1838" i="5"/>
  <c r="Q1837" i="5"/>
  <c r="P1837" i="5"/>
  <c r="Q1836" i="5"/>
  <c r="P1836" i="5"/>
  <c r="Q1835" i="5"/>
  <c r="P1835" i="5"/>
  <c r="Q1834" i="5"/>
  <c r="P1834" i="5"/>
  <c r="Q1833" i="5"/>
  <c r="P1833" i="5"/>
  <c r="Q1832" i="5"/>
  <c r="P1832" i="5"/>
  <c r="Q1831" i="5"/>
  <c r="P1831" i="5"/>
  <c r="Q1830" i="5"/>
  <c r="P1830" i="5"/>
  <c r="Q1829" i="5"/>
  <c r="P1829" i="5"/>
  <c r="Q1828" i="5"/>
  <c r="P1828" i="5"/>
  <c r="Q1827" i="5"/>
  <c r="P1827" i="5"/>
  <c r="Q1826" i="5"/>
  <c r="P1826" i="5"/>
  <c r="Q1825" i="5"/>
  <c r="P1825" i="5"/>
  <c r="Q1824" i="5"/>
  <c r="P1824" i="5"/>
  <c r="Q1823" i="5"/>
  <c r="P1823" i="5"/>
  <c r="Q1822" i="5"/>
  <c r="P1822" i="5"/>
  <c r="Q1821" i="5"/>
  <c r="P1821" i="5"/>
  <c r="Q1820" i="5"/>
  <c r="P1820" i="5"/>
  <c r="Q1819" i="5"/>
  <c r="P1819" i="5"/>
  <c r="Q1818" i="5"/>
  <c r="P1818" i="5"/>
  <c r="Q1817" i="5"/>
  <c r="P1817" i="5"/>
  <c r="Q1816" i="5"/>
  <c r="P1816" i="5"/>
  <c r="Q1815" i="5"/>
  <c r="P1815" i="5"/>
  <c r="Q1814" i="5"/>
  <c r="P1814" i="5"/>
  <c r="Q1813" i="5"/>
  <c r="P1813" i="5"/>
  <c r="Q1812" i="5"/>
  <c r="P1812" i="5"/>
  <c r="Q1811" i="5"/>
  <c r="P1811" i="5"/>
  <c r="Q1810" i="5"/>
  <c r="P1810" i="5"/>
  <c r="Q1809" i="5"/>
  <c r="P1809" i="5"/>
  <c r="Q1808" i="5"/>
  <c r="P1808" i="5"/>
  <c r="Q1807" i="5"/>
  <c r="P1807" i="5"/>
  <c r="Q1806" i="5"/>
  <c r="P1806" i="5"/>
  <c r="Q1805" i="5"/>
  <c r="P1805" i="5"/>
  <c r="Q1804" i="5"/>
  <c r="P1804" i="5"/>
  <c r="Q1803" i="5"/>
  <c r="P1803" i="5"/>
  <c r="Q1802" i="5"/>
  <c r="P1802" i="5"/>
  <c r="Q1801" i="5"/>
  <c r="P1801" i="5"/>
  <c r="Q1800" i="5"/>
  <c r="P1800" i="5"/>
  <c r="Q1799" i="5"/>
  <c r="P1799" i="5"/>
  <c r="Q1798" i="5"/>
  <c r="P1798" i="5"/>
  <c r="Q1797" i="5"/>
  <c r="P1797" i="5"/>
  <c r="Q1796" i="5"/>
  <c r="P1796" i="5"/>
  <c r="Q1795" i="5"/>
  <c r="P1795" i="5"/>
  <c r="Q1794" i="5"/>
  <c r="P1794" i="5"/>
  <c r="Q1793" i="5"/>
  <c r="P1793" i="5"/>
  <c r="Q1792" i="5"/>
  <c r="P1792" i="5"/>
  <c r="Q1791" i="5"/>
  <c r="P1791" i="5"/>
  <c r="Q1790" i="5"/>
  <c r="P1790" i="5"/>
  <c r="Q1789" i="5"/>
  <c r="P1789" i="5"/>
  <c r="Q1788" i="5"/>
  <c r="P1788" i="5"/>
  <c r="Q1787" i="5"/>
  <c r="P1787" i="5"/>
  <c r="Q1786" i="5"/>
  <c r="P1786" i="5"/>
  <c r="Q1785" i="5"/>
  <c r="P1785" i="5"/>
  <c r="Q1784" i="5"/>
  <c r="P1784" i="5"/>
  <c r="Q1783" i="5"/>
  <c r="P1783" i="5"/>
  <c r="Q1782" i="5"/>
  <c r="P1782" i="5"/>
  <c r="Q1781" i="5"/>
  <c r="P1781" i="5"/>
  <c r="Q1780" i="5"/>
  <c r="P1780" i="5"/>
  <c r="Q1779" i="5"/>
  <c r="P1779" i="5"/>
  <c r="Q1778" i="5"/>
  <c r="P1778" i="5"/>
  <c r="Q1777" i="5"/>
  <c r="P1777" i="5"/>
  <c r="Q1776" i="5"/>
  <c r="P1776" i="5"/>
  <c r="Q1775" i="5"/>
  <c r="P1775" i="5"/>
  <c r="Q1774" i="5"/>
  <c r="P1774" i="5"/>
  <c r="Q1773" i="5"/>
  <c r="P1773" i="5"/>
  <c r="Q1772" i="5"/>
  <c r="P1772" i="5"/>
  <c r="Q1771" i="5"/>
  <c r="P1771" i="5"/>
  <c r="Q1770" i="5"/>
  <c r="P1770" i="5"/>
  <c r="Q1769" i="5"/>
  <c r="P1769" i="5"/>
  <c r="Q1768" i="5"/>
  <c r="P1768" i="5"/>
  <c r="Q1767" i="5"/>
  <c r="P1767" i="5"/>
  <c r="Q1766" i="5"/>
  <c r="P1766" i="5"/>
  <c r="Q1765" i="5"/>
  <c r="P1765" i="5"/>
  <c r="Q1764" i="5"/>
  <c r="P1764" i="5"/>
  <c r="Q1763" i="5"/>
  <c r="P1763" i="5"/>
  <c r="Q1762" i="5"/>
  <c r="P1762" i="5"/>
  <c r="Q1761" i="5"/>
  <c r="P1761" i="5"/>
  <c r="Q1760" i="5"/>
  <c r="P1760" i="5"/>
  <c r="Q1759" i="5"/>
  <c r="P1759" i="5"/>
  <c r="Q1758" i="5"/>
  <c r="P1758" i="5"/>
  <c r="Q1757" i="5"/>
  <c r="P1757" i="5"/>
  <c r="Q1756" i="5"/>
  <c r="P1756" i="5"/>
  <c r="Q1755" i="5"/>
  <c r="P1755" i="5"/>
  <c r="Q1754" i="5"/>
  <c r="P1754" i="5"/>
  <c r="Q1753" i="5"/>
  <c r="P1753" i="5"/>
  <c r="Q1752" i="5"/>
  <c r="P1752" i="5"/>
  <c r="Q1751" i="5"/>
  <c r="P1751" i="5"/>
  <c r="Q1750" i="5"/>
  <c r="P1750" i="5"/>
  <c r="Q1749" i="5"/>
  <c r="P1749" i="5"/>
  <c r="Q1748" i="5"/>
  <c r="P1748" i="5"/>
  <c r="Q1747" i="5"/>
  <c r="P1747" i="5"/>
  <c r="Q1746" i="5"/>
  <c r="P1746" i="5"/>
  <c r="Q1745" i="5"/>
  <c r="P1745" i="5"/>
  <c r="Q1744" i="5"/>
  <c r="P1744" i="5"/>
  <c r="Q1743" i="5"/>
  <c r="P1743" i="5"/>
  <c r="Q1742" i="5"/>
  <c r="P1742" i="5"/>
  <c r="Q1741" i="5"/>
  <c r="P1741" i="5"/>
  <c r="Q1740" i="5"/>
  <c r="P1740" i="5"/>
  <c r="Q1739" i="5"/>
  <c r="P1739" i="5"/>
  <c r="Q1738" i="5"/>
  <c r="P1738" i="5"/>
  <c r="Q1737" i="5"/>
  <c r="P1737" i="5"/>
  <c r="Q1736" i="5"/>
  <c r="P1736" i="5"/>
  <c r="Q1735" i="5"/>
  <c r="P1735" i="5"/>
  <c r="Q1734" i="5"/>
  <c r="P1734" i="5"/>
  <c r="Q1733" i="5"/>
  <c r="P1733" i="5"/>
  <c r="Q1732" i="5"/>
  <c r="P1732" i="5"/>
  <c r="Q1731" i="5"/>
  <c r="P1731" i="5"/>
  <c r="Q1730" i="5"/>
  <c r="P1730" i="5"/>
  <c r="Q1729" i="5"/>
  <c r="P1729" i="5"/>
  <c r="Q1728" i="5"/>
  <c r="P1728" i="5"/>
  <c r="Q1727" i="5"/>
  <c r="P1727" i="5"/>
  <c r="Q1726" i="5"/>
  <c r="P1726" i="5"/>
  <c r="Q1725" i="5"/>
  <c r="P1725" i="5"/>
  <c r="Q1724" i="5"/>
  <c r="P1724" i="5"/>
  <c r="Q1723" i="5"/>
  <c r="P1723" i="5"/>
  <c r="Q1722" i="5"/>
  <c r="P1722" i="5"/>
  <c r="Q1721" i="5"/>
  <c r="P1721" i="5"/>
  <c r="Q1720" i="5"/>
  <c r="P1720" i="5"/>
  <c r="Q1719" i="5"/>
  <c r="P1719" i="5"/>
  <c r="Q1718" i="5"/>
  <c r="P1718" i="5"/>
  <c r="Q1717" i="5"/>
  <c r="P1717" i="5"/>
  <c r="Q1716" i="5"/>
  <c r="P1716" i="5"/>
  <c r="Q1715" i="5"/>
  <c r="P1715" i="5"/>
  <c r="Q1714" i="5"/>
  <c r="P1714" i="5"/>
  <c r="Q1713" i="5"/>
  <c r="P1713" i="5"/>
  <c r="Q1712" i="5"/>
  <c r="P1712" i="5"/>
  <c r="Q1711" i="5"/>
  <c r="P1711" i="5"/>
  <c r="Q1710" i="5"/>
  <c r="P1710" i="5"/>
  <c r="Q1709" i="5"/>
  <c r="P1709" i="5"/>
  <c r="Q1708" i="5"/>
  <c r="P1708" i="5"/>
  <c r="Q1707" i="5"/>
  <c r="P1707" i="5"/>
  <c r="Q1706" i="5"/>
  <c r="P1706" i="5"/>
  <c r="Q1705" i="5"/>
  <c r="P1705" i="5"/>
  <c r="Q1704" i="5"/>
  <c r="P1704" i="5"/>
  <c r="Q1703" i="5"/>
  <c r="P1703" i="5"/>
  <c r="Q1702" i="5"/>
  <c r="P1702" i="5"/>
  <c r="Q1701" i="5"/>
  <c r="P1701" i="5"/>
  <c r="Q1700" i="5"/>
  <c r="P1700" i="5"/>
  <c r="Q1699" i="5"/>
  <c r="P1699" i="5"/>
  <c r="Q1698" i="5"/>
  <c r="P1698" i="5"/>
  <c r="Q1697" i="5"/>
  <c r="P1697" i="5"/>
  <c r="Q1696" i="5"/>
  <c r="P1696" i="5"/>
  <c r="Q1695" i="5"/>
  <c r="P1695" i="5"/>
  <c r="Q1694" i="5"/>
  <c r="P1694" i="5"/>
  <c r="Q1693" i="5"/>
  <c r="P1693" i="5"/>
  <c r="Q1692" i="5"/>
  <c r="P1692" i="5"/>
  <c r="Q1691" i="5"/>
  <c r="P1691" i="5"/>
  <c r="Q1690" i="5"/>
  <c r="P1690" i="5"/>
  <c r="Q1689" i="5"/>
  <c r="P1689" i="5"/>
  <c r="Q1688" i="5"/>
  <c r="P1688" i="5"/>
  <c r="Q1687" i="5"/>
  <c r="P1687" i="5"/>
  <c r="Q1686" i="5"/>
  <c r="P1686" i="5"/>
  <c r="Q1685" i="5"/>
  <c r="P1685" i="5"/>
  <c r="Q1684" i="5"/>
  <c r="P1684" i="5"/>
  <c r="Q1683" i="5"/>
  <c r="P1683" i="5"/>
  <c r="Q1682" i="5"/>
  <c r="P1682" i="5"/>
  <c r="Q1681" i="5"/>
  <c r="P1681" i="5"/>
  <c r="Q1680" i="5"/>
  <c r="P1680" i="5"/>
  <c r="Q1679" i="5"/>
  <c r="P1679" i="5"/>
  <c r="Q1678" i="5"/>
  <c r="P1678" i="5"/>
  <c r="Q1677" i="5"/>
  <c r="P1677" i="5"/>
  <c r="Q1676" i="5"/>
  <c r="P1676" i="5"/>
  <c r="Q1675" i="5"/>
  <c r="P1675" i="5"/>
  <c r="Q1674" i="5"/>
  <c r="P1674" i="5"/>
  <c r="Q1673" i="5"/>
  <c r="P1673" i="5"/>
  <c r="Q1672" i="5"/>
  <c r="P1672" i="5"/>
  <c r="Q1671" i="5"/>
  <c r="P1671" i="5"/>
  <c r="Q1670" i="5"/>
  <c r="P1670" i="5"/>
  <c r="Q1669" i="5"/>
  <c r="P1669" i="5"/>
  <c r="Q1668" i="5"/>
  <c r="P1668" i="5"/>
  <c r="Q1667" i="5"/>
  <c r="P1667" i="5"/>
  <c r="Q1666" i="5"/>
  <c r="P1666" i="5"/>
  <c r="Q1665" i="5"/>
  <c r="P1665" i="5"/>
  <c r="Q1664" i="5"/>
  <c r="P1664" i="5"/>
  <c r="Q1663" i="5"/>
  <c r="P1663" i="5"/>
  <c r="Q1662" i="5"/>
  <c r="P1662" i="5"/>
  <c r="Q1661" i="5"/>
  <c r="P1661" i="5"/>
  <c r="Q1660" i="5"/>
  <c r="P1660" i="5"/>
  <c r="Q1659" i="5"/>
  <c r="P1659" i="5"/>
  <c r="Q1658" i="5"/>
  <c r="P1658" i="5"/>
  <c r="Q1657" i="5"/>
  <c r="P1657" i="5"/>
  <c r="Q1656" i="5"/>
  <c r="P1656" i="5"/>
  <c r="Q1655" i="5"/>
  <c r="P1655" i="5"/>
  <c r="Q1654" i="5"/>
  <c r="P1654" i="5"/>
  <c r="Q1653" i="5"/>
  <c r="P1653" i="5"/>
  <c r="Q1652" i="5"/>
  <c r="P1652" i="5"/>
  <c r="Q1651" i="5"/>
  <c r="P1651" i="5"/>
  <c r="Q1650" i="5"/>
  <c r="P1650" i="5"/>
  <c r="Q1649" i="5"/>
  <c r="P1649" i="5"/>
  <c r="Q1648" i="5"/>
  <c r="P1648" i="5"/>
  <c r="Q1647" i="5"/>
  <c r="P1647" i="5"/>
  <c r="Q1646" i="5"/>
  <c r="P1646" i="5"/>
  <c r="Q1645" i="5"/>
  <c r="P1645" i="5"/>
  <c r="Q1644" i="5"/>
  <c r="P1644" i="5"/>
  <c r="Q1643" i="5"/>
  <c r="P1643" i="5"/>
  <c r="Q1642" i="5"/>
  <c r="P1642" i="5"/>
  <c r="Q1641" i="5"/>
  <c r="P1641" i="5"/>
  <c r="Q1640" i="5"/>
  <c r="P1640" i="5"/>
  <c r="Q1639" i="5"/>
  <c r="P1639" i="5"/>
  <c r="Q1638" i="5"/>
  <c r="P1638" i="5"/>
  <c r="Q1637" i="5"/>
  <c r="P1637" i="5"/>
  <c r="Q1636" i="5"/>
  <c r="P1636" i="5"/>
  <c r="Q1635" i="5"/>
  <c r="P1635" i="5"/>
  <c r="Q1634" i="5"/>
  <c r="P1634" i="5"/>
  <c r="Q1633" i="5"/>
  <c r="P1633" i="5"/>
  <c r="Q1632" i="5"/>
  <c r="P1632" i="5"/>
  <c r="Q1631" i="5"/>
  <c r="P1631" i="5"/>
  <c r="Q1630" i="5"/>
  <c r="P1630" i="5"/>
  <c r="Q1629" i="5"/>
  <c r="P1629" i="5"/>
  <c r="Q1628" i="5"/>
  <c r="P1628" i="5"/>
  <c r="Q1627" i="5"/>
  <c r="P1627" i="5"/>
  <c r="Q1626" i="5"/>
  <c r="P1626" i="5"/>
  <c r="Q1625" i="5"/>
  <c r="P1625" i="5"/>
  <c r="Q1624" i="5"/>
  <c r="P1624" i="5"/>
  <c r="Q1623" i="5"/>
  <c r="P1623" i="5"/>
  <c r="Q1622" i="5"/>
  <c r="P1622" i="5"/>
  <c r="Q1621" i="5"/>
  <c r="P1621" i="5"/>
  <c r="Q1620" i="5"/>
  <c r="P1620" i="5"/>
  <c r="Q1619" i="5"/>
  <c r="P1619" i="5"/>
  <c r="Q1618" i="5"/>
  <c r="P1618" i="5"/>
  <c r="Q1617" i="5"/>
  <c r="P1617" i="5"/>
  <c r="Q1616" i="5"/>
  <c r="P1616" i="5"/>
  <c r="Q1615" i="5"/>
  <c r="P1615" i="5"/>
  <c r="Q1614" i="5"/>
  <c r="P1614" i="5"/>
  <c r="Q1613" i="5"/>
  <c r="P1613" i="5"/>
  <c r="Q1612" i="5"/>
  <c r="P1612" i="5"/>
  <c r="Q1611" i="5"/>
  <c r="P1611" i="5"/>
  <c r="Q1610" i="5"/>
  <c r="P1610" i="5"/>
  <c r="Q1609" i="5"/>
  <c r="P1609" i="5"/>
  <c r="Q1608" i="5"/>
  <c r="P1608" i="5"/>
  <c r="Q1607" i="5"/>
  <c r="P1607" i="5"/>
  <c r="Q1606" i="5"/>
  <c r="P1606" i="5"/>
  <c r="Q1605" i="5"/>
  <c r="P1605" i="5"/>
  <c r="Q1604" i="5"/>
  <c r="P1604" i="5"/>
  <c r="Q1603" i="5"/>
  <c r="P1603" i="5"/>
  <c r="Q1602" i="5"/>
  <c r="P1602" i="5"/>
  <c r="Q1601" i="5"/>
  <c r="P1601" i="5"/>
  <c r="Q1600" i="5"/>
  <c r="P1600" i="5"/>
  <c r="Q1599" i="5"/>
  <c r="P1599" i="5"/>
  <c r="Q1598" i="5"/>
  <c r="P1598" i="5"/>
  <c r="Q1597" i="5"/>
  <c r="P1597" i="5"/>
  <c r="Q1596" i="5"/>
  <c r="P1596" i="5"/>
  <c r="Q1595" i="5"/>
  <c r="P1595" i="5"/>
  <c r="Q1594" i="5"/>
  <c r="P1594" i="5"/>
  <c r="Q1593" i="5"/>
  <c r="P1593" i="5"/>
  <c r="Q1592" i="5"/>
  <c r="P1592" i="5"/>
  <c r="Q1591" i="5"/>
  <c r="P1591" i="5"/>
  <c r="Q1590" i="5"/>
  <c r="P1590" i="5"/>
  <c r="Q1589" i="5"/>
  <c r="P1589" i="5"/>
  <c r="Q1588" i="5"/>
  <c r="P1588" i="5"/>
  <c r="Q1587" i="5"/>
  <c r="P1587" i="5"/>
  <c r="Q1586" i="5"/>
  <c r="P1586" i="5"/>
  <c r="Q1585" i="5"/>
  <c r="P1585" i="5"/>
  <c r="Q1584" i="5"/>
  <c r="P1584" i="5"/>
  <c r="Q1583" i="5"/>
  <c r="P1583" i="5"/>
  <c r="Q1582" i="5"/>
  <c r="P1582" i="5"/>
  <c r="Q1581" i="5"/>
  <c r="P1581" i="5"/>
  <c r="Q1580" i="5"/>
  <c r="P1580" i="5"/>
  <c r="Q1579" i="5"/>
  <c r="P1579" i="5"/>
  <c r="Q1578" i="5"/>
  <c r="P1578" i="5"/>
  <c r="Q1577" i="5"/>
  <c r="P1577" i="5"/>
  <c r="Q1576" i="5"/>
  <c r="P1576" i="5"/>
  <c r="Q1575" i="5"/>
  <c r="P1575" i="5"/>
  <c r="Q1574" i="5"/>
  <c r="P1574" i="5"/>
  <c r="Q1573" i="5"/>
  <c r="P1573" i="5"/>
  <c r="Q1572" i="5"/>
  <c r="P1572" i="5"/>
  <c r="Q1571" i="5"/>
  <c r="P1571" i="5"/>
  <c r="Q1570" i="5"/>
  <c r="P1570" i="5"/>
  <c r="Q1569" i="5"/>
  <c r="P1569" i="5"/>
  <c r="Q1568" i="5"/>
  <c r="P1568" i="5"/>
  <c r="Q1567" i="5"/>
  <c r="P1567" i="5"/>
  <c r="Q1566" i="5"/>
  <c r="P1566" i="5"/>
  <c r="Q1565" i="5"/>
  <c r="P1565" i="5"/>
  <c r="Q1564" i="5"/>
  <c r="P1564" i="5"/>
  <c r="Q1563" i="5"/>
  <c r="P1563" i="5"/>
  <c r="Q1562" i="5"/>
  <c r="P1562" i="5"/>
  <c r="Q1561" i="5"/>
  <c r="P1561" i="5"/>
  <c r="Q1560" i="5"/>
  <c r="P1560" i="5"/>
  <c r="Q1559" i="5"/>
  <c r="P1559" i="5"/>
  <c r="Q1558" i="5"/>
  <c r="P1558" i="5"/>
  <c r="Q1557" i="5"/>
  <c r="P1557" i="5"/>
  <c r="Q1556" i="5"/>
  <c r="P1556" i="5"/>
  <c r="Q1555" i="5"/>
  <c r="P1555" i="5"/>
  <c r="Q1554" i="5"/>
  <c r="P1554" i="5"/>
  <c r="Q1553" i="5"/>
  <c r="P1553" i="5"/>
  <c r="Q1552" i="5"/>
  <c r="P1552" i="5"/>
  <c r="Q1551" i="5"/>
  <c r="P1551" i="5"/>
  <c r="Q1550" i="5"/>
  <c r="P1550" i="5"/>
  <c r="Q1549" i="5"/>
  <c r="P1549" i="5"/>
  <c r="Q1548" i="5"/>
  <c r="P1548" i="5"/>
  <c r="Q1547" i="5"/>
  <c r="P1547" i="5"/>
  <c r="Q1546" i="5"/>
  <c r="P1546" i="5"/>
  <c r="Q1545" i="5"/>
  <c r="P1545" i="5"/>
  <c r="Q1544" i="5"/>
  <c r="P1544" i="5"/>
  <c r="Q1543" i="5"/>
  <c r="P1543" i="5"/>
  <c r="Q1542" i="5"/>
  <c r="P1542" i="5"/>
  <c r="Q1541" i="5"/>
  <c r="P1541" i="5"/>
  <c r="Q1540" i="5"/>
  <c r="P1540" i="5"/>
  <c r="Q1539" i="5"/>
  <c r="P1539" i="5"/>
  <c r="Q1538" i="5"/>
  <c r="P1538" i="5"/>
  <c r="Q1537" i="5"/>
  <c r="P1537" i="5"/>
  <c r="Q1536" i="5"/>
  <c r="P1536" i="5"/>
  <c r="Q1535" i="5"/>
  <c r="P1535" i="5"/>
  <c r="Q1534" i="5"/>
  <c r="P1534" i="5"/>
  <c r="Q1533" i="5"/>
  <c r="P1533" i="5"/>
  <c r="Q1532" i="5"/>
  <c r="P1532" i="5"/>
  <c r="Q1531" i="5"/>
  <c r="P1531" i="5"/>
  <c r="Q1530" i="5"/>
  <c r="P1530" i="5"/>
  <c r="Q1529" i="5"/>
  <c r="P1529" i="5"/>
  <c r="Q1528" i="5"/>
  <c r="P1528" i="5"/>
  <c r="Q1527" i="5"/>
  <c r="P1527" i="5"/>
  <c r="Q1526" i="5"/>
  <c r="P1526" i="5"/>
  <c r="Q1525" i="5"/>
  <c r="P1525" i="5"/>
  <c r="Q1524" i="5"/>
  <c r="P1524" i="5"/>
  <c r="Q1523" i="5"/>
  <c r="P1523" i="5"/>
  <c r="Q1522" i="5"/>
  <c r="P1522" i="5"/>
  <c r="Q1521" i="5"/>
  <c r="P1521" i="5"/>
  <c r="Q1520" i="5"/>
  <c r="P1520" i="5"/>
  <c r="Q1519" i="5"/>
  <c r="P1519" i="5"/>
  <c r="Q1518" i="5"/>
  <c r="P1518" i="5"/>
  <c r="Q1517" i="5"/>
  <c r="P1517" i="5"/>
  <c r="Q1516" i="5"/>
  <c r="P1516" i="5"/>
  <c r="Q1515" i="5"/>
  <c r="P1515" i="5"/>
  <c r="Q1514" i="5"/>
  <c r="P1514" i="5"/>
  <c r="Q1513" i="5"/>
  <c r="P1513" i="5"/>
  <c r="Q1512" i="5"/>
  <c r="P1512" i="5"/>
  <c r="Q1511" i="5"/>
  <c r="P1511" i="5"/>
  <c r="Q1510" i="5"/>
  <c r="P1510" i="5"/>
  <c r="Q1509" i="5"/>
  <c r="P1509" i="5"/>
  <c r="Q1508" i="5"/>
  <c r="P1508" i="5"/>
  <c r="Q1507" i="5"/>
  <c r="P1507" i="5"/>
  <c r="Q1506" i="5"/>
  <c r="P1506" i="5"/>
  <c r="Q1505" i="5"/>
  <c r="P1505" i="5"/>
  <c r="Q1504" i="5"/>
  <c r="P1504" i="5"/>
  <c r="Q1503" i="5"/>
  <c r="P1503" i="5"/>
  <c r="Q1502" i="5"/>
  <c r="P1502" i="5"/>
  <c r="Q1501" i="5"/>
  <c r="P1501" i="5"/>
  <c r="Q1500" i="5"/>
  <c r="P1500" i="5"/>
  <c r="Q1499" i="5"/>
  <c r="P1499" i="5"/>
  <c r="Q1498" i="5"/>
  <c r="P1498" i="5"/>
  <c r="Q1497" i="5"/>
  <c r="P1497" i="5"/>
  <c r="Q1496" i="5"/>
  <c r="P1496" i="5"/>
  <c r="Q1495" i="5"/>
  <c r="P1495" i="5"/>
  <c r="Q1494" i="5"/>
  <c r="P1494" i="5"/>
  <c r="Q1493" i="5"/>
  <c r="P1493" i="5"/>
  <c r="Q1492" i="5"/>
  <c r="P1492" i="5"/>
  <c r="Q1491" i="5"/>
  <c r="P1491" i="5"/>
  <c r="Q1490" i="5"/>
  <c r="P1490" i="5"/>
  <c r="Q1489" i="5"/>
  <c r="P1489" i="5"/>
  <c r="Q1488" i="5"/>
  <c r="P1488" i="5"/>
  <c r="Q1487" i="5"/>
  <c r="P1487" i="5"/>
  <c r="Q1486" i="5"/>
  <c r="P1486" i="5"/>
  <c r="Q1485" i="5"/>
  <c r="P1485" i="5"/>
  <c r="Q1484" i="5"/>
  <c r="P1484" i="5"/>
  <c r="Q1483" i="5"/>
  <c r="P1483" i="5"/>
  <c r="Q1482" i="5"/>
  <c r="P1482" i="5"/>
  <c r="Q1481" i="5"/>
  <c r="P1481" i="5"/>
  <c r="Q1480" i="5"/>
  <c r="P1480" i="5"/>
  <c r="Q1479" i="5"/>
  <c r="P1479" i="5"/>
  <c r="Q1478" i="5"/>
  <c r="P1478" i="5"/>
  <c r="Q1477" i="5"/>
  <c r="P1477" i="5"/>
  <c r="Q1476" i="5"/>
  <c r="P1476" i="5"/>
  <c r="Q1475" i="5"/>
  <c r="P1475" i="5"/>
  <c r="Q1474" i="5"/>
  <c r="P1474" i="5"/>
  <c r="Q1473" i="5"/>
  <c r="P1473" i="5"/>
  <c r="Q1472" i="5"/>
  <c r="P1472" i="5"/>
  <c r="Q1471" i="5"/>
  <c r="P1471" i="5"/>
  <c r="Q1470" i="5"/>
  <c r="P1470" i="5"/>
  <c r="Q1469" i="5"/>
  <c r="P1469" i="5"/>
  <c r="Q1468" i="5"/>
  <c r="P1468" i="5"/>
  <c r="Q1467" i="5"/>
  <c r="P1467" i="5"/>
  <c r="Q1466" i="5"/>
  <c r="P1466" i="5"/>
  <c r="Q1465" i="5"/>
  <c r="P1465" i="5"/>
  <c r="Q1464" i="5"/>
  <c r="P1464" i="5"/>
  <c r="Q1463" i="5"/>
  <c r="P1463" i="5"/>
  <c r="Q1462" i="5"/>
  <c r="P1462" i="5"/>
  <c r="Q1461" i="5"/>
  <c r="P1461" i="5"/>
  <c r="Q1460" i="5"/>
  <c r="P1460" i="5"/>
  <c r="Q1459" i="5"/>
  <c r="P1459" i="5"/>
  <c r="Q1458" i="5"/>
  <c r="P1458" i="5"/>
  <c r="Q1457" i="5"/>
  <c r="P1457" i="5"/>
  <c r="Q1456" i="5"/>
  <c r="P1456" i="5"/>
  <c r="Q1455" i="5"/>
  <c r="P1455" i="5"/>
  <c r="Q1454" i="5"/>
  <c r="P1454" i="5"/>
  <c r="Q1453" i="5"/>
  <c r="P1453" i="5"/>
  <c r="Q1452" i="5"/>
  <c r="P1452" i="5"/>
  <c r="Q1451" i="5"/>
  <c r="P1451" i="5"/>
  <c r="Q1450" i="5"/>
  <c r="P1450" i="5"/>
  <c r="Q1449" i="5"/>
  <c r="P1449" i="5"/>
  <c r="Q1448" i="5"/>
  <c r="P1448" i="5"/>
  <c r="Q1447" i="5"/>
  <c r="P1447" i="5"/>
  <c r="Q1446" i="5"/>
  <c r="P1446" i="5"/>
  <c r="Q1445" i="5"/>
  <c r="P1445" i="5"/>
  <c r="Q1444" i="5"/>
  <c r="P1444" i="5"/>
  <c r="Q1443" i="5"/>
  <c r="P1443" i="5"/>
  <c r="Q1442" i="5"/>
  <c r="P1442" i="5"/>
  <c r="Q1441" i="5"/>
  <c r="P1441" i="5"/>
  <c r="Q1440" i="5"/>
  <c r="P1440" i="5"/>
  <c r="Q1439" i="5"/>
  <c r="P1439" i="5"/>
  <c r="Q1438" i="5"/>
  <c r="P1438" i="5"/>
  <c r="Q1437" i="5"/>
  <c r="P1437" i="5"/>
  <c r="Q1436" i="5"/>
  <c r="P1436" i="5"/>
  <c r="Q1435" i="5"/>
  <c r="P1435" i="5"/>
  <c r="Q1434" i="5"/>
  <c r="P1434" i="5"/>
  <c r="Q1433" i="5"/>
  <c r="P1433" i="5"/>
  <c r="Q1432" i="5"/>
  <c r="P1432" i="5"/>
  <c r="Q1431" i="5"/>
  <c r="P1431" i="5"/>
  <c r="Q1430" i="5"/>
  <c r="P1430" i="5"/>
  <c r="Q1429" i="5"/>
  <c r="P1429" i="5"/>
  <c r="Q1428" i="5"/>
  <c r="P1428" i="5"/>
  <c r="Q1427" i="5"/>
  <c r="P1427" i="5"/>
  <c r="Q1426" i="5"/>
  <c r="P1426" i="5"/>
  <c r="Q1425" i="5"/>
  <c r="P1425" i="5"/>
  <c r="Q1424" i="5"/>
  <c r="P1424" i="5"/>
  <c r="Q1423" i="5"/>
  <c r="P1423" i="5"/>
  <c r="Q1422" i="5"/>
  <c r="P1422" i="5"/>
  <c r="Q1421" i="5"/>
  <c r="P1421" i="5"/>
  <c r="Q1420" i="5"/>
  <c r="P1420" i="5"/>
  <c r="Q1419" i="5"/>
  <c r="P1419" i="5"/>
  <c r="Q1418" i="5"/>
  <c r="P1418" i="5"/>
  <c r="Q1417" i="5"/>
  <c r="P1417" i="5"/>
  <c r="Q1416" i="5"/>
  <c r="P1416" i="5"/>
  <c r="Q1415" i="5"/>
  <c r="P1415" i="5"/>
  <c r="Q1414" i="5"/>
  <c r="P1414" i="5"/>
  <c r="Q1413" i="5"/>
  <c r="P1413" i="5"/>
  <c r="Q1412" i="5"/>
  <c r="P1412" i="5"/>
  <c r="Q1411" i="5"/>
  <c r="P1411" i="5"/>
  <c r="Q1410" i="5"/>
  <c r="P1410" i="5"/>
  <c r="Q1409" i="5"/>
  <c r="P1409" i="5"/>
  <c r="Q1408" i="5"/>
  <c r="P1408" i="5"/>
  <c r="Q1407" i="5"/>
  <c r="P1407" i="5"/>
  <c r="Q1406" i="5"/>
  <c r="P1406" i="5"/>
  <c r="Q1405" i="5"/>
  <c r="P1405" i="5"/>
  <c r="Q1404" i="5"/>
  <c r="P1404" i="5"/>
  <c r="Q1403" i="5"/>
  <c r="P1403" i="5"/>
  <c r="Q1402" i="5"/>
  <c r="P1402" i="5"/>
  <c r="Q1401" i="5"/>
  <c r="P1401" i="5"/>
  <c r="Q1400" i="5"/>
  <c r="P1400" i="5"/>
  <c r="Q1399" i="5"/>
  <c r="P1399" i="5"/>
  <c r="Q1398" i="5"/>
  <c r="P1398" i="5"/>
  <c r="Q1397" i="5"/>
  <c r="P1397" i="5"/>
  <c r="Q1396" i="5"/>
  <c r="P1396" i="5"/>
  <c r="Q1395" i="5"/>
  <c r="P1395" i="5"/>
  <c r="Q1394" i="5"/>
  <c r="P1394" i="5"/>
  <c r="Q1393" i="5"/>
  <c r="P1393" i="5"/>
  <c r="Q1392" i="5"/>
  <c r="P1392" i="5"/>
  <c r="Q1391" i="5"/>
  <c r="P1391" i="5"/>
  <c r="Q1390" i="5"/>
  <c r="P1390" i="5"/>
  <c r="Q1389" i="5"/>
  <c r="P1389" i="5"/>
  <c r="Q1388" i="5"/>
  <c r="P1388" i="5"/>
  <c r="Q1387" i="5"/>
  <c r="P1387" i="5"/>
  <c r="Q1386" i="5"/>
  <c r="P1386" i="5"/>
  <c r="Q1385" i="5"/>
  <c r="P1385" i="5"/>
  <c r="Q1384" i="5"/>
  <c r="P1384" i="5"/>
  <c r="Q1383" i="5"/>
  <c r="P1383" i="5"/>
  <c r="Q1382" i="5"/>
  <c r="P1382" i="5"/>
  <c r="Q1381" i="5"/>
  <c r="P1381" i="5"/>
  <c r="Q1380" i="5"/>
  <c r="P1380" i="5"/>
  <c r="Q1379" i="5"/>
  <c r="P1379" i="5"/>
  <c r="Q1378" i="5"/>
  <c r="P1378" i="5"/>
  <c r="Q1377" i="5"/>
  <c r="P1377" i="5"/>
  <c r="Q1376" i="5"/>
  <c r="P1376" i="5"/>
  <c r="Q1375" i="5"/>
  <c r="P1375" i="5"/>
  <c r="Q1374" i="5"/>
  <c r="P1374" i="5"/>
  <c r="Q1373" i="5"/>
  <c r="P1373" i="5"/>
  <c r="Q1372" i="5"/>
  <c r="P1372" i="5"/>
  <c r="Q1371" i="5"/>
  <c r="P1371" i="5"/>
  <c r="Q1370" i="5"/>
  <c r="P1370" i="5"/>
  <c r="Q1369" i="5"/>
  <c r="P1369" i="5"/>
  <c r="Q1368" i="5"/>
  <c r="P1368" i="5"/>
  <c r="Q1367" i="5"/>
  <c r="P1367" i="5"/>
  <c r="Q1366" i="5"/>
  <c r="P1366" i="5"/>
  <c r="Q1365" i="5"/>
  <c r="P1365" i="5"/>
  <c r="Q1364" i="5"/>
  <c r="P1364" i="5"/>
  <c r="Q1363" i="5"/>
  <c r="P1363" i="5"/>
  <c r="Q1362" i="5"/>
  <c r="P1362" i="5"/>
  <c r="Q1361" i="5"/>
  <c r="P1361" i="5"/>
  <c r="Q1360" i="5"/>
  <c r="P1360" i="5"/>
  <c r="Q1359" i="5"/>
  <c r="P1359" i="5"/>
  <c r="Q1358" i="5"/>
  <c r="P1358" i="5"/>
  <c r="Q1357" i="5"/>
  <c r="P1357" i="5"/>
  <c r="Q1356" i="5"/>
  <c r="P1356" i="5"/>
  <c r="Q1355" i="5"/>
  <c r="P1355" i="5"/>
  <c r="Q1354" i="5"/>
  <c r="P1354" i="5"/>
  <c r="Q1353" i="5"/>
  <c r="P1353" i="5"/>
  <c r="Q1352" i="5"/>
  <c r="P1352" i="5"/>
  <c r="Q1351" i="5"/>
  <c r="P1351" i="5"/>
  <c r="Q1350" i="5"/>
  <c r="P1350" i="5"/>
  <c r="Q1349" i="5"/>
  <c r="P1349" i="5"/>
  <c r="Q1348" i="5"/>
  <c r="P1348" i="5"/>
  <c r="Q1347" i="5"/>
  <c r="P1347" i="5"/>
  <c r="Q1346" i="5"/>
  <c r="P1346" i="5"/>
  <c r="Q1345" i="5"/>
  <c r="P1345" i="5"/>
  <c r="Q1344" i="5"/>
  <c r="P1344" i="5"/>
  <c r="Q1343" i="5"/>
  <c r="P1343" i="5"/>
  <c r="Q1342" i="5"/>
  <c r="P1342" i="5"/>
  <c r="Q1341" i="5"/>
  <c r="P1341" i="5"/>
  <c r="Q1340" i="5"/>
  <c r="P1340" i="5"/>
  <c r="Q1339" i="5"/>
  <c r="P1339" i="5"/>
  <c r="Q1338" i="5"/>
  <c r="P1338" i="5"/>
  <c r="Q1337" i="5"/>
  <c r="P1337" i="5"/>
  <c r="Q1336" i="5"/>
  <c r="P1336" i="5"/>
  <c r="Q1335" i="5"/>
  <c r="P1335" i="5"/>
  <c r="Q1334" i="5"/>
  <c r="P1334" i="5"/>
  <c r="Q1333" i="5"/>
  <c r="P1333" i="5"/>
  <c r="Q1332" i="5"/>
  <c r="P1332" i="5"/>
  <c r="Q1331" i="5"/>
  <c r="P1331" i="5"/>
  <c r="Q1330" i="5"/>
  <c r="P1330" i="5"/>
  <c r="Q1329" i="5"/>
  <c r="P1329" i="5"/>
  <c r="Q1328" i="5"/>
  <c r="P1328" i="5"/>
  <c r="Q1327" i="5"/>
  <c r="P1327" i="5"/>
  <c r="Q1326" i="5"/>
  <c r="P1326" i="5"/>
  <c r="Q1325" i="5"/>
  <c r="P1325" i="5"/>
  <c r="Q1324" i="5"/>
  <c r="P1324" i="5"/>
  <c r="Q1323" i="5"/>
  <c r="P1323" i="5"/>
  <c r="Q1322" i="5"/>
  <c r="P1322" i="5"/>
  <c r="Q1321" i="5"/>
  <c r="P1321" i="5"/>
  <c r="Q1320" i="5"/>
  <c r="P1320" i="5"/>
  <c r="Q1319" i="5"/>
  <c r="P1319" i="5"/>
  <c r="Q1318" i="5"/>
  <c r="P1318" i="5"/>
  <c r="Q1317" i="5"/>
  <c r="P1317" i="5"/>
  <c r="Q1316" i="5"/>
  <c r="P1316" i="5"/>
  <c r="Q1315" i="5"/>
  <c r="P1315" i="5"/>
  <c r="Q1314" i="5"/>
  <c r="P1314" i="5"/>
  <c r="Q1313" i="5"/>
  <c r="P1313" i="5"/>
  <c r="Q1312" i="5"/>
  <c r="P1312" i="5"/>
  <c r="Q1311" i="5"/>
  <c r="P1311" i="5"/>
  <c r="Q1310" i="5"/>
  <c r="P1310" i="5"/>
  <c r="Q1309" i="5"/>
  <c r="P1309" i="5"/>
  <c r="Q1308" i="5"/>
  <c r="P1308" i="5"/>
  <c r="Q1307" i="5"/>
  <c r="P1307" i="5"/>
  <c r="Q1306" i="5"/>
  <c r="P1306" i="5"/>
  <c r="Q1305" i="5"/>
  <c r="P1305" i="5"/>
  <c r="Q1304" i="5"/>
  <c r="P1304" i="5"/>
  <c r="Q1303" i="5"/>
  <c r="P1303" i="5"/>
  <c r="Q1302" i="5"/>
  <c r="P1302" i="5"/>
  <c r="Q1301" i="5"/>
  <c r="P1301" i="5"/>
  <c r="Q1300" i="5"/>
  <c r="P1300" i="5"/>
  <c r="Q1299" i="5"/>
  <c r="P1299" i="5"/>
  <c r="Q1298" i="5"/>
  <c r="P1298" i="5"/>
  <c r="Q1297" i="5"/>
  <c r="P1297" i="5"/>
  <c r="Q1296" i="5"/>
  <c r="P1296" i="5"/>
  <c r="Q1295" i="5"/>
  <c r="P1295" i="5"/>
  <c r="Q1294" i="5"/>
  <c r="P1294" i="5"/>
  <c r="Q1293" i="5"/>
  <c r="P1293" i="5"/>
  <c r="Q1292" i="5"/>
  <c r="P1292" i="5"/>
  <c r="Q1291" i="5"/>
  <c r="P1291" i="5"/>
  <c r="Q1290" i="5"/>
  <c r="P1290" i="5"/>
  <c r="Q1289" i="5"/>
  <c r="P1289" i="5"/>
  <c r="Q1288" i="5"/>
  <c r="P1288" i="5"/>
  <c r="Q1287" i="5"/>
  <c r="P1287" i="5"/>
  <c r="Q1286" i="5"/>
  <c r="P1286" i="5"/>
  <c r="Q1285" i="5"/>
  <c r="P1285" i="5"/>
  <c r="Q1284" i="5"/>
  <c r="P1284" i="5"/>
  <c r="Q1283" i="5"/>
  <c r="P1283" i="5"/>
  <c r="Q1282" i="5"/>
  <c r="P1282" i="5"/>
  <c r="Q1281" i="5"/>
  <c r="P1281" i="5"/>
  <c r="Q1280" i="5"/>
  <c r="P1280" i="5"/>
  <c r="Q1279" i="5"/>
  <c r="P1279" i="5"/>
  <c r="Q1278" i="5"/>
  <c r="P1278" i="5"/>
  <c r="Q1277" i="5"/>
  <c r="P1277" i="5"/>
  <c r="Q1276" i="5"/>
  <c r="P1276" i="5"/>
  <c r="Q1275" i="5"/>
  <c r="P1275" i="5"/>
  <c r="Q1274" i="5"/>
  <c r="P1274" i="5"/>
  <c r="Q1273" i="5"/>
  <c r="P1273" i="5"/>
  <c r="Q1272" i="5"/>
  <c r="P1272" i="5"/>
  <c r="Q1271" i="5"/>
  <c r="P1271" i="5"/>
  <c r="Q1270" i="5"/>
  <c r="P1270" i="5"/>
  <c r="Q1269" i="5"/>
  <c r="P1269" i="5"/>
  <c r="Q1268" i="5"/>
  <c r="P1268" i="5"/>
  <c r="Q1267" i="5"/>
  <c r="P1267" i="5"/>
  <c r="Q1266" i="5"/>
  <c r="P1266" i="5"/>
  <c r="Q1265" i="5"/>
  <c r="P1265" i="5"/>
  <c r="Q1264" i="5"/>
  <c r="P1264" i="5"/>
  <c r="Q1263" i="5"/>
  <c r="P1263" i="5"/>
  <c r="Q1262" i="5"/>
  <c r="P1262" i="5"/>
  <c r="Q1261" i="5"/>
  <c r="P1261" i="5"/>
  <c r="Q1260" i="5"/>
  <c r="P1260" i="5"/>
  <c r="Q1259" i="5"/>
  <c r="P1259" i="5"/>
  <c r="Q1258" i="5"/>
  <c r="P1258" i="5"/>
  <c r="Q1257" i="5"/>
  <c r="P1257" i="5"/>
  <c r="Q1256" i="5"/>
  <c r="P1256" i="5"/>
  <c r="Q1255" i="5"/>
  <c r="P1255" i="5"/>
  <c r="Q1254" i="5"/>
  <c r="P1254" i="5"/>
  <c r="Q1253" i="5"/>
  <c r="P1253" i="5"/>
  <c r="Q1252" i="5"/>
  <c r="P1252" i="5"/>
  <c r="Q1251" i="5"/>
  <c r="P1251" i="5"/>
  <c r="Q1250" i="5"/>
  <c r="P1250" i="5"/>
  <c r="Q1249" i="5"/>
  <c r="P1249" i="5"/>
  <c r="Q1248" i="5"/>
  <c r="P1248" i="5"/>
  <c r="Q1247" i="5"/>
  <c r="P1247" i="5"/>
  <c r="Q1246" i="5"/>
  <c r="P1246" i="5"/>
  <c r="Q1245" i="5"/>
  <c r="P1245" i="5"/>
  <c r="Q1244" i="5"/>
  <c r="P1244" i="5"/>
  <c r="Q1243" i="5"/>
  <c r="P1243" i="5"/>
  <c r="Q1242" i="5"/>
  <c r="P1242" i="5"/>
  <c r="Q1241" i="5"/>
  <c r="P1241" i="5"/>
  <c r="Q1240" i="5"/>
  <c r="P1240" i="5"/>
  <c r="Q1239" i="5"/>
  <c r="P1239" i="5"/>
  <c r="Q1238" i="5"/>
  <c r="P1238" i="5"/>
  <c r="Q1237" i="5"/>
  <c r="P1237" i="5"/>
  <c r="Q1236" i="5"/>
  <c r="P1236" i="5"/>
  <c r="Q1235" i="5"/>
  <c r="P1235" i="5"/>
  <c r="Q1234" i="5"/>
  <c r="P1234" i="5"/>
  <c r="Q1233" i="5"/>
  <c r="P1233" i="5"/>
  <c r="Q1232" i="5"/>
  <c r="P1232" i="5"/>
  <c r="Q1231" i="5"/>
  <c r="P1231" i="5"/>
  <c r="Q1230" i="5"/>
  <c r="P1230" i="5"/>
  <c r="Q1229" i="5"/>
  <c r="P1229" i="5"/>
  <c r="Q1228" i="5"/>
  <c r="P1228" i="5"/>
  <c r="Q1227" i="5"/>
  <c r="P1227" i="5"/>
  <c r="Q1226" i="5"/>
  <c r="P1226" i="5"/>
  <c r="Q1225" i="5"/>
  <c r="P1225" i="5"/>
  <c r="Q1224" i="5"/>
  <c r="P1224" i="5"/>
  <c r="Q1223" i="5"/>
  <c r="P1223" i="5"/>
  <c r="Q1222" i="5"/>
  <c r="P1222" i="5"/>
  <c r="Q1221" i="5"/>
  <c r="P1221" i="5"/>
  <c r="Q1220" i="5"/>
  <c r="P1220" i="5"/>
  <c r="Q1219" i="5"/>
  <c r="P1219" i="5"/>
  <c r="Q1218" i="5"/>
  <c r="P1218" i="5"/>
  <c r="Q1217" i="5"/>
  <c r="P1217" i="5"/>
  <c r="Q1216" i="5"/>
  <c r="P1216" i="5"/>
  <c r="Q1215" i="5"/>
  <c r="P1215" i="5"/>
  <c r="Q1214" i="5"/>
  <c r="P1214" i="5"/>
  <c r="Q1213" i="5"/>
  <c r="P1213" i="5"/>
  <c r="Q1212" i="5"/>
  <c r="P1212" i="5"/>
  <c r="Q1211" i="5"/>
  <c r="P1211" i="5"/>
  <c r="Q1210" i="5"/>
  <c r="P1210" i="5"/>
  <c r="Q1209" i="5"/>
  <c r="P1209" i="5"/>
  <c r="Q1208" i="5"/>
  <c r="P1208" i="5"/>
  <c r="Q1207" i="5"/>
  <c r="P1207" i="5"/>
  <c r="Q1206" i="5"/>
  <c r="P1206" i="5"/>
  <c r="Q1205" i="5"/>
  <c r="P1205" i="5"/>
  <c r="Q1204" i="5"/>
  <c r="P1204" i="5"/>
  <c r="Q1203" i="5"/>
  <c r="P1203" i="5"/>
  <c r="Q1202" i="5"/>
  <c r="P1202" i="5"/>
  <c r="Q1201" i="5"/>
  <c r="P1201" i="5"/>
  <c r="Q1200" i="5"/>
  <c r="P1200" i="5"/>
  <c r="Q1199" i="5"/>
  <c r="P1199" i="5"/>
  <c r="Q1198" i="5"/>
  <c r="P1198" i="5"/>
  <c r="Q1197" i="5"/>
  <c r="P1197" i="5"/>
  <c r="Q1196" i="5"/>
  <c r="P1196" i="5"/>
  <c r="Q1195" i="5"/>
  <c r="P1195" i="5"/>
  <c r="Q1194" i="5"/>
  <c r="P1194" i="5"/>
  <c r="Q1193" i="5"/>
  <c r="P1193" i="5"/>
  <c r="Q1192" i="5"/>
  <c r="P1192" i="5"/>
  <c r="Q1191" i="5"/>
  <c r="P1191" i="5"/>
  <c r="Q1190" i="5"/>
  <c r="P1190" i="5"/>
  <c r="Q1189" i="5"/>
  <c r="P1189" i="5"/>
  <c r="Q1188" i="5"/>
  <c r="P1188" i="5"/>
  <c r="Q1187" i="5"/>
  <c r="P1187" i="5"/>
  <c r="Q1186" i="5"/>
  <c r="P1186" i="5"/>
  <c r="Q1185" i="5"/>
  <c r="P1185" i="5"/>
  <c r="Q1184" i="5"/>
  <c r="P1184" i="5"/>
  <c r="Q1183" i="5"/>
  <c r="P1183" i="5"/>
  <c r="Q1182" i="5"/>
  <c r="P1182" i="5"/>
  <c r="Q1181" i="5"/>
  <c r="P1181" i="5"/>
  <c r="Q1180" i="5"/>
  <c r="P1180" i="5"/>
  <c r="Q1179" i="5"/>
  <c r="P1179" i="5"/>
  <c r="Q1178" i="5"/>
  <c r="P1178" i="5"/>
  <c r="Q1177" i="5"/>
  <c r="P1177" i="5"/>
  <c r="Q1176" i="5"/>
  <c r="P1176" i="5"/>
  <c r="Q1175" i="5"/>
  <c r="P1175" i="5"/>
  <c r="Q1174" i="5"/>
  <c r="P1174" i="5"/>
  <c r="Q1173" i="5"/>
  <c r="P1173" i="5"/>
  <c r="Q1172" i="5"/>
  <c r="P1172" i="5"/>
  <c r="Q1171" i="5"/>
  <c r="P1171" i="5"/>
  <c r="Q1170" i="5"/>
  <c r="P1170" i="5"/>
  <c r="Q1169" i="5"/>
  <c r="P1169" i="5"/>
  <c r="Q1168" i="5"/>
  <c r="P1168" i="5"/>
  <c r="Q1167" i="5"/>
  <c r="P1167" i="5"/>
  <c r="Q1166" i="5"/>
  <c r="P1166" i="5"/>
  <c r="Q1165" i="5"/>
  <c r="P1165" i="5"/>
  <c r="Q1164" i="5"/>
  <c r="P1164" i="5"/>
  <c r="Q1163" i="5"/>
  <c r="P1163" i="5"/>
  <c r="Q1162" i="5"/>
  <c r="P1162" i="5"/>
  <c r="Q1161" i="5"/>
  <c r="P1161" i="5"/>
  <c r="Q1160" i="5"/>
  <c r="P1160" i="5"/>
  <c r="Q1159" i="5"/>
  <c r="P1159" i="5"/>
  <c r="Q1158" i="5"/>
  <c r="P1158" i="5"/>
  <c r="Q1157" i="5"/>
  <c r="P1157" i="5"/>
  <c r="Q1156" i="5"/>
  <c r="P1156" i="5"/>
  <c r="Q1155" i="5"/>
  <c r="P1155" i="5"/>
  <c r="Q1154" i="5"/>
  <c r="P1154" i="5"/>
  <c r="Q1153" i="5"/>
  <c r="P1153" i="5"/>
  <c r="Q1152" i="5"/>
  <c r="P1152" i="5"/>
  <c r="Q1151" i="5"/>
  <c r="P1151" i="5"/>
  <c r="Q1150" i="5"/>
  <c r="P1150" i="5"/>
  <c r="Q1149" i="5"/>
  <c r="P1149" i="5"/>
  <c r="Q1148" i="5"/>
  <c r="P1148" i="5"/>
  <c r="Q1147" i="5"/>
  <c r="P1147" i="5"/>
  <c r="Q1146" i="5"/>
  <c r="P1146" i="5"/>
  <c r="Q1145" i="5"/>
  <c r="P1145" i="5"/>
  <c r="Q1144" i="5"/>
  <c r="P1144" i="5"/>
  <c r="Q1143" i="5"/>
  <c r="P1143" i="5"/>
  <c r="Q1142" i="5"/>
  <c r="P1142" i="5"/>
  <c r="Q1141" i="5"/>
  <c r="P1141" i="5"/>
  <c r="Q1140" i="5"/>
  <c r="P1140" i="5"/>
  <c r="Q1139" i="5"/>
  <c r="P1139" i="5"/>
  <c r="Q1138" i="5"/>
  <c r="P1138" i="5"/>
  <c r="Q1137" i="5"/>
  <c r="P1137" i="5"/>
  <c r="Q1136" i="5"/>
  <c r="P1136" i="5"/>
  <c r="Q1135" i="5"/>
  <c r="P1135" i="5"/>
  <c r="Q1134" i="5"/>
  <c r="P1134" i="5"/>
  <c r="Q1133" i="5"/>
  <c r="P1133" i="5"/>
  <c r="Q1132" i="5"/>
  <c r="P1132" i="5"/>
  <c r="Q1131" i="5"/>
  <c r="P1131" i="5"/>
  <c r="Q1130" i="5"/>
  <c r="P1130" i="5"/>
  <c r="Q1129" i="5"/>
  <c r="P1129" i="5"/>
  <c r="Q1128" i="5"/>
  <c r="P1128" i="5"/>
  <c r="Q1127" i="5"/>
  <c r="P1127" i="5"/>
  <c r="Q1126" i="5"/>
  <c r="P1126" i="5"/>
  <c r="Q1125" i="5"/>
  <c r="P1125" i="5"/>
  <c r="Q1124" i="5"/>
  <c r="P1124" i="5"/>
  <c r="Q1123" i="5"/>
  <c r="P1123" i="5"/>
  <c r="Q1122" i="5"/>
  <c r="P1122" i="5"/>
  <c r="Q1121" i="5"/>
  <c r="P1121" i="5"/>
  <c r="Q1120" i="5"/>
  <c r="P1120" i="5"/>
  <c r="Q1119" i="5"/>
  <c r="P1119" i="5"/>
  <c r="Q1118" i="5"/>
  <c r="P1118" i="5"/>
  <c r="Q1117" i="5"/>
  <c r="P1117" i="5"/>
  <c r="Q1116" i="5"/>
  <c r="P1116" i="5"/>
  <c r="Q1115" i="5"/>
  <c r="P1115" i="5"/>
  <c r="Q1114" i="5"/>
  <c r="P1114" i="5"/>
  <c r="Q1113" i="5"/>
  <c r="P1113" i="5"/>
  <c r="Q1112" i="5"/>
  <c r="P1112" i="5"/>
  <c r="Q1111" i="5"/>
  <c r="P1111" i="5"/>
  <c r="Q1110" i="5"/>
  <c r="P1110" i="5"/>
  <c r="Q1109" i="5"/>
  <c r="P1109" i="5"/>
  <c r="Q1108" i="5"/>
  <c r="P1108" i="5"/>
  <c r="Q1107" i="5"/>
  <c r="P1107" i="5"/>
  <c r="Q1106" i="5"/>
  <c r="P1106" i="5"/>
  <c r="Q1105" i="5"/>
  <c r="P1105" i="5"/>
  <c r="Q1104" i="5"/>
  <c r="P1104" i="5"/>
  <c r="Q1103" i="5"/>
  <c r="P1103" i="5"/>
  <c r="Q1102" i="5"/>
  <c r="P1102" i="5"/>
  <c r="Q1101" i="5"/>
  <c r="P1101" i="5"/>
  <c r="Q1100" i="5"/>
  <c r="P1100" i="5"/>
  <c r="Q1099" i="5"/>
  <c r="P1099" i="5"/>
  <c r="Q1098" i="5"/>
  <c r="P1098" i="5"/>
  <c r="Q1097" i="5"/>
  <c r="P1097" i="5"/>
  <c r="Q1096" i="5"/>
  <c r="P1096" i="5"/>
  <c r="Q1095" i="5"/>
  <c r="P1095" i="5"/>
  <c r="Q1094" i="5"/>
  <c r="P1094" i="5"/>
  <c r="Q1093" i="5"/>
  <c r="P1093" i="5"/>
  <c r="Q1092" i="5"/>
  <c r="P1092" i="5"/>
  <c r="Q1091" i="5"/>
  <c r="P1091" i="5"/>
  <c r="Q1090" i="5"/>
  <c r="P1090" i="5"/>
  <c r="Q1089" i="5"/>
  <c r="P1089" i="5"/>
  <c r="Q1088" i="5"/>
  <c r="P1088" i="5"/>
  <c r="Q1087" i="5"/>
  <c r="P1087" i="5"/>
  <c r="Q1086" i="5"/>
  <c r="P1086" i="5"/>
  <c r="Q1085" i="5"/>
  <c r="P1085" i="5"/>
  <c r="Q1084" i="5"/>
  <c r="P1084" i="5"/>
  <c r="Q1083" i="5"/>
  <c r="P1083" i="5"/>
  <c r="Q1082" i="5"/>
  <c r="P1082" i="5"/>
  <c r="Q1081" i="5"/>
  <c r="P1081" i="5"/>
  <c r="Q1080" i="5"/>
  <c r="P1080" i="5"/>
  <c r="Q1079" i="5"/>
  <c r="P1079" i="5"/>
  <c r="Q1078" i="5"/>
  <c r="P1078" i="5"/>
  <c r="Q1077" i="5"/>
  <c r="P1077" i="5"/>
  <c r="Q1076" i="5"/>
  <c r="P1076" i="5"/>
  <c r="Q1075" i="5"/>
  <c r="P1075" i="5"/>
  <c r="Q1074" i="5"/>
  <c r="P1074" i="5"/>
  <c r="Q1073" i="5"/>
  <c r="P1073" i="5"/>
  <c r="Q1072" i="5"/>
  <c r="P1072" i="5"/>
  <c r="Q1071" i="5"/>
  <c r="P1071" i="5"/>
  <c r="Q1070" i="5"/>
  <c r="P1070" i="5"/>
  <c r="Q1069" i="5"/>
  <c r="P1069" i="5"/>
  <c r="Q1068" i="5"/>
  <c r="P1068" i="5"/>
  <c r="Q1067" i="5"/>
  <c r="P1067" i="5"/>
  <c r="Q1066" i="5"/>
  <c r="P1066" i="5"/>
  <c r="Q1065" i="5"/>
  <c r="P1065" i="5"/>
  <c r="Q1064" i="5"/>
  <c r="P1064" i="5"/>
  <c r="Q1063" i="5"/>
  <c r="P1063" i="5"/>
  <c r="Q1062" i="5"/>
  <c r="P1062" i="5"/>
  <c r="Q1061" i="5"/>
  <c r="P1061" i="5"/>
  <c r="Q1060" i="5"/>
  <c r="P1060" i="5"/>
  <c r="Q1059" i="5"/>
  <c r="P1059" i="5"/>
  <c r="Q1058" i="5"/>
  <c r="P1058" i="5"/>
  <c r="Q1057" i="5"/>
  <c r="P1057" i="5"/>
  <c r="Q1056" i="5"/>
  <c r="P1056" i="5"/>
  <c r="Q1055" i="5"/>
  <c r="P1055" i="5"/>
  <c r="Q1054" i="5"/>
  <c r="P1054" i="5"/>
  <c r="Q1053" i="5"/>
  <c r="P1053" i="5"/>
  <c r="Q1052" i="5"/>
  <c r="P1052" i="5"/>
  <c r="Q1051" i="5"/>
  <c r="P1051" i="5"/>
  <c r="Q1050" i="5"/>
  <c r="P1050" i="5"/>
  <c r="Q1049" i="5"/>
  <c r="P1049" i="5"/>
  <c r="Q1048" i="5"/>
  <c r="P1048" i="5"/>
  <c r="Q1047" i="5"/>
  <c r="P1047" i="5"/>
  <c r="Q1046" i="5"/>
  <c r="P1046" i="5"/>
  <c r="Q1045" i="5"/>
  <c r="P1045" i="5"/>
  <c r="Q1044" i="5"/>
  <c r="P1044" i="5"/>
  <c r="Q1043" i="5"/>
  <c r="P1043" i="5"/>
  <c r="Q1042" i="5"/>
  <c r="P1042" i="5"/>
  <c r="Q1041" i="5"/>
  <c r="P1041" i="5"/>
  <c r="Q1040" i="5"/>
  <c r="P1040" i="5"/>
  <c r="Q1039" i="5"/>
  <c r="P1039" i="5"/>
  <c r="Q1038" i="5"/>
  <c r="P1038" i="5"/>
  <c r="Q1037" i="5"/>
  <c r="P1037" i="5"/>
  <c r="Q1036" i="5"/>
  <c r="P1036" i="5"/>
  <c r="Q1035" i="5"/>
  <c r="P1035" i="5"/>
  <c r="Q1034" i="5"/>
  <c r="P1034" i="5"/>
  <c r="Q1033" i="5"/>
  <c r="P1033" i="5"/>
  <c r="Q1032" i="5"/>
  <c r="P1032" i="5"/>
  <c r="Q1031" i="5"/>
  <c r="P1031" i="5"/>
  <c r="Q1030" i="5"/>
  <c r="P1030" i="5"/>
  <c r="Q1029" i="5"/>
  <c r="P1029" i="5"/>
  <c r="Q1028" i="5"/>
  <c r="P1028" i="5"/>
  <c r="Q1027" i="5"/>
  <c r="P1027" i="5"/>
  <c r="Q1026" i="5"/>
  <c r="P1026" i="5"/>
  <c r="Q1025" i="5"/>
  <c r="P1025" i="5"/>
  <c r="Q1024" i="5"/>
  <c r="P1024" i="5"/>
  <c r="Q1023" i="5"/>
  <c r="P1023" i="5"/>
  <c r="Q1022" i="5"/>
  <c r="P1022" i="5"/>
  <c r="Q1021" i="5"/>
  <c r="P1021" i="5"/>
  <c r="Q1020" i="5"/>
  <c r="P1020" i="5"/>
  <c r="Q1019" i="5"/>
  <c r="P1019" i="5"/>
  <c r="Q1018" i="5"/>
  <c r="P1018" i="5"/>
  <c r="Q1017" i="5"/>
  <c r="P1017" i="5"/>
  <c r="Q1016" i="5"/>
  <c r="P1016" i="5"/>
  <c r="Q1015" i="5"/>
  <c r="P1015" i="5"/>
  <c r="Q1014" i="5"/>
  <c r="P1014" i="5"/>
  <c r="Q1013" i="5"/>
  <c r="P1013" i="5"/>
  <c r="Q1012" i="5"/>
  <c r="P1012" i="5"/>
  <c r="Q1011" i="5"/>
  <c r="P1011" i="5"/>
  <c r="Q1010" i="5"/>
  <c r="P1010" i="5"/>
  <c r="Q1009" i="5"/>
  <c r="P1009" i="5"/>
  <c r="Q1008" i="5"/>
  <c r="P1008" i="5"/>
  <c r="Q1007" i="5"/>
  <c r="P1007" i="5"/>
  <c r="Q1006" i="5"/>
  <c r="P1006" i="5"/>
  <c r="Q1005" i="5"/>
  <c r="P1005" i="5"/>
  <c r="Q1004" i="5"/>
  <c r="P1004" i="5"/>
  <c r="Q1003" i="5"/>
  <c r="P1003" i="5"/>
  <c r="Q1002" i="5"/>
  <c r="P1002" i="5"/>
  <c r="Q1001" i="5"/>
  <c r="P1001" i="5"/>
  <c r="Q1000" i="5"/>
  <c r="P1000" i="5"/>
  <c r="Q999" i="5"/>
  <c r="P999" i="5"/>
  <c r="Q998" i="5"/>
  <c r="P998" i="5"/>
  <c r="Q997" i="5"/>
  <c r="P997" i="5"/>
  <c r="Q996" i="5"/>
  <c r="P996" i="5"/>
  <c r="Q995" i="5"/>
  <c r="P995" i="5"/>
  <c r="Q994" i="5"/>
  <c r="P994" i="5"/>
  <c r="Q993" i="5"/>
  <c r="P993" i="5"/>
  <c r="Q992" i="5"/>
  <c r="P992" i="5"/>
  <c r="Q991" i="5"/>
  <c r="P991" i="5"/>
  <c r="Q990" i="5"/>
  <c r="P990" i="5"/>
  <c r="Q989" i="5"/>
  <c r="P989" i="5"/>
  <c r="Q988" i="5"/>
  <c r="P988" i="5"/>
  <c r="Q987" i="5"/>
  <c r="P987" i="5"/>
  <c r="Q986" i="5"/>
  <c r="P986" i="5"/>
  <c r="Q985" i="5"/>
  <c r="P985" i="5"/>
  <c r="Q984" i="5"/>
  <c r="P984" i="5"/>
  <c r="Q983" i="5"/>
  <c r="P983" i="5"/>
  <c r="Q982" i="5"/>
  <c r="P982" i="5"/>
  <c r="Q981" i="5"/>
  <c r="P981" i="5"/>
  <c r="Q980" i="5"/>
  <c r="P980" i="5"/>
  <c r="Q979" i="5"/>
  <c r="P979" i="5"/>
  <c r="Q978" i="5"/>
  <c r="P978" i="5"/>
  <c r="Q977" i="5"/>
  <c r="P977" i="5"/>
  <c r="Q976" i="5"/>
  <c r="P976" i="5"/>
  <c r="Q975" i="5"/>
  <c r="P975" i="5"/>
  <c r="Q974" i="5"/>
  <c r="P974" i="5"/>
  <c r="Q973" i="5"/>
  <c r="P973" i="5"/>
  <c r="Q972" i="5"/>
  <c r="P972" i="5"/>
  <c r="Q971" i="5"/>
  <c r="P971" i="5"/>
  <c r="Q970" i="5"/>
  <c r="P970" i="5"/>
  <c r="Q969" i="5"/>
  <c r="P969" i="5"/>
  <c r="Q968" i="5"/>
  <c r="P968" i="5"/>
  <c r="Q967" i="5"/>
  <c r="P967" i="5"/>
  <c r="Q966" i="5"/>
  <c r="P966" i="5"/>
  <c r="Q965" i="5"/>
  <c r="P965" i="5"/>
  <c r="Q964" i="5"/>
  <c r="P964" i="5"/>
  <c r="Q963" i="5"/>
  <c r="P963" i="5"/>
  <c r="Q962" i="5"/>
  <c r="P962" i="5"/>
  <c r="Q961" i="5"/>
  <c r="P961" i="5"/>
  <c r="Q960" i="5"/>
  <c r="P960" i="5"/>
  <c r="Q959" i="5"/>
  <c r="P959" i="5"/>
  <c r="Q958" i="5"/>
  <c r="P958" i="5"/>
  <c r="Q957" i="5"/>
  <c r="P957" i="5"/>
  <c r="Q956" i="5"/>
  <c r="P956" i="5"/>
  <c r="Q955" i="5"/>
  <c r="P955" i="5"/>
  <c r="Q954" i="5"/>
  <c r="P954" i="5"/>
  <c r="Q953" i="5"/>
  <c r="P953" i="5"/>
  <c r="Q952" i="5"/>
  <c r="P952" i="5"/>
  <c r="Q951" i="5"/>
  <c r="P951" i="5"/>
  <c r="Q950" i="5"/>
  <c r="P950" i="5"/>
  <c r="Q949" i="5"/>
  <c r="P949" i="5"/>
  <c r="Q948" i="5"/>
  <c r="P948" i="5"/>
  <c r="Q947" i="5"/>
  <c r="P947" i="5"/>
  <c r="Q946" i="5"/>
  <c r="P946" i="5"/>
  <c r="Q945" i="5"/>
  <c r="P945" i="5"/>
  <c r="Q944" i="5"/>
  <c r="P944" i="5"/>
  <c r="Q943" i="5"/>
  <c r="P943" i="5"/>
  <c r="Q942" i="5"/>
  <c r="P942" i="5"/>
  <c r="Q941" i="5"/>
  <c r="P941" i="5"/>
  <c r="Q940" i="5"/>
  <c r="P940" i="5"/>
  <c r="Q939" i="5"/>
  <c r="P939" i="5"/>
  <c r="Q938" i="5"/>
  <c r="P938" i="5"/>
  <c r="Q937" i="5"/>
  <c r="P937" i="5"/>
  <c r="Q936" i="5"/>
  <c r="P936" i="5"/>
  <c r="Q935" i="5"/>
  <c r="P935" i="5"/>
  <c r="Q934" i="5"/>
  <c r="P934" i="5"/>
  <c r="Q933" i="5"/>
  <c r="P933" i="5"/>
  <c r="Q932" i="5"/>
  <c r="P932" i="5"/>
  <c r="Q931" i="5"/>
  <c r="P931" i="5"/>
  <c r="Q930" i="5"/>
  <c r="P930" i="5"/>
  <c r="Q929" i="5"/>
  <c r="P929" i="5"/>
  <c r="Q928" i="5"/>
  <c r="P928" i="5"/>
  <c r="Q927" i="5"/>
  <c r="P927" i="5"/>
  <c r="Q926" i="5"/>
  <c r="P926" i="5"/>
  <c r="Q925" i="5"/>
  <c r="P925" i="5"/>
  <c r="Q924" i="5"/>
  <c r="P924" i="5"/>
  <c r="Q923" i="5"/>
  <c r="P923" i="5"/>
  <c r="Q922" i="5"/>
  <c r="P922" i="5"/>
  <c r="Q921" i="5"/>
  <c r="P921" i="5"/>
  <c r="Q920" i="5"/>
  <c r="P920" i="5"/>
  <c r="Q919" i="5"/>
  <c r="P919" i="5"/>
  <c r="Q918" i="5"/>
  <c r="P918" i="5"/>
  <c r="Q917" i="5"/>
  <c r="P917" i="5"/>
  <c r="Q916" i="5"/>
  <c r="P916" i="5"/>
  <c r="Q915" i="5"/>
  <c r="P915" i="5"/>
  <c r="Q914" i="5"/>
  <c r="P914" i="5"/>
  <c r="Q913" i="5"/>
  <c r="P913" i="5"/>
  <c r="Q912" i="5"/>
  <c r="P912" i="5"/>
  <c r="Q911" i="5"/>
  <c r="P911" i="5"/>
  <c r="Q910" i="5"/>
  <c r="P910" i="5"/>
  <c r="Q909" i="5"/>
  <c r="P909" i="5"/>
  <c r="Q908" i="5"/>
  <c r="P908" i="5"/>
  <c r="Q907" i="5"/>
  <c r="P907" i="5"/>
  <c r="Q906" i="5"/>
  <c r="P906" i="5"/>
  <c r="Q905" i="5"/>
  <c r="P905" i="5"/>
  <c r="Q904" i="5"/>
  <c r="P904" i="5"/>
  <c r="Q903" i="5"/>
  <c r="P903" i="5"/>
  <c r="Q902" i="5"/>
  <c r="P902" i="5"/>
  <c r="Q901" i="5"/>
  <c r="P901" i="5"/>
  <c r="Q900" i="5"/>
  <c r="P900" i="5"/>
  <c r="Q899" i="5"/>
  <c r="P899" i="5"/>
  <c r="Q898" i="5"/>
  <c r="P898" i="5"/>
  <c r="Q897" i="5"/>
  <c r="P897" i="5"/>
  <c r="Q896" i="5"/>
  <c r="P896" i="5"/>
  <c r="Q895" i="5"/>
  <c r="P895" i="5"/>
  <c r="Q894" i="5"/>
  <c r="P894" i="5"/>
  <c r="Q893" i="5"/>
  <c r="P893" i="5"/>
  <c r="Q892" i="5"/>
  <c r="P892" i="5"/>
  <c r="Q891" i="5"/>
  <c r="P891" i="5"/>
  <c r="Q890" i="5"/>
  <c r="P890" i="5"/>
  <c r="Q889" i="5"/>
  <c r="P889" i="5"/>
  <c r="Q888" i="5"/>
  <c r="P888" i="5"/>
  <c r="Q887" i="5"/>
  <c r="P887" i="5"/>
  <c r="Q886" i="5"/>
  <c r="P886" i="5"/>
  <c r="Q885" i="5"/>
  <c r="P885" i="5"/>
  <c r="Q884" i="5"/>
  <c r="P884" i="5"/>
  <c r="Q883" i="5"/>
  <c r="P883" i="5"/>
  <c r="Q882" i="5"/>
  <c r="P882" i="5"/>
  <c r="Q881" i="5"/>
  <c r="P881" i="5"/>
  <c r="Q880" i="5"/>
  <c r="P880" i="5"/>
  <c r="Q879" i="5"/>
  <c r="P879" i="5"/>
  <c r="Q878" i="5"/>
  <c r="P878" i="5"/>
  <c r="Q877" i="5"/>
  <c r="P877" i="5"/>
  <c r="Q876" i="5"/>
  <c r="P876" i="5"/>
  <c r="Q875" i="5"/>
  <c r="P875" i="5"/>
  <c r="Q874" i="5"/>
  <c r="P874" i="5"/>
  <c r="Q873" i="5"/>
  <c r="P873" i="5"/>
  <c r="Q872" i="5"/>
  <c r="P872" i="5"/>
  <c r="Q871" i="5"/>
  <c r="P871" i="5"/>
  <c r="Q870" i="5"/>
  <c r="P870" i="5"/>
  <c r="Q869" i="5"/>
  <c r="P869" i="5"/>
  <c r="Q868" i="5"/>
  <c r="P868" i="5"/>
  <c r="Q867" i="5"/>
  <c r="P867" i="5"/>
  <c r="Q866" i="5"/>
  <c r="P866" i="5"/>
  <c r="Q865" i="5"/>
  <c r="P865" i="5"/>
  <c r="Q864" i="5"/>
  <c r="P864" i="5"/>
  <c r="Q863" i="5"/>
  <c r="P863" i="5"/>
  <c r="Q862" i="5"/>
  <c r="P862" i="5"/>
  <c r="Q861" i="5"/>
  <c r="P861" i="5"/>
  <c r="Q860" i="5"/>
  <c r="P860" i="5"/>
  <c r="Q859" i="5"/>
  <c r="P859" i="5"/>
  <c r="Q858" i="5"/>
  <c r="P858" i="5"/>
  <c r="Q857" i="5"/>
  <c r="P857" i="5"/>
  <c r="Q856" i="5"/>
  <c r="P856" i="5"/>
  <c r="Q855" i="5"/>
  <c r="P855" i="5"/>
  <c r="Q854" i="5"/>
  <c r="P854" i="5"/>
  <c r="Q853" i="5"/>
  <c r="P853" i="5"/>
  <c r="Q852" i="5"/>
  <c r="P852" i="5"/>
  <c r="Q851" i="5"/>
  <c r="P851" i="5"/>
  <c r="Q850" i="5"/>
  <c r="P850" i="5"/>
  <c r="Q849" i="5"/>
  <c r="P849" i="5"/>
  <c r="Q848" i="5"/>
  <c r="P848" i="5"/>
  <c r="Q847" i="5"/>
  <c r="P847" i="5"/>
  <c r="Q846" i="5"/>
  <c r="P846" i="5"/>
  <c r="Q845" i="5"/>
  <c r="P845" i="5"/>
  <c r="Q844" i="5"/>
  <c r="P844" i="5"/>
  <c r="Q843" i="5"/>
  <c r="P843" i="5"/>
  <c r="Q842" i="5"/>
  <c r="P842" i="5"/>
  <c r="Q841" i="5"/>
  <c r="P841" i="5"/>
  <c r="Q840" i="5"/>
  <c r="P840" i="5"/>
  <c r="Q839" i="5"/>
  <c r="P839" i="5"/>
  <c r="Q838" i="5"/>
  <c r="P838" i="5"/>
  <c r="Q837" i="5"/>
  <c r="P837" i="5"/>
  <c r="Q836" i="5"/>
  <c r="P836" i="5"/>
  <c r="Q835" i="5"/>
  <c r="P835" i="5"/>
  <c r="Q834" i="5"/>
  <c r="P834" i="5"/>
  <c r="Q833" i="5"/>
  <c r="P833" i="5"/>
  <c r="Q832" i="5"/>
  <c r="P832" i="5"/>
  <c r="Q831" i="5"/>
  <c r="P831" i="5"/>
  <c r="Q830" i="5"/>
  <c r="P830" i="5"/>
  <c r="Q829" i="5"/>
  <c r="P829" i="5"/>
  <c r="Q828" i="5"/>
  <c r="P828" i="5"/>
  <c r="Q827" i="5"/>
  <c r="P827" i="5"/>
  <c r="Q826" i="5"/>
  <c r="P826" i="5"/>
  <c r="Q825" i="5"/>
  <c r="P825" i="5"/>
  <c r="Q824" i="5"/>
  <c r="P824" i="5"/>
  <c r="Q823" i="5"/>
  <c r="P823" i="5"/>
  <c r="Q822" i="5"/>
  <c r="P822" i="5"/>
  <c r="Q821" i="5"/>
  <c r="P821" i="5"/>
  <c r="Q820" i="5"/>
  <c r="P820" i="5"/>
  <c r="Q819" i="5"/>
  <c r="P819" i="5"/>
  <c r="Q818" i="5"/>
  <c r="P818" i="5"/>
  <c r="Q817" i="5"/>
  <c r="P817" i="5"/>
  <c r="Q816" i="5"/>
  <c r="P816" i="5"/>
  <c r="Q815" i="5"/>
  <c r="P815" i="5"/>
  <c r="Q814" i="5"/>
  <c r="P814" i="5"/>
  <c r="Q813" i="5"/>
  <c r="P813" i="5"/>
  <c r="Q812" i="5"/>
  <c r="P812" i="5"/>
  <c r="Q811" i="5"/>
  <c r="P811" i="5"/>
  <c r="Q810" i="5"/>
  <c r="P810" i="5"/>
  <c r="Q809" i="5"/>
  <c r="P809" i="5"/>
  <c r="Q808" i="5"/>
  <c r="P808" i="5"/>
  <c r="Q807" i="5"/>
  <c r="P807" i="5"/>
  <c r="Q806" i="5"/>
  <c r="P806" i="5"/>
  <c r="Q805" i="5"/>
  <c r="P805" i="5"/>
  <c r="Q804" i="5"/>
  <c r="P804" i="5"/>
  <c r="Q803" i="5"/>
  <c r="P803" i="5"/>
  <c r="Q802" i="5"/>
  <c r="P802" i="5"/>
  <c r="Q801" i="5"/>
  <c r="P801" i="5"/>
  <c r="Q800" i="5"/>
  <c r="P800" i="5"/>
  <c r="Q799" i="5"/>
  <c r="P799" i="5"/>
  <c r="Q798" i="5"/>
  <c r="P798" i="5"/>
  <c r="Q797" i="5"/>
  <c r="P797" i="5"/>
  <c r="Q796" i="5"/>
  <c r="P796" i="5"/>
  <c r="Q795" i="5"/>
  <c r="P795" i="5"/>
  <c r="Q794" i="5"/>
  <c r="P794" i="5"/>
  <c r="Q793" i="5"/>
  <c r="P793" i="5"/>
  <c r="Q792" i="5"/>
  <c r="P792" i="5"/>
  <c r="Q791" i="5"/>
  <c r="P791" i="5"/>
  <c r="Q790" i="5"/>
  <c r="P790" i="5"/>
  <c r="Q789" i="5"/>
  <c r="P789" i="5"/>
  <c r="Q788" i="5"/>
  <c r="P788" i="5"/>
  <c r="Q787" i="5"/>
  <c r="P787" i="5"/>
  <c r="Q786" i="5"/>
  <c r="P786" i="5"/>
  <c r="Q785" i="5"/>
  <c r="P785" i="5"/>
  <c r="Q784" i="5"/>
  <c r="P784" i="5"/>
  <c r="Q783" i="5"/>
  <c r="P783" i="5"/>
  <c r="Q782" i="5"/>
  <c r="P782" i="5"/>
  <c r="Q781" i="5"/>
  <c r="P781" i="5"/>
  <c r="Q780" i="5"/>
  <c r="P780" i="5"/>
  <c r="Q779" i="5"/>
  <c r="P779" i="5"/>
  <c r="Q778" i="5"/>
  <c r="P778" i="5"/>
  <c r="Q777" i="5"/>
  <c r="P777" i="5"/>
  <c r="Q776" i="5"/>
  <c r="P776" i="5"/>
  <c r="Q775" i="5"/>
  <c r="P775" i="5"/>
  <c r="Q774" i="5"/>
  <c r="P774" i="5"/>
  <c r="Q773" i="5"/>
  <c r="P773" i="5"/>
  <c r="Q772" i="5"/>
  <c r="P772" i="5"/>
  <c r="Q771" i="5"/>
  <c r="P771" i="5"/>
  <c r="Q770" i="5"/>
  <c r="P770" i="5"/>
  <c r="Q769" i="5"/>
  <c r="P769" i="5"/>
  <c r="Q768" i="5"/>
  <c r="P768" i="5"/>
  <c r="Q767" i="5"/>
  <c r="P767" i="5"/>
  <c r="Q766" i="5"/>
  <c r="P766" i="5"/>
  <c r="Q765" i="5"/>
  <c r="P765" i="5"/>
  <c r="Q764" i="5"/>
  <c r="P764" i="5"/>
  <c r="Q763" i="5"/>
  <c r="P763" i="5"/>
  <c r="Q762" i="5"/>
  <c r="P762" i="5"/>
  <c r="Q761" i="5"/>
  <c r="P761" i="5"/>
  <c r="Q760" i="5"/>
  <c r="P760" i="5"/>
  <c r="Q759" i="5"/>
  <c r="P759" i="5"/>
  <c r="Q758" i="5"/>
  <c r="P758" i="5"/>
  <c r="Q757" i="5"/>
  <c r="P757" i="5"/>
  <c r="Q756" i="5"/>
  <c r="P756" i="5"/>
  <c r="Q755" i="5"/>
  <c r="P755" i="5"/>
  <c r="Q754" i="5"/>
  <c r="P754" i="5"/>
  <c r="Q753" i="5"/>
  <c r="P753" i="5"/>
  <c r="Q752" i="5"/>
  <c r="P752" i="5"/>
  <c r="Q751" i="5"/>
  <c r="P751" i="5"/>
  <c r="Q750" i="5"/>
  <c r="P750" i="5"/>
  <c r="Q749" i="5"/>
  <c r="P749" i="5"/>
  <c r="Q748" i="5"/>
  <c r="P748" i="5"/>
  <c r="Q747" i="5"/>
  <c r="P747" i="5"/>
  <c r="Q746" i="5"/>
  <c r="P746" i="5"/>
  <c r="Q745" i="5"/>
  <c r="P745" i="5"/>
  <c r="Q744" i="5"/>
  <c r="P744" i="5"/>
  <c r="Q743" i="5"/>
  <c r="P743" i="5"/>
  <c r="Q742" i="5"/>
  <c r="P742" i="5"/>
  <c r="Q741" i="5"/>
  <c r="P741" i="5"/>
  <c r="Q740" i="5"/>
  <c r="P740" i="5"/>
  <c r="Q739" i="5"/>
  <c r="P739" i="5"/>
  <c r="Q738" i="5"/>
  <c r="P738" i="5"/>
  <c r="Q737" i="5"/>
  <c r="P737" i="5"/>
  <c r="Q736" i="5"/>
  <c r="P736" i="5"/>
  <c r="Q735" i="5"/>
  <c r="P735" i="5"/>
  <c r="Q734" i="5"/>
  <c r="P734" i="5"/>
  <c r="Q733" i="5"/>
  <c r="P733" i="5"/>
  <c r="Q732" i="5"/>
  <c r="P732" i="5"/>
  <c r="Q731" i="5"/>
  <c r="P731" i="5"/>
  <c r="Q730" i="5"/>
  <c r="P730" i="5"/>
  <c r="Q729" i="5"/>
  <c r="P729" i="5"/>
  <c r="Q728" i="5"/>
  <c r="P728" i="5"/>
  <c r="Q727" i="5"/>
  <c r="P727" i="5"/>
  <c r="Q726" i="5"/>
  <c r="P726" i="5"/>
  <c r="Q725" i="5"/>
  <c r="P725" i="5"/>
  <c r="Q724" i="5"/>
  <c r="P724" i="5"/>
  <c r="Q723" i="5"/>
  <c r="P723" i="5"/>
  <c r="Q722" i="5"/>
  <c r="P722" i="5"/>
  <c r="Q721" i="5"/>
  <c r="P721" i="5"/>
  <c r="Q720" i="5"/>
  <c r="P720" i="5"/>
  <c r="Q719" i="5"/>
  <c r="P719" i="5"/>
  <c r="Q718" i="5"/>
  <c r="P718" i="5"/>
  <c r="Q717" i="5"/>
  <c r="P717" i="5"/>
  <c r="Q716" i="5"/>
  <c r="P716" i="5"/>
  <c r="Q715" i="5"/>
  <c r="P715" i="5"/>
  <c r="Q714" i="5"/>
  <c r="P714" i="5"/>
  <c r="Q713" i="5"/>
  <c r="P713" i="5"/>
  <c r="Q712" i="5"/>
  <c r="P712" i="5"/>
  <c r="Q711" i="5"/>
  <c r="P711" i="5"/>
  <c r="Q710" i="5"/>
  <c r="P710" i="5"/>
  <c r="Q709" i="5"/>
  <c r="P709" i="5"/>
  <c r="Q708" i="5"/>
  <c r="P708" i="5"/>
  <c r="Q707" i="5"/>
  <c r="P707" i="5"/>
  <c r="Q706" i="5"/>
  <c r="P706" i="5"/>
  <c r="Q705" i="5"/>
  <c r="P705" i="5"/>
  <c r="Q704" i="5"/>
  <c r="P704" i="5"/>
  <c r="Q703" i="5"/>
  <c r="P703" i="5"/>
  <c r="Q702" i="5"/>
  <c r="P702" i="5"/>
  <c r="Q701" i="5"/>
  <c r="P701" i="5"/>
  <c r="Q700" i="5"/>
  <c r="P700" i="5"/>
  <c r="Q699" i="5"/>
  <c r="P699" i="5"/>
  <c r="Q698" i="5"/>
  <c r="P698" i="5"/>
  <c r="Q697" i="5"/>
  <c r="P697" i="5"/>
  <c r="Q696" i="5"/>
  <c r="P696" i="5"/>
  <c r="Q695" i="5"/>
  <c r="P695" i="5"/>
  <c r="Q694" i="5"/>
  <c r="P694" i="5"/>
  <c r="Q693" i="5"/>
  <c r="P693" i="5"/>
  <c r="Q692" i="5"/>
  <c r="P692" i="5"/>
  <c r="Q691" i="5"/>
  <c r="P691" i="5"/>
  <c r="Q690" i="5"/>
  <c r="P690" i="5"/>
  <c r="Q689" i="5"/>
  <c r="P689" i="5"/>
  <c r="Q688" i="5"/>
  <c r="P688" i="5"/>
  <c r="Q687" i="5"/>
  <c r="P687" i="5"/>
  <c r="Q686" i="5"/>
  <c r="P686" i="5"/>
  <c r="Q685" i="5"/>
  <c r="P685" i="5"/>
  <c r="Q684" i="5"/>
  <c r="P684" i="5"/>
  <c r="Q683" i="5"/>
  <c r="P683" i="5"/>
  <c r="Q682" i="5"/>
  <c r="P682" i="5"/>
  <c r="Q681" i="5"/>
  <c r="P681" i="5"/>
  <c r="Q680" i="5"/>
  <c r="P680" i="5"/>
  <c r="Q679" i="5"/>
  <c r="P679" i="5"/>
  <c r="Q678" i="5"/>
  <c r="P678" i="5"/>
  <c r="Q677" i="5"/>
  <c r="P677" i="5"/>
  <c r="Q676" i="5"/>
  <c r="P676" i="5"/>
  <c r="Q675" i="5"/>
  <c r="P675" i="5"/>
  <c r="Q674" i="5"/>
  <c r="P674" i="5"/>
  <c r="Q673" i="5"/>
  <c r="P673" i="5"/>
  <c r="Q672" i="5"/>
  <c r="P672" i="5"/>
  <c r="Q671" i="5"/>
  <c r="P671" i="5"/>
  <c r="Q670" i="5"/>
  <c r="P670" i="5"/>
  <c r="Q669" i="5"/>
  <c r="P669" i="5"/>
  <c r="Q668" i="5"/>
  <c r="P668" i="5"/>
  <c r="Q667" i="5"/>
  <c r="P667" i="5"/>
  <c r="Q666" i="5"/>
  <c r="P666" i="5"/>
  <c r="Q665" i="5"/>
  <c r="P665" i="5"/>
  <c r="Q664" i="5"/>
  <c r="P664" i="5"/>
  <c r="Q663" i="5"/>
  <c r="P663" i="5"/>
  <c r="Q662" i="5"/>
  <c r="P662" i="5"/>
  <c r="Q661" i="5"/>
  <c r="P661" i="5"/>
  <c r="Q660" i="5"/>
  <c r="P660" i="5"/>
  <c r="Q659" i="5"/>
  <c r="P659" i="5"/>
  <c r="Q658" i="5"/>
  <c r="P658" i="5"/>
  <c r="Q657" i="5"/>
  <c r="P657" i="5"/>
  <c r="Q656" i="5"/>
  <c r="P656" i="5"/>
  <c r="Q655" i="5"/>
  <c r="P655" i="5"/>
  <c r="Q654" i="5"/>
  <c r="P654" i="5"/>
  <c r="Q653" i="5"/>
  <c r="P653" i="5"/>
  <c r="Q652" i="5"/>
  <c r="P652" i="5"/>
  <c r="Q651" i="5"/>
  <c r="P651" i="5"/>
  <c r="Q650" i="5"/>
  <c r="P650" i="5"/>
  <c r="Q649" i="5"/>
  <c r="P649" i="5"/>
  <c r="Q648" i="5"/>
  <c r="P648" i="5"/>
  <c r="Q647" i="5"/>
  <c r="P647" i="5"/>
  <c r="Q646" i="5"/>
  <c r="P646" i="5"/>
  <c r="Q645" i="5"/>
  <c r="P645" i="5"/>
  <c r="Q644" i="5"/>
  <c r="P644" i="5"/>
  <c r="Q643" i="5"/>
  <c r="P643" i="5"/>
  <c r="Q642" i="5"/>
  <c r="P642" i="5"/>
  <c r="Q641" i="5"/>
  <c r="P641" i="5"/>
  <c r="Q640" i="5"/>
  <c r="P640" i="5"/>
  <c r="Q639" i="5"/>
  <c r="P639" i="5"/>
  <c r="Q638" i="5"/>
  <c r="P638" i="5"/>
  <c r="Q637" i="5"/>
  <c r="P637" i="5"/>
  <c r="Q636" i="5"/>
  <c r="P636" i="5"/>
  <c r="Q635" i="5"/>
  <c r="P635" i="5"/>
  <c r="Q634" i="5"/>
  <c r="P634" i="5"/>
  <c r="Q633" i="5"/>
  <c r="P633" i="5"/>
  <c r="Q632" i="5"/>
  <c r="P632" i="5"/>
  <c r="Q631" i="5"/>
  <c r="P631" i="5"/>
  <c r="Q630" i="5"/>
  <c r="P630" i="5"/>
  <c r="Q629" i="5"/>
  <c r="P629" i="5"/>
  <c r="Q628" i="5"/>
  <c r="P628" i="5"/>
  <c r="Q627" i="5"/>
  <c r="P627" i="5"/>
  <c r="Q626" i="5"/>
  <c r="P626" i="5"/>
  <c r="Q625" i="5"/>
  <c r="P625" i="5"/>
  <c r="Q624" i="5"/>
  <c r="P624" i="5"/>
  <c r="Q623" i="5"/>
  <c r="P623" i="5"/>
  <c r="Q622" i="5"/>
  <c r="P622" i="5"/>
  <c r="Q621" i="5"/>
  <c r="P621" i="5"/>
  <c r="Q620" i="5"/>
  <c r="P620" i="5"/>
  <c r="Q619" i="5"/>
  <c r="P619" i="5"/>
  <c r="Q618" i="5"/>
  <c r="P618" i="5"/>
  <c r="Q617" i="5"/>
  <c r="P617" i="5"/>
  <c r="Q616" i="5"/>
  <c r="P616" i="5"/>
  <c r="Q615" i="5"/>
  <c r="P615" i="5"/>
  <c r="Q614" i="5"/>
  <c r="P614" i="5"/>
  <c r="Q613" i="5"/>
  <c r="P613" i="5"/>
  <c r="Q612" i="5"/>
  <c r="P612" i="5"/>
  <c r="Q611" i="5"/>
  <c r="P611" i="5"/>
  <c r="Q610" i="5"/>
  <c r="P610" i="5"/>
  <c r="Q609" i="5"/>
  <c r="P609" i="5"/>
  <c r="Q608" i="5"/>
  <c r="P608" i="5"/>
  <c r="Q607" i="5"/>
  <c r="P607" i="5"/>
  <c r="Q606" i="5"/>
  <c r="P606" i="5"/>
  <c r="Q605" i="5"/>
  <c r="P605" i="5"/>
  <c r="Q604" i="5"/>
  <c r="P604" i="5"/>
  <c r="Q603" i="5"/>
  <c r="P603" i="5"/>
  <c r="Q602" i="5"/>
  <c r="P602" i="5"/>
  <c r="Q601" i="5"/>
  <c r="P601" i="5"/>
  <c r="Q600" i="5"/>
  <c r="P600" i="5"/>
  <c r="Q599" i="5"/>
  <c r="P599" i="5"/>
  <c r="Q598" i="5"/>
  <c r="P598" i="5"/>
  <c r="Q597" i="5"/>
  <c r="P597" i="5"/>
  <c r="Q596" i="5"/>
  <c r="P596" i="5"/>
  <c r="Q595" i="5"/>
  <c r="P595" i="5"/>
  <c r="Q594" i="5"/>
  <c r="P594" i="5"/>
  <c r="Q593" i="5"/>
  <c r="P593" i="5"/>
  <c r="Q592" i="5"/>
  <c r="P592" i="5"/>
  <c r="Q591" i="5"/>
  <c r="P591" i="5"/>
  <c r="Q590" i="5"/>
  <c r="P590" i="5"/>
  <c r="Q589" i="5"/>
  <c r="P589" i="5"/>
  <c r="Q588" i="5"/>
  <c r="P588" i="5"/>
  <c r="Q587" i="5"/>
  <c r="P587" i="5"/>
  <c r="Q586" i="5"/>
  <c r="P586" i="5"/>
  <c r="Q585" i="5"/>
  <c r="P585" i="5"/>
  <c r="Q584" i="5"/>
  <c r="P584" i="5"/>
  <c r="Q583" i="5"/>
  <c r="P583" i="5"/>
  <c r="Q582" i="5"/>
  <c r="P582" i="5"/>
  <c r="Q581" i="5"/>
  <c r="P581" i="5"/>
  <c r="Q580" i="5"/>
  <c r="P580" i="5"/>
  <c r="Q579" i="5"/>
  <c r="P579" i="5"/>
  <c r="Q578" i="5"/>
  <c r="P578" i="5"/>
  <c r="Q577" i="5"/>
  <c r="P577" i="5"/>
  <c r="Q576" i="5"/>
  <c r="P576" i="5"/>
  <c r="Q575" i="5"/>
  <c r="P575" i="5"/>
  <c r="Q574" i="5"/>
  <c r="P574" i="5"/>
  <c r="Q573" i="5"/>
  <c r="P573" i="5"/>
  <c r="Q572" i="5"/>
  <c r="P572" i="5"/>
  <c r="Q571" i="5"/>
  <c r="P571" i="5"/>
  <c r="Q570" i="5"/>
  <c r="P570" i="5"/>
  <c r="Q569" i="5"/>
  <c r="P569" i="5"/>
  <c r="Q568" i="5"/>
  <c r="P568" i="5"/>
  <c r="Q567" i="5"/>
  <c r="P567" i="5"/>
  <c r="Q566" i="5"/>
  <c r="P566" i="5"/>
  <c r="Q565" i="5"/>
  <c r="P565" i="5"/>
  <c r="Q564" i="5"/>
  <c r="P564" i="5"/>
  <c r="Q563" i="5"/>
  <c r="P563" i="5"/>
  <c r="Q562" i="5"/>
  <c r="P562" i="5"/>
  <c r="Q561" i="5"/>
  <c r="P561" i="5"/>
  <c r="Q560" i="5"/>
  <c r="P560" i="5"/>
  <c r="Q559" i="5"/>
  <c r="P559" i="5"/>
  <c r="Q558" i="5"/>
  <c r="P558" i="5"/>
  <c r="Q557" i="5"/>
  <c r="P557" i="5"/>
  <c r="Q556" i="5"/>
  <c r="P556" i="5"/>
  <c r="Q555" i="5"/>
  <c r="P555" i="5"/>
  <c r="Q554" i="5"/>
  <c r="P554" i="5"/>
  <c r="Q553" i="5"/>
  <c r="P553" i="5"/>
  <c r="Q552" i="5"/>
  <c r="P552" i="5"/>
  <c r="Q551" i="5"/>
  <c r="P551" i="5"/>
  <c r="Q550" i="5"/>
  <c r="P550" i="5"/>
  <c r="Q549" i="5"/>
  <c r="P549" i="5"/>
  <c r="Q548" i="5"/>
  <c r="P548" i="5"/>
  <c r="Q547" i="5"/>
  <c r="P547" i="5"/>
  <c r="Q546" i="5"/>
  <c r="P546" i="5"/>
  <c r="Q545" i="5"/>
  <c r="P545" i="5"/>
  <c r="Q544" i="5"/>
  <c r="P544" i="5"/>
  <c r="Q543" i="5"/>
  <c r="P543" i="5"/>
  <c r="Q542" i="5"/>
  <c r="P542" i="5"/>
  <c r="Q541" i="5"/>
  <c r="P541" i="5"/>
  <c r="Q540" i="5"/>
  <c r="P540" i="5"/>
  <c r="Q539" i="5"/>
  <c r="P539" i="5"/>
  <c r="Q538" i="5"/>
  <c r="P538" i="5"/>
  <c r="Q537" i="5"/>
  <c r="P537" i="5"/>
  <c r="Q536" i="5"/>
  <c r="P536" i="5"/>
  <c r="Q535" i="5"/>
  <c r="P535" i="5"/>
  <c r="Q534" i="5"/>
  <c r="P534" i="5"/>
  <c r="Q533" i="5"/>
  <c r="P533" i="5"/>
  <c r="Q532" i="5"/>
  <c r="P532" i="5"/>
  <c r="Q531" i="5"/>
  <c r="P531" i="5"/>
  <c r="Q530" i="5"/>
  <c r="P530" i="5"/>
  <c r="Q529" i="5"/>
  <c r="P529" i="5"/>
  <c r="Q528" i="5"/>
  <c r="P528" i="5"/>
  <c r="Q527" i="5"/>
  <c r="P527" i="5"/>
  <c r="Q526" i="5"/>
  <c r="P526" i="5"/>
  <c r="Q525" i="5"/>
  <c r="P525" i="5"/>
  <c r="Q524" i="5"/>
  <c r="P524" i="5"/>
  <c r="Q523" i="5"/>
  <c r="P523" i="5"/>
  <c r="Q522" i="5"/>
  <c r="P522" i="5"/>
  <c r="Q521" i="5"/>
  <c r="P521" i="5"/>
  <c r="Q520" i="5"/>
  <c r="P520" i="5"/>
  <c r="Q519" i="5"/>
  <c r="P519" i="5"/>
  <c r="Q518" i="5"/>
  <c r="P518" i="5"/>
  <c r="Q517" i="5"/>
  <c r="P517" i="5"/>
  <c r="Q516" i="5"/>
  <c r="P516" i="5"/>
  <c r="Q515" i="5"/>
  <c r="P515" i="5"/>
  <c r="Q514" i="5"/>
  <c r="P514" i="5"/>
  <c r="Q513" i="5"/>
  <c r="P513" i="5"/>
  <c r="Q512" i="5"/>
  <c r="P512" i="5"/>
  <c r="Q511" i="5"/>
  <c r="P511" i="5"/>
  <c r="Q510" i="5"/>
  <c r="P510" i="5"/>
  <c r="Q509" i="5"/>
  <c r="P509" i="5"/>
  <c r="Q508" i="5"/>
  <c r="P508" i="5"/>
  <c r="Q507" i="5"/>
  <c r="P507" i="5"/>
  <c r="Q506" i="5"/>
  <c r="P506" i="5"/>
  <c r="Q505" i="5"/>
  <c r="P505" i="5"/>
  <c r="Q504" i="5"/>
  <c r="P504" i="5"/>
  <c r="Q503" i="5"/>
  <c r="P503" i="5"/>
  <c r="Q502" i="5"/>
  <c r="P502" i="5"/>
  <c r="Q501" i="5"/>
  <c r="P501" i="5"/>
  <c r="Q500" i="5"/>
  <c r="P500" i="5"/>
  <c r="Q499" i="5"/>
  <c r="P499" i="5"/>
  <c r="Q498" i="5"/>
  <c r="P498" i="5"/>
  <c r="Q497" i="5"/>
  <c r="P497" i="5"/>
  <c r="Q496" i="5"/>
  <c r="P496" i="5"/>
  <c r="Q495" i="5"/>
  <c r="P495" i="5"/>
  <c r="Q494" i="5"/>
  <c r="P494" i="5"/>
  <c r="Q493" i="5"/>
  <c r="P493" i="5"/>
  <c r="Q492" i="5"/>
  <c r="P492" i="5"/>
  <c r="Q491" i="5"/>
  <c r="P491" i="5"/>
  <c r="Q490" i="5"/>
  <c r="P490" i="5"/>
  <c r="Q489" i="5"/>
  <c r="P489" i="5"/>
  <c r="Q488" i="5"/>
  <c r="P488" i="5"/>
  <c r="Q487" i="5"/>
  <c r="P487" i="5"/>
  <c r="Q486" i="5"/>
  <c r="P486" i="5"/>
  <c r="Q485" i="5"/>
  <c r="P485" i="5"/>
  <c r="Q484" i="5"/>
  <c r="P484" i="5"/>
  <c r="Q483" i="5"/>
  <c r="P483" i="5"/>
  <c r="Q482" i="5"/>
  <c r="P482" i="5"/>
  <c r="Q481" i="5"/>
  <c r="P481" i="5"/>
  <c r="Q480" i="5"/>
  <c r="P480" i="5"/>
  <c r="Q479" i="5"/>
  <c r="P479" i="5"/>
  <c r="Q478" i="5"/>
  <c r="P478" i="5"/>
  <c r="Q477" i="5"/>
  <c r="P477" i="5"/>
  <c r="Q476" i="5"/>
  <c r="P476" i="5"/>
  <c r="Q475" i="5"/>
  <c r="P475" i="5"/>
  <c r="Q474" i="5"/>
  <c r="P474" i="5"/>
  <c r="Q473" i="5"/>
  <c r="P473" i="5"/>
  <c r="Q472" i="5"/>
  <c r="P472" i="5"/>
  <c r="Q471" i="5"/>
  <c r="P471" i="5"/>
  <c r="Q470" i="5"/>
  <c r="P470" i="5"/>
  <c r="Q469" i="5"/>
  <c r="P469" i="5"/>
  <c r="Q468" i="5"/>
  <c r="P468" i="5"/>
  <c r="Q467" i="5"/>
  <c r="P467" i="5"/>
  <c r="Q466" i="5"/>
  <c r="P466" i="5"/>
  <c r="Q465" i="5"/>
  <c r="P465" i="5"/>
  <c r="Q464" i="5"/>
  <c r="P464" i="5"/>
  <c r="Q463" i="5"/>
  <c r="P463" i="5"/>
  <c r="Q462" i="5"/>
  <c r="P462" i="5"/>
  <c r="Q461" i="5"/>
  <c r="P461" i="5"/>
  <c r="Q460" i="5"/>
  <c r="P460" i="5"/>
  <c r="Q459" i="5"/>
  <c r="P459" i="5"/>
  <c r="Q458" i="5"/>
  <c r="P458" i="5"/>
  <c r="Q457" i="5"/>
  <c r="P457" i="5"/>
  <c r="Q456" i="5"/>
  <c r="P456" i="5"/>
  <c r="Q455" i="5"/>
  <c r="P455" i="5"/>
  <c r="Q454" i="5"/>
  <c r="P454" i="5"/>
  <c r="Q453" i="5"/>
  <c r="P453" i="5"/>
  <c r="Q452" i="5"/>
  <c r="P452" i="5"/>
  <c r="Q451" i="5"/>
  <c r="P451" i="5"/>
  <c r="Q450" i="5"/>
  <c r="P450" i="5"/>
  <c r="Q449" i="5"/>
  <c r="P449" i="5"/>
  <c r="Q448" i="5"/>
  <c r="P448" i="5"/>
  <c r="Q447" i="5"/>
  <c r="P447" i="5"/>
  <c r="Q446" i="5"/>
  <c r="P446" i="5"/>
  <c r="Q445" i="5"/>
  <c r="P445" i="5"/>
  <c r="Q444" i="5"/>
  <c r="P444" i="5"/>
  <c r="Q443" i="5"/>
  <c r="P443" i="5"/>
  <c r="Q442" i="5"/>
  <c r="P442" i="5"/>
  <c r="Q441" i="5"/>
  <c r="P441" i="5"/>
  <c r="Q440" i="5"/>
  <c r="P440" i="5"/>
  <c r="Q439" i="5"/>
  <c r="P439" i="5"/>
  <c r="Q438" i="5"/>
  <c r="P438" i="5"/>
  <c r="Q437" i="5"/>
  <c r="P437" i="5"/>
  <c r="Q436" i="5"/>
  <c r="P436" i="5"/>
  <c r="Q435" i="5"/>
  <c r="P435" i="5"/>
  <c r="Q434" i="5"/>
  <c r="P434" i="5"/>
  <c r="Q433" i="5"/>
  <c r="P433" i="5"/>
  <c r="Q432" i="5"/>
  <c r="P432" i="5"/>
  <c r="Q431" i="5"/>
  <c r="P431" i="5"/>
  <c r="Q430" i="5"/>
  <c r="P430" i="5"/>
  <c r="Q429" i="5"/>
  <c r="P429" i="5"/>
  <c r="Q428" i="5"/>
  <c r="P428" i="5"/>
  <c r="Q427" i="5"/>
  <c r="P427" i="5"/>
  <c r="Q426" i="5"/>
  <c r="P426" i="5"/>
  <c r="Q425" i="5"/>
  <c r="P425" i="5"/>
  <c r="Q424" i="5"/>
  <c r="P424" i="5"/>
  <c r="Q423" i="5"/>
  <c r="P423" i="5"/>
  <c r="Q422" i="5"/>
  <c r="P422" i="5"/>
  <c r="Q421" i="5"/>
  <c r="P421" i="5"/>
  <c r="Q420" i="5"/>
  <c r="P420" i="5"/>
  <c r="Q419" i="5"/>
  <c r="P419" i="5"/>
  <c r="Q418" i="5"/>
  <c r="P418" i="5"/>
  <c r="Q417" i="5"/>
  <c r="P417" i="5"/>
  <c r="Q416" i="5"/>
  <c r="P416" i="5"/>
  <c r="Q415" i="5"/>
  <c r="P415" i="5"/>
  <c r="Q414" i="5"/>
  <c r="P414" i="5"/>
  <c r="Q413" i="5"/>
  <c r="P413" i="5"/>
  <c r="Q412" i="5"/>
  <c r="P412" i="5"/>
  <c r="Q411" i="5"/>
  <c r="P411" i="5"/>
  <c r="Q410" i="5"/>
  <c r="P410" i="5"/>
  <c r="Q409" i="5"/>
  <c r="P409" i="5"/>
  <c r="Q408" i="5"/>
  <c r="P408" i="5"/>
  <c r="Q407" i="5"/>
  <c r="P407" i="5"/>
  <c r="Q406" i="5"/>
  <c r="P406" i="5"/>
  <c r="Q405" i="5"/>
  <c r="P405" i="5"/>
  <c r="Q404" i="5"/>
  <c r="P404" i="5"/>
  <c r="Q403" i="5"/>
  <c r="P403" i="5"/>
  <c r="Q402" i="5"/>
  <c r="P402" i="5"/>
  <c r="Q401" i="5"/>
  <c r="P401" i="5"/>
  <c r="Q400" i="5"/>
  <c r="P400" i="5"/>
  <c r="Q399" i="5"/>
  <c r="P399" i="5"/>
  <c r="Q398" i="5"/>
  <c r="P398" i="5"/>
  <c r="Q397" i="5"/>
  <c r="P397" i="5"/>
  <c r="Q396" i="5"/>
  <c r="P396" i="5"/>
  <c r="Q395" i="5"/>
  <c r="P395" i="5"/>
  <c r="Q394" i="5"/>
  <c r="P394" i="5"/>
  <c r="Q393" i="5"/>
  <c r="P393" i="5"/>
  <c r="Q392" i="5"/>
  <c r="P392" i="5"/>
  <c r="Q391" i="5"/>
  <c r="P391" i="5"/>
  <c r="Q390" i="5"/>
  <c r="P390" i="5"/>
  <c r="Q389" i="5"/>
  <c r="P389" i="5"/>
  <c r="Q388" i="5"/>
  <c r="P388" i="5"/>
  <c r="Q387" i="5"/>
  <c r="P387" i="5"/>
  <c r="Q386" i="5"/>
  <c r="P386" i="5"/>
  <c r="Q385" i="5"/>
  <c r="P385" i="5"/>
  <c r="Q384" i="5"/>
  <c r="P384" i="5"/>
  <c r="Q383" i="5"/>
  <c r="P383" i="5"/>
  <c r="Q382" i="5"/>
  <c r="P382" i="5"/>
  <c r="Q381" i="5"/>
  <c r="P381" i="5"/>
  <c r="Q380" i="5"/>
  <c r="P380" i="5"/>
  <c r="Q379" i="5"/>
  <c r="P379" i="5"/>
  <c r="Q378" i="5"/>
  <c r="P378" i="5"/>
  <c r="Q377" i="5"/>
  <c r="P377" i="5"/>
  <c r="Q376" i="5"/>
  <c r="P376" i="5"/>
  <c r="Q375" i="5"/>
  <c r="P375" i="5"/>
  <c r="Q374" i="5"/>
  <c r="P374" i="5"/>
  <c r="Q373" i="5"/>
  <c r="P373" i="5"/>
  <c r="Q372" i="5"/>
  <c r="P372" i="5"/>
  <c r="Q371" i="5"/>
  <c r="P371" i="5"/>
  <c r="Q370" i="5"/>
  <c r="P370" i="5"/>
  <c r="Q369" i="5"/>
  <c r="P369" i="5"/>
  <c r="Q368" i="5"/>
  <c r="P368" i="5"/>
  <c r="Q367" i="5"/>
  <c r="P367" i="5"/>
  <c r="Q366" i="5"/>
  <c r="P366" i="5"/>
  <c r="Q365" i="5"/>
  <c r="P365" i="5"/>
  <c r="Q364" i="5"/>
  <c r="P364" i="5"/>
  <c r="Q363" i="5"/>
  <c r="P363" i="5"/>
  <c r="Q362" i="5"/>
  <c r="P362" i="5"/>
  <c r="Q361" i="5"/>
  <c r="P361" i="5"/>
  <c r="Q360" i="5"/>
  <c r="P360" i="5"/>
  <c r="Q359" i="5"/>
  <c r="P359" i="5"/>
  <c r="Q358" i="5"/>
  <c r="P358" i="5"/>
  <c r="Q357" i="5"/>
  <c r="P357" i="5"/>
  <c r="Q356" i="5"/>
  <c r="P356" i="5"/>
  <c r="Q355" i="5"/>
  <c r="P355" i="5"/>
  <c r="Q354" i="5"/>
  <c r="P354" i="5"/>
  <c r="Q353" i="5"/>
  <c r="P353" i="5"/>
  <c r="Q352" i="5"/>
  <c r="P352" i="5"/>
  <c r="Q351" i="5"/>
  <c r="P351" i="5"/>
  <c r="Q350" i="5"/>
  <c r="P350" i="5"/>
  <c r="Q349" i="5"/>
  <c r="P349" i="5"/>
  <c r="Q348" i="5"/>
  <c r="P348" i="5"/>
  <c r="Q347" i="5"/>
  <c r="P347" i="5"/>
  <c r="Q346" i="5"/>
  <c r="P346" i="5"/>
  <c r="Q345" i="5"/>
  <c r="P345" i="5"/>
  <c r="Q344" i="5"/>
  <c r="P344" i="5"/>
  <c r="Q343" i="5"/>
  <c r="P343" i="5"/>
  <c r="Q342" i="5"/>
  <c r="P342" i="5"/>
  <c r="Q341" i="5"/>
  <c r="P341" i="5"/>
  <c r="Q340" i="5"/>
  <c r="P340" i="5"/>
  <c r="Q339" i="5"/>
  <c r="P339" i="5"/>
  <c r="Q338" i="5"/>
  <c r="P338" i="5"/>
  <c r="Q337" i="5"/>
  <c r="P337" i="5"/>
  <c r="Q336" i="5"/>
  <c r="P336" i="5"/>
  <c r="Q335" i="5"/>
  <c r="P335" i="5"/>
  <c r="Q334" i="5"/>
  <c r="P334" i="5"/>
  <c r="Q333" i="5"/>
  <c r="P333" i="5"/>
  <c r="Q332" i="5"/>
  <c r="P332" i="5"/>
  <c r="Q331" i="5"/>
  <c r="P331" i="5"/>
  <c r="Q330" i="5"/>
  <c r="P330" i="5"/>
  <c r="Q329" i="5"/>
  <c r="P329" i="5"/>
  <c r="Q328" i="5"/>
  <c r="P328" i="5"/>
  <c r="Q327" i="5"/>
  <c r="P327" i="5"/>
  <c r="Q326" i="5"/>
  <c r="P326" i="5"/>
  <c r="Q325" i="5"/>
  <c r="P325" i="5"/>
  <c r="Q324" i="5"/>
  <c r="P324" i="5"/>
  <c r="Q323" i="5"/>
  <c r="P323" i="5"/>
  <c r="Q322" i="5"/>
  <c r="P322" i="5"/>
  <c r="Q321" i="5"/>
  <c r="P321" i="5"/>
  <c r="Q320" i="5"/>
  <c r="P320" i="5"/>
  <c r="Q319" i="5"/>
  <c r="P319" i="5"/>
  <c r="Q318" i="5"/>
  <c r="P318" i="5"/>
  <c r="Q317" i="5"/>
  <c r="P317" i="5"/>
  <c r="Q316" i="5"/>
  <c r="P316" i="5"/>
  <c r="Q315" i="5"/>
  <c r="P315" i="5"/>
  <c r="Q314" i="5"/>
  <c r="P314" i="5"/>
  <c r="Q313" i="5"/>
  <c r="P313" i="5"/>
  <c r="Q312" i="5"/>
  <c r="P312" i="5"/>
  <c r="Q311" i="5"/>
  <c r="P311" i="5"/>
  <c r="Q310" i="5"/>
  <c r="P310" i="5"/>
  <c r="Q309" i="5"/>
  <c r="P309" i="5"/>
  <c r="Q308" i="5"/>
  <c r="P308" i="5"/>
  <c r="Q307" i="5"/>
  <c r="P307" i="5"/>
  <c r="Q306" i="5"/>
  <c r="P306" i="5"/>
  <c r="Q305" i="5"/>
  <c r="P305" i="5"/>
  <c r="Q304" i="5"/>
  <c r="P304" i="5"/>
  <c r="Q303" i="5"/>
  <c r="P303" i="5"/>
  <c r="Q302" i="5"/>
  <c r="P302" i="5"/>
  <c r="Q301" i="5"/>
  <c r="P301" i="5"/>
  <c r="Q300" i="5"/>
  <c r="P300" i="5"/>
  <c r="Q299" i="5"/>
  <c r="P299" i="5"/>
  <c r="Q298" i="5"/>
  <c r="P298" i="5"/>
  <c r="Q297" i="5"/>
  <c r="P297" i="5"/>
  <c r="Q296" i="5"/>
  <c r="P296" i="5"/>
  <c r="Q295" i="5"/>
  <c r="P295" i="5"/>
  <c r="Q294" i="5"/>
  <c r="P294" i="5"/>
  <c r="Q293" i="5"/>
  <c r="P293" i="5"/>
  <c r="Q292" i="5"/>
  <c r="P292" i="5"/>
  <c r="Q291" i="5"/>
  <c r="P291" i="5"/>
  <c r="Q290" i="5"/>
  <c r="P290" i="5"/>
  <c r="Q289" i="5"/>
  <c r="P289" i="5"/>
  <c r="Q288" i="5"/>
  <c r="P288" i="5"/>
  <c r="Q287" i="5"/>
  <c r="P287" i="5"/>
  <c r="Q286" i="5"/>
  <c r="P286" i="5"/>
  <c r="Q285" i="5"/>
  <c r="P285" i="5"/>
  <c r="Q284" i="5"/>
  <c r="P284" i="5"/>
  <c r="Q283" i="5"/>
  <c r="P283" i="5"/>
  <c r="Q282" i="5"/>
  <c r="P282" i="5"/>
  <c r="Q281" i="5"/>
  <c r="P281" i="5"/>
  <c r="Q280" i="5"/>
  <c r="P280" i="5"/>
  <c r="Q279" i="5"/>
  <c r="P279" i="5"/>
  <c r="Q278" i="5"/>
  <c r="P278" i="5"/>
  <c r="Q277" i="5"/>
  <c r="P277" i="5"/>
  <c r="Q276" i="5"/>
  <c r="P276" i="5"/>
  <c r="Q275" i="5"/>
  <c r="P275" i="5"/>
  <c r="Q274" i="5"/>
  <c r="P274" i="5"/>
  <c r="Q273" i="5"/>
  <c r="P273" i="5"/>
  <c r="Q272" i="5"/>
  <c r="P272" i="5"/>
  <c r="Q271" i="5"/>
  <c r="P271" i="5"/>
  <c r="Q270" i="5"/>
  <c r="P270" i="5"/>
  <c r="Q269" i="5"/>
  <c r="P269" i="5"/>
  <c r="Q268" i="5"/>
  <c r="P268" i="5"/>
  <c r="Q267" i="5"/>
  <c r="P267" i="5"/>
  <c r="Q266" i="5"/>
  <c r="P266" i="5"/>
  <c r="Q265" i="5"/>
  <c r="P265" i="5"/>
  <c r="Q264" i="5"/>
  <c r="P264" i="5"/>
  <c r="Q263" i="5"/>
  <c r="P263" i="5"/>
  <c r="Q262" i="5"/>
  <c r="P262" i="5"/>
  <c r="Q261" i="5"/>
  <c r="P261" i="5"/>
  <c r="Q260" i="5"/>
  <c r="P260" i="5"/>
  <c r="Q259" i="5"/>
  <c r="P259" i="5"/>
  <c r="Q258" i="5"/>
  <c r="P258" i="5"/>
  <c r="Q257" i="5"/>
  <c r="P257" i="5"/>
  <c r="Q256" i="5"/>
  <c r="P256" i="5"/>
  <c r="Q255" i="5"/>
  <c r="P255" i="5"/>
  <c r="Q254" i="5"/>
  <c r="P254" i="5"/>
  <c r="Q253" i="5"/>
  <c r="P253" i="5"/>
  <c r="Q252" i="5"/>
  <c r="P252" i="5"/>
  <c r="Q251" i="5"/>
  <c r="P251" i="5"/>
  <c r="Q250" i="5"/>
  <c r="P250" i="5"/>
  <c r="Q249" i="5"/>
  <c r="P249" i="5"/>
  <c r="Q248" i="5"/>
  <c r="P248" i="5"/>
  <c r="Q247" i="5"/>
  <c r="P247" i="5"/>
  <c r="Q246" i="5"/>
  <c r="P246" i="5"/>
  <c r="Q245" i="5"/>
  <c r="P245" i="5"/>
  <c r="Q244" i="5"/>
  <c r="P244" i="5"/>
  <c r="Q243" i="5"/>
  <c r="P243" i="5"/>
  <c r="Q242" i="5"/>
  <c r="P242" i="5"/>
  <c r="Q241" i="5"/>
  <c r="P241" i="5"/>
  <c r="Q240" i="5"/>
  <c r="P240" i="5"/>
  <c r="Q239" i="5"/>
  <c r="P239" i="5"/>
  <c r="Q238" i="5"/>
  <c r="P238" i="5"/>
  <c r="Q237" i="5"/>
  <c r="P237" i="5"/>
  <c r="Q236" i="5"/>
  <c r="P236" i="5"/>
  <c r="Q235" i="5"/>
  <c r="P235" i="5"/>
  <c r="Q234" i="5"/>
  <c r="P234" i="5"/>
  <c r="Q233" i="5"/>
  <c r="P233" i="5"/>
  <c r="Q232" i="5"/>
  <c r="P232" i="5"/>
  <c r="Q231" i="5"/>
  <c r="P231" i="5"/>
  <c r="Q230" i="5"/>
  <c r="P230" i="5"/>
  <c r="Q229" i="5"/>
  <c r="P229" i="5"/>
  <c r="Q228" i="5"/>
  <c r="P228" i="5"/>
  <c r="Q227" i="5"/>
  <c r="P227" i="5"/>
  <c r="Q226" i="5"/>
  <c r="P226" i="5"/>
  <c r="Q225" i="5"/>
  <c r="P225" i="5"/>
  <c r="Q224" i="5"/>
  <c r="P224" i="5"/>
  <c r="Q223" i="5"/>
  <c r="P223" i="5"/>
  <c r="Q222" i="5"/>
  <c r="P222" i="5"/>
  <c r="Q221" i="5"/>
  <c r="P221" i="5"/>
  <c r="Q220" i="5"/>
  <c r="P220" i="5"/>
  <c r="Q219" i="5"/>
  <c r="P219" i="5"/>
  <c r="Q218" i="5"/>
  <c r="P218" i="5"/>
  <c r="Q217" i="5"/>
  <c r="P217" i="5"/>
  <c r="Q216" i="5"/>
  <c r="P216" i="5"/>
  <c r="Q215" i="5"/>
  <c r="P215" i="5"/>
  <c r="Q214" i="5"/>
  <c r="P214" i="5"/>
  <c r="Q213" i="5"/>
  <c r="P213" i="5"/>
  <c r="Q212" i="5"/>
  <c r="P212" i="5"/>
  <c r="Q211" i="5"/>
  <c r="P211" i="5"/>
  <c r="Q210" i="5"/>
  <c r="P210" i="5"/>
  <c r="Q209" i="5"/>
  <c r="P209" i="5"/>
  <c r="Q208" i="5"/>
  <c r="P208" i="5"/>
  <c r="Q207" i="5"/>
  <c r="P207" i="5"/>
  <c r="Q206" i="5"/>
  <c r="P206" i="5"/>
  <c r="Q205" i="5"/>
  <c r="P205" i="5"/>
  <c r="Q204" i="5"/>
  <c r="P204" i="5"/>
  <c r="Q203" i="5"/>
  <c r="P203" i="5"/>
  <c r="Q202" i="5"/>
  <c r="P202" i="5"/>
  <c r="Q201" i="5"/>
  <c r="P201" i="5"/>
  <c r="Q200" i="5"/>
  <c r="P200" i="5"/>
  <c r="Q199" i="5"/>
  <c r="P199" i="5"/>
  <c r="Q198" i="5"/>
  <c r="P198" i="5"/>
  <c r="Q197" i="5"/>
  <c r="P197" i="5"/>
  <c r="Q196" i="5"/>
  <c r="P196" i="5"/>
  <c r="Q195" i="5"/>
  <c r="P195" i="5"/>
  <c r="Q194" i="5"/>
  <c r="P194" i="5"/>
  <c r="Q193" i="5"/>
  <c r="P193" i="5"/>
  <c r="Q192" i="5"/>
  <c r="P192" i="5"/>
  <c r="Q191" i="5"/>
  <c r="P191" i="5"/>
  <c r="Q190" i="5"/>
  <c r="P190" i="5"/>
  <c r="Q189" i="5"/>
  <c r="P189" i="5"/>
  <c r="Q188" i="5"/>
  <c r="P188" i="5"/>
  <c r="Q187" i="5"/>
  <c r="P187" i="5"/>
  <c r="Q186" i="5"/>
  <c r="P186" i="5"/>
  <c r="Q185" i="5"/>
  <c r="P185" i="5"/>
  <c r="Q184" i="5"/>
  <c r="P184" i="5"/>
  <c r="Q183" i="5"/>
  <c r="P183" i="5"/>
  <c r="Q182" i="5"/>
  <c r="P182" i="5"/>
  <c r="Q181" i="5"/>
  <c r="P181" i="5"/>
  <c r="Q180" i="5"/>
  <c r="P180" i="5"/>
  <c r="Q179" i="5"/>
  <c r="P179" i="5"/>
  <c r="Q178" i="5"/>
  <c r="P178" i="5"/>
  <c r="Q177" i="5"/>
  <c r="P177" i="5"/>
  <c r="Q176" i="5"/>
  <c r="P176" i="5"/>
  <c r="Q175" i="5"/>
  <c r="P175" i="5"/>
  <c r="Q174" i="5"/>
  <c r="P174" i="5"/>
  <c r="Q173" i="5"/>
  <c r="P173" i="5"/>
  <c r="Q172" i="5"/>
  <c r="P172" i="5"/>
  <c r="Q171" i="5"/>
  <c r="P171" i="5"/>
  <c r="Q170" i="5"/>
  <c r="P170" i="5"/>
  <c r="Q169" i="5"/>
  <c r="P169" i="5"/>
  <c r="Q168" i="5"/>
  <c r="P168" i="5"/>
  <c r="Q167" i="5"/>
  <c r="P167" i="5"/>
  <c r="Q166" i="5"/>
  <c r="P166" i="5"/>
  <c r="Q165" i="5"/>
  <c r="P165" i="5"/>
  <c r="Q164" i="5"/>
  <c r="P164" i="5"/>
  <c r="Q163" i="5"/>
  <c r="P163" i="5"/>
  <c r="Q162" i="5"/>
  <c r="P162" i="5"/>
  <c r="Q161" i="5"/>
  <c r="P161" i="5"/>
  <c r="Q160" i="5"/>
  <c r="P160" i="5"/>
  <c r="Q159" i="5"/>
  <c r="P159" i="5"/>
  <c r="Q158" i="5"/>
  <c r="P158" i="5"/>
  <c r="Q157" i="5"/>
  <c r="P157" i="5"/>
  <c r="Q156" i="5"/>
  <c r="P156" i="5"/>
  <c r="Q155" i="5"/>
  <c r="P155" i="5"/>
  <c r="Q154" i="5"/>
  <c r="P154" i="5"/>
  <c r="Q153" i="5"/>
  <c r="P153" i="5"/>
  <c r="Q152" i="5"/>
  <c r="P152" i="5"/>
  <c r="Q151" i="5"/>
  <c r="P151" i="5"/>
  <c r="Q150" i="5"/>
  <c r="P150" i="5"/>
  <c r="Q149" i="5"/>
  <c r="P149" i="5"/>
  <c r="Q148" i="5"/>
  <c r="P148" i="5"/>
  <c r="Q147" i="5"/>
  <c r="P147" i="5"/>
  <c r="Q146" i="5"/>
  <c r="P146" i="5"/>
  <c r="Q145" i="5"/>
  <c r="P145" i="5"/>
  <c r="Q144" i="5"/>
  <c r="P144" i="5"/>
  <c r="Q143" i="5"/>
  <c r="P143" i="5"/>
  <c r="Q142" i="5"/>
  <c r="P142" i="5"/>
  <c r="Q141" i="5"/>
  <c r="P141" i="5"/>
  <c r="Q140" i="5"/>
  <c r="P140" i="5"/>
  <c r="Q139" i="5"/>
  <c r="P139" i="5"/>
  <c r="Q138" i="5"/>
  <c r="P138" i="5"/>
  <c r="Q137" i="5"/>
  <c r="P137" i="5"/>
  <c r="Q136" i="5"/>
  <c r="P136" i="5"/>
  <c r="Q135" i="5"/>
  <c r="P135" i="5"/>
  <c r="Q134" i="5"/>
  <c r="P134" i="5"/>
  <c r="Q133" i="5"/>
  <c r="P133" i="5"/>
  <c r="Q132" i="5"/>
  <c r="P132" i="5"/>
  <c r="Q131" i="5"/>
  <c r="P131" i="5"/>
  <c r="Q130" i="5"/>
  <c r="P130" i="5"/>
  <c r="Q129" i="5"/>
  <c r="P129" i="5"/>
  <c r="Q128" i="5"/>
  <c r="P128" i="5"/>
  <c r="Q127" i="5"/>
  <c r="P127" i="5"/>
  <c r="Q126" i="5"/>
  <c r="P126" i="5"/>
  <c r="Q125" i="5"/>
  <c r="P125" i="5"/>
  <c r="Q124" i="5"/>
  <c r="P124" i="5"/>
  <c r="Q123" i="5"/>
  <c r="P123" i="5"/>
  <c r="Q122" i="5"/>
  <c r="P122" i="5"/>
  <c r="Q121" i="5"/>
  <c r="P121" i="5"/>
  <c r="Q120" i="5"/>
  <c r="P120" i="5"/>
  <c r="Q119" i="5"/>
  <c r="P119" i="5"/>
  <c r="Q118" i="5"/>
  <c r="P118" i="5"/>
  <c r="Q117" i="5"/>
  <c r="P117" i="5"/>
  <c r="Q116" i="5"/>
  <c r="P116" i="5"/>
  <c r="Q115" i="5"/>
  <c r="P115" i="5"/>
  <c r="Q114" i="5"/>
  <c r="P114" i="5"/>
  <c r="Q113" i="5"/>
  <c r="P113" i="5"/>
  <c r="Q112" i="5"/>
  <c r="P112" i="5"/>
  <c r="Q111" i="5"/>
  <c r="P111" i="5"/>
  <c r="Q110" i="5"/>
  <c r="P110" i="5"/>
  <c r="Q109" i="5"/>
  <c r="P109" i="5"/>
  <c r="Q108" i="5"/>
  <c r="P108" i="5"/>
  <c r="Q107" i="5"/>
  <c r="P107" i="5"/>
  <c r="Q106" i="5"/>
  <c r="P106" i="5"/>
  <c r="Q105" i="5"/>
  <c r="P105" i="5"/>
  <c r="Q104" i="5"/>
  <c r="P104" i="5"/>
  <c r="Q103" i="5"/>
  <c r="P103" i="5"/>
  <c r="Q102" i="5"/>
  <c r="P102" i="5"/>
  <c r="Q101" i="5"/>
  <c r="P101" i="5"/>
  <c r="Q100" i="5"/>
  <c r="P100" i="5"/>
  <c r="Q99" i="5"/>
  <c r="P99" i="5"/>
  <c r="Q98" i="5"/>
  <c r="P98" i="5"/>
  <c r="Q97" i="5"/>
  <c r="P97" i="5"/>
  <c r="Q96" i="5"/>
  <c r="P96" i="5"/>
  <c r="Q95" i="5"/>
  <c r="P95" i="5"/>
  <c r="Q94" i="5"/>
  <c r="P94" i="5"/>
  <c r="Q93" i="5"/>
  <c r="P93" i="5"/>
  <c r="Q92" i="5"/>
  <c r="P92" i="5"/>
  <c r="Q91" i="5"/>
  <c r="P91" i="5"/>
  <c r="Q90" i="5"/>
  <c r="P90" i="5"/>
  <c r="Q89" i="5"/>
  <c r="P89" i="5"/>
  <c r="Q88" i="5"/>
  <c r="P88" i="5"/>
  <c r="Q87" i="5"/>
  <c r="P87" i="5"/>
  <c r="Q86" i="5"/>
  <c r="P86" i="5"/>
  <c r="Q85" i="5"/>
  <c r="P85" i="5"/>
  <c r="Q84" i="5"/>
  <c r="P84" i="5"/>
  <c r="Q83" i="5"/>
  <c r="P83" i="5"/>
  <c r="Q82" i="5"/>
  <c r="P82" i="5"/>
  <c r="Q81" i="5"/>
  <c r="P81" i="5"/>
  <c r="Q80" i="5"/>
  <c r="P80" i="5"/>
  <c r="Q79" i="5"/>
  <c r="P79" i="5"/>
  <c r="Q78" i="5"/>
  <c r="P78" i="5"/>
  <c r="Q77" i="5"/>
  <c r="P77" i="5"/>
  <c r="Q76" i="5"/>
  <c r="P76" i="5"/>
  <c r="Q75" i="5"/>
  <c r="P75" i="5"/>
  <c r="Q74" i="5"/>
  <c r="P74" i="5"/>
  <c r="Q73" i="5"/>
  <c r="P73" i="5"/>
  <c r="Q72" i="5"/>
  <c r="P72" i="5"/>
  <c r="Q71" i="5"/>
  <c r="P71" i="5"/>
  <c r="Q70" i="5"/>
  <c r="P70" i="5"/>
  <c r="Q69" i="5"/>
  <c r="P69" i="5"/>
  <c r="Q68" i="5"/>
  <c r="P68" i="5"/>
  <c r="Q67" i="5"/>
  <c r="P67" i="5"/>
  <c r="Q66" i="5"/>
  <c r="P66" i="5"/>
  <c r="Q65" i="5"/>
  <c r="P65" i="5"/>
  <c r="Q64" i="5"/>
  <c r="P64" i="5"/>
  <c r="Q63" i="5"/>
  <c r="P63" i="5"/>
  <c r="Q62" i="5"/>
  <c r="P62" i="5"/>
  <c r="Q61" i="5"/>
  <c r="P61" i="5"/>
  <c r="Q60" i="5"/>
  <c r="P60" i="5"/>
  <c r="Q59" i="5"/>
  <c r="P59" i="5"/>
  <c r="Q58" i="5"/>
  <c r="P58" i="5"/>
  <c r="Q57" i="5"/>
  <c r="P57" i="5"/>
  <c r="Q56" i="5"/>
  <c r="P56" i="5"/>
  <c r="Q55" i="5"/>
  <c r="P55" i="5"/>
  <c r="Q54" i="5"/>
  <c r="P54" i="5"/>
  <c r="Q53" i="5"/>
  <c r="P53" i="5"/>
  <c r="Q52" i="5"/>
  <c r="P52" i="5"/>
  <c r="Q51" i="5"/>
  <c r="P51" i="5"/>
  <c r="Q50" i="5"/>
  <c r="P50" i="5"/>
  <c r="Q49" i="5"/>
  <c r="P49" i="5"/>
  <c r="Q48" i="5"/>
  <c r="P48" i="5"/>
  <c r="Q47" i="5"/>
  <c r="P47" i="5"/>
  <c r="Q46" i="5"/>
  <c r="P46" i="5"/>
  <c r="Q45" i="5"/>
  <c r="P45" i="5"/>
  <c r="Q44" i="5"/>
  <c r="P44" i="5"/>
  <c r="Q43" i="5"/>
  <c r="P43" i="5"/>
  <c r="Q42" i="5"/>
  <c r="P42" i="5"/>
  <c r="Q41" i="5"/>
  <c r="P41" i="5"/>
  <c r="Q40" i="5"/>
  <c r="P40" i="5"/>
  <c r="Q39" i="5"/>
  <c r="P39" i="5"/>
  <c r="Q38" i="5"/>
  <c r="P38" i="5"/>
  <c r="Q37" i="5"/>
  <c r="P37" i="5"/>
  <c r="Q36" i="5"/>
  <c r="P36" i="5"/>
  <c r="Q35" i="5"/>
  <c r="P35" i="5"/>
  <c r="Q34" i="5"/>
  <c r="P34" i="5"/>
  <c r="Q33" i="5"/>
  <c r="P33" i="5"/>
  <c r="Q32" i="5"/>
  <c r="P32" i="5"/>
  <c r="Q31" i="5"/>
  <c r="P31" i="5"/>
  <c r="Q30" i="5"/>
  <c r="P30" i="5"/>
  <c r="Q29" i="5"/>
  <c r="P29" i="5"/>
  <c r="Q28" i="5"/>
  <c r="P28" i="5"/>
  <c r="Q27" i="5"/>
  <c r="P27" i="5"/>
  <c r="Q26" i="5"/>
  <c r="P26" i="5"/>
  <c r="Q25" i="5"/>
  <c r="P25" i="5"/>
  <c r="Q24" i="5"/>
  <c r="P24" i="5"/>
  <c r="Q23" i="5"/>
  <c r="P23" i="5"/>
  <c r="Q22" i="5"/>
  <c r="P22" i="5"/>
  <c r="Q21" i="5"/>
  <c r="P21" i="5"/>
  <c r="Q20" i="5"/>
  <c r="P20" i="5"/>
  <c r="Q19" i="5"/>
  <c r="P19" i="5"/>
  <c r="Q18" i="5"/>
  <c r="P18" i="5"/>
  <c r="Q17" i="5"/>
  <c r="P17" i="5"/>
  <c r="Q16" i="5"/>
  <c r="P16" i="5"/>
  <c r="Q15" i="5"/>
  <c r="P15" i="5"/>
  <c r="Q14" i="5"/>
  <c r="P14" i="5"/>
  <c r="Q13" i="5"/>
  <c r="P13" i="5"/>
  <c r="Q12" i="5"/>
  <c r="P12" i="5"/>
  <c r="Q11" i="5"/>
  <c r="P11" i="5"/>
  <c r="Q10" i="5"/>
  <c r="P10" i="5"/>
  <c r="Q9" i="5"/>
  <c r="P9" i="5"/>
  <c r="Q8" i="5"/>
  <c r="P8" i="5"/>
  <c r="Q7" i="5"/>
  <c r="P7" i="5"/>
  <c r="Q6" i="5"/>
  <c r="P6" i="5"/>
  <c r="Q5" i="5"/>
  <c r="P5" i="5"/>
  <c r="Q4" i="5"/>
  <c r="P4" i="5"/>
  <c r="Q3" i="5"/>
  <c r="P3" i="5"/>
  <c r="Q2" i="5"/>
  <c r="P2" i="5"/>
</calcChain>
</file>

<file path=xl/sharedStrings.xml><?xml version="1.0" encoding="utf-8"?>
<sst xmlns="http://schemas.openxmlformats.org/spreadsheetml/2006/main" count="33629" uniqueCount="8382">
  <si>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</si>
  <si>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</si>
  <si>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</si>
  <si>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</si>
  <si>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</si>
  <si>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</si>
  <si>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</si>
  <si>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</si>
  <si>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</si>
  <si>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</si>
  <si>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</si>
  <si>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</si>
  <si>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</si>
  <si>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</si>
  <si>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</si>
  <si>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</si>
  <si>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</si>
  <si>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</si>
  <si>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</si>
  <si>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</si>
  <si>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</si>
  <si>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</si>
  <si>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</si>
  <si>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</si>
  <si>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</si>
  <si>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</si>
  <si>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</si>
  <si>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</si>
  <si>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</si>
  <si>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</si>
  <si>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</si>
  <si>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</si>
  <si>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</si>
  <si>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</si>
  <si>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</si>
  <si>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</si>
  <si>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</si>
  <si>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</si>
  <si>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</si>
  <si>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</si>
  <si>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</si>
  <si>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</si>
  <si>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</si>
  <si>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</si>
  <si>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</si>
  <si>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</si>
  <si>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</si>
  <si>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</si>
  <si>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</si>
  <si>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</si>
  <si>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</si>
  <si>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</si>
  <si>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</si>
  <si>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</si>
  <si>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</si>
  <si>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</si>
  <si>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</si>
  <si>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</si>
  <si>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</si>
  <si>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</si>
  <si>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</si>
  <si>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</si>
  <si>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</si>
  <si>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</si>
  <si>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</si>
  <si>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</si>
  <si>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</si>
  <si>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</si>
  <si>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</si>
  <si>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</si>
  <si>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</si>
  <si>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</si>
  <si>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</si>
  <si>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</si>
  <si>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</si>
  <si>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</si>
  <si>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</si>
  <si>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</si>
  <si>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</si>
  <si>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</si>
  <si>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</si>
  <si>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</si>
  <si>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</si>
  <si>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</si>
  <si>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</si>
  <si>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</si>
  <si>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</si>
  <si>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</si>
  <si>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</si>
  <si>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</si>
  <si>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</si>
  <si>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</si>
  <si>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</si>
  <si>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</si>
  <si>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</si>
  <si>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</si>
  <si>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</si>
  <si>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</si>
  <si>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</si>
  <si>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</si>
  <si>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</si>
  <si>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</si>
  <si>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</si>
  <si>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</si>
  <si>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</si>
  <si>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</si>
  <si>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</si>
  <si>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</si>
  <si>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</si>
  <si>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</si>
  <si>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</si>
  <si>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</si>
  <si>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</si>
  <si>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</si>
  <si>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</si>
  <si>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</si>
  <si>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</si>
  <si>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</si>
  <si>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</si>
  <si>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</si>
  <si>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</si>
  <si>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</si>
  <si>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</si>
  <si>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</si>
  <si>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</si>
  <si>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</si>
  <si>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</si>
  <si>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</si>
  <si>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</si>
  <si>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</si>
  <si>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</si>
  <si>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</si>
  <si>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</si>
  <si>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</si>
  <si>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</si>
  <si>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</si>
  <si>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</si>
  <si>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</si>
  <si>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</si>
  <si>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</si>
  <si>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</si>
  <si>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</si>
  <si>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</si>
  <si>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</si>
  <si>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</si>
  <si>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</si>
  <si>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</si>
  <si>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</si>
  <si>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</si>
  <si>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</si>
  <si>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</si>
  <si>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</si>
  <si>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</si>
  <si>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</si>
  <si>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</si>
  <si>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</si>
  <si>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</si>
  <si>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</si>
  <si>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</si>
  <si>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</si>
  <si>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</si>
  <si>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</si>
  <si>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</si>
  <si>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</si>
  <si>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</si>
  <si>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</si>
  <si>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</si>
  <si>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</si>
  <si>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</si>
  <si>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</si>
  <si>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</si>
  <si>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</si>
  <si>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</si>
  <si>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</si>
  <si>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</si>
  <si>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</si>
  <si>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</si>
  <si>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</si>
  <si>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</si>
  <si>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</si>
  <si>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</si>
  <si>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</si>
  <si>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</si>
  <si>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</si>
  <si>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</si>
  <si>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</si>
  <si>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</si>
  <si>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</si>
  <si>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</si>
  <si>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</si>
  <si>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</si>
  <si>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</si>
  <si>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</si>
  <si>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</si>
  <si>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</si>
  <si>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</si>
  <si>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</si>
  <si>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</si>
  <si>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</si>
  <si>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</si>
  <si>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</si>
  <si>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</si>
  <si>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</si>
  <si>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</si>
  <si>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</si>
  <si>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</si>
  <si>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</si>
  <si>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</si>
  <si>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</si>
  <si>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</si>
  <si>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</si>
  <si>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</si>
  <si>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</si>
  <si>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</si>
  <si>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</si>
  <si>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</si>
  <si>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</si>
  <si>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</si>
  <si>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</si>
  <si>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</si>
  <si>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</si>
  <si>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</si>
  <si>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</si>
  <si>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</si>
  <si>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</si>
  <si>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</si>
  <si>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</si>
  <si>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</si>
  <si>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</si>
  <si>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</si>
  <si>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</si>
  <si>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</si>
  <si>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</si>
  <si>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</si>
  <si>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</si>
  <si>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</si>
  <si>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</si>
  <si>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</si>
  <si>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</si>
  <si>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</si>
  <si>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</si>
  <si>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</si>
  <si>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</si>
  <si>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</si>
  <si>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</si>
  <si>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</si>
  <si>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</si>
  <si>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</si>
  <si>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</si>
  <si>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</si>
  <si>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</si>
  <si>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</si>
  <si>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</si>
  <si>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</si>
  <si>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</si>
  <si>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</si>
  <si>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</si>
  <si>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</si>
  <si>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</si>
  <si>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</si>
  <si>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</si>
  <si>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</si>
  <si>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</si>
  <si>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</si>
  <si>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</si>
  <si>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</si>
  <si>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</si>
  <si>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</si>
  <si>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</si>
  <si>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</si>
  <si>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</si>
  <si>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</si>
  <si>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</si>
  <si>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</si>
  <si>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</si>
  <si>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</si>
  <si>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</si>
  <si>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</si>
  <si>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</si>
  <si>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</si>
  <si>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</si>
  <si>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</si>
  <si>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</si>
  <si>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</si>
  <si>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</si>
  <si>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</si>
  <si>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</si>
  <si>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</si>
  <si>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</si>
  <si>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</si>
  <si>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</si>
  <si>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</si>
  <si>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</si>
  <si>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</si>
  <si>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</si>
  <si>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</si>
  <si>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</si>
  <si>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</si>
  <si>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</si>
  <si>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</si>
  <si>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</si>
  <si>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</si>
  <si>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</si>
  <si>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</si>
  <si>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</si>
  <si>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</si>
  <si>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</si>
  <si>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</si>
  <si>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</si>
  <si>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</si>
  <si>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</si>
  <si>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</si>
  <si>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</si>
  <si>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</si>
  <si>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</si>
  <si>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</si>
  <si>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</si>
  <si>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</si>
  <si>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</si>
  <si>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</si>
  <si>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</si>
  <si>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</si>
  <si>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</si>
  <si>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</si>
  <si>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</si>
  <si>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</si>
  <si>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</si>
  <si>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</si>
  <si>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</si>
  <si>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</si>
  <si>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</si>
  <si>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</si>
  <si>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</si>
  <si>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</si>
  <si>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</si>
  <si>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</si>
  <si>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</si>
  <si>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</si>
  <si>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</si>
  <si>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</si>
  <si>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</si>
  <si>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</si>
  <si>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</si>
  <si>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</si>
  <si>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</si>
  <si>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</si>
  <si>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</si>
  <si>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</si>
  <si>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</si>
  <si>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</si>
  <si>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</si>
  <si>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</si>
  <si>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</si>
  <si>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</si>
  <si>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</si>
  <si>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</si>
  <si>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</si>
  <si>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</si>
  <si>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</si>
  <si>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</si>
  <si>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</si>
  <si>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</si>
  <si>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</si>
  <si>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</si>
  <si>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</si>
  <si>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</si>
  <si>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</si>
  <si>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</si>
  <si>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</si>
  <si>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</si>
  <si>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</si>
  <si>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</si>
  <si>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</si>
  <si>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</si>
  <si>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</si>
  <si>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</si>
  <si>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</si>
  <si>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</si>
  <si>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</si>
  <si>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</si>
  <si>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</si>
  <si>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</si>
  <si>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</si>
  <si>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</si>
  <si>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</si>
  <si>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</si>
  <si>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</si>
  <si>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</si>
  <si>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</si>
  <si>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</si>
  <si>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</si>
  <si>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</si>
  <si>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</si>
  <si>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</si>
  <si>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</si>
  <si>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</si>
  <si>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</si>
  <si>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</si>
  <si>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</si>
  <si>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</si>
  <si>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</si>
  <si>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</si>
  <si>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</si>
  <si>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</si>
  <si>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</si>
  <si>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</si>
  <si>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</si>
  <si>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</si>
  <si>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</si>
  <si>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</si>
  <si>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</si>
  <si>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</si>
  <si>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</si>
  <si>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</si>
  <si>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</si>
  <si>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</si>
  <si>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</si>
  <si>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</si>
  <si>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</si>
  <si>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</si>
  <si>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</si>
  <si>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</si>
  <si>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</si>
  <si>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</si>
  <si>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</si>
  <si>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</si>
  <si>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</si>
  <si>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</si>
  <si>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</si>
  <si>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</si>
  <si>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</si>
  <si>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</si>
  <si>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</si>
  <si>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</si>
  <si>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</si>
  <si>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</si>
  <si>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</si>
  <si>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</si>
  <si>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</si>
  <si>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</si>
  <si>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</si>
  <si>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</si>
  <si>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</si>
  <si>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</si>
  <si>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</si>
  <si>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</si>
  <si>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</si>
  <si>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</si>
  <si>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</si>
  <si>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</si>
  <si>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</si>
  <si>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</si>
  <si>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</si>
  <si>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</si>
  <si>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</si>
  <si>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</si>
  <si>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</si>
  <si>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</si>
  <si>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</si>
  <si>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</si>
  <si>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</si>
  <si>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</si>
  <si>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</si>
  <si>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</si>
  <si>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</si>
  <si>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</si>
  <si>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</si>
  <si>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</si>
  <si>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</si>
  <si>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</si>
  <si>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</si>
  <si>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</si>
  <si>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</si>
  <si>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</si>
  <si>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</si>
  <si>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</si>
  <si>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</si>
  <si>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</si>
  <si>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</si>
  <si>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</si>
  <si>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</si>
  <si>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</si>
  <si>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</si>
  <si>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</si>
  <si>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</si>
  <si>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</si>
  <si>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</si>
  <si>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</si>
  <si>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</si>
  <si>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</si>
  <si>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</si>
  <si>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</si>
  <si>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</si>
  <si>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</si>
  <si>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</si>
  <si>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</si>
  <si>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</si>
  <si>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</si>
  <si>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</si>
  <si>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</si>
  <si>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</si>
  <si>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</si>
  <si>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</si>
  <si>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</si>
  <si>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</si>
  <si>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</si>
  <si>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</si>
  <si>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</si>
  <si>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</si>
  <si>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</si>
  <si>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</si>
  <si>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</si>
  <si>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</si>
  <si>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</si>
  <si>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</si>
  <si>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</si>
  <si>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</si>
  <si>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</si>
  <si>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</si>
  <si>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</si>
  <si>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</si>
  <si>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</si>
  <si>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</si>
  <si>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</si>
  <si>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</si>
  <si>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</si>
  <si>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</si>
  <si>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</si>
  <si>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</si>
  <si>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</si>
  <si>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</si>
  <si>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</si>
  <si>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</si>
  <si>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</si>
  <si>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</si>
  <si>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</si>
  <si>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</si>
  <si>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</si>
  <si>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</si>
  <si>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</si>
  <si>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</si>
  <si>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</si>
  <si>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</si>
  <si>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</si>
  <si>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</si>
  <si>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</si>
  <si>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</si>
  <si>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</si>
  <si>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</si>
  <si>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</si>
  <si>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</si>
  <si>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</si>
  <si>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</si>
  <si>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</si>
  <si>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</si>
  <si>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</si>
  <si>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</si>
  <si>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</si>
  <si>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</si>
  <si>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</si>
  <si>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</si>
  <si>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</si>
  <si>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</si>
  <si>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</si>
  <si>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</si>
  <si>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</si>
  <si>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</si>
  <si>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</si>
  <si>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</si>
  <si>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</si>
  <si>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</si>
  <si>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</si>
  <si>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</si>
  <si>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</si>
  <si>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</si>
  <si>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</si>
  <si>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</si>
  <si>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</si>
  <si>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</si>
  <si>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</si>
  <si>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</si>
  <si>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</si>
  <si>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</si>
  <si>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</si>
  <si>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</si>
  <si>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</si>
  <si>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</si>
  <si>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</si>
  <si>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</si>
  <si>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</si>
  <si>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</si>
  <si>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</si>
  <si>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</si>
  <si>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</si>
  <si>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</si>
  <si>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</si>
  <si>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</si>
  <si>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</si>
  <si>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</si>
  <si>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</si>
  <si>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</si>
  <si>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</si>
  <si>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</si>
  <si>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</si>
  <si>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</si>
  <si>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</si>
  <si>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</si>
  <si>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</si>
  <si>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</si>
  <si>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</si>
  <si>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</si>
  <si>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</si>
  <si>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</si>
  <si>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</si>
  <si>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</si>
  <si>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</si>
  <si>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</si>
  <si>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</si>
  <si>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</si>
  <si>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</si>
  <si>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</si>
  <si>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</si>
  <si>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</si>
  <si>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</si>
  <si>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</si>
  <si>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</si>
  <si>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</si>
  <si>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</si>
  <si>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</si>
  <si>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</si>
  <si>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</si>
  <si>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</si>
  <si>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</si>
  <si>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</si>
  <si>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</si>
  <si>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</si>
  <si>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</si>
  <si>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</si>
  <si>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</si>
  <si>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</si>
  <si>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</si>
  <si>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</si>
  <si>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</si>
  <si>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</si>
  <si>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</si>
  <si>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</si>
  <si>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</si>
  <si>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</si>
  <si>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</si>
  <si>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</si>
  <si>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</si>
  <si>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</si>
  <si>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</si>
  <si>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</si>
  <si>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</si>
  <si>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</si>
  <si>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</si>
  <si>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</si>
  <si>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</si>
  <si>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</si>
  <si>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</si>
  <si>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</si>
  <si>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</si>
  <si>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</si>
  <si>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</si>
  <si>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</si>
  <si>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</si>
  <si>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</si>
  <si>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</si>
  <si>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</si>
  <si>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</si>
  <si>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</si>
  <si>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</si>
  <si>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</si>
  <si>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</si>
  <si>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</si>
  <si>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</si>
  <si>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</si>
  <si>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</si>
  <si>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</si>
  <si>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</si>
  <si>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</si>
  <si>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</si>
  <si>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</si>
  <si>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</si>
  <si>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</si>
  <si>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</si>
  <si>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</si>
  <si>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</si>
  <si>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</si>
  <si>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</si>
  <si>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</si>
  <si>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</si>
  <si>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</si>
  <si>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</si>
  <si>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</si>
  <si>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</si>
  <si>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</si>
  <si>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</si>
  <si>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</si>
  <si>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</si>
  <si>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</si>
  <si>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</si>
  <si>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</si>
  <si>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</si>
  <si>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</si>
  <si>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</si>
  <si>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</si>
  <si>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</si>
  <si>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</si>
  <si>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</si>
  <si>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</si>
  <si>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</si>
  <si>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</si>
  <si>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</si>
  <si>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</si>
  <si>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</si>
  <si>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</si>
  <si>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</si>
  <si>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</si>
  <si>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</si>
  <si>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</si>
  <si>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</si>
  <si>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</si>
  <si>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</si>
  <si>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</si>
  <si>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</si>
  <si>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</si>
  <si>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</si>
  <si>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</si>
  <si>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</si>
  <si>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</si>
  <si>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</si>
  <si>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</si>
  <si>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</si>
  <si>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</si>
  <si>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</si>
  <si>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</si>
  <si>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</si>
  <si>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</si>
  <si>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</si>
  <si>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</si>
  <si>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</si>
  <si>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</si>
  <si>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</si>
  <si>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</si>
  <si>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</si>
  <si>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</si>
  <si>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</si>
  <si>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</si>
  <si>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</si>
  <si>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</si>
  <si>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</si>
  <si>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</si>
  <si>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</si>
  <si>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</si>
  <si>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</si>
  <si>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</si>
  <si>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</si>
  <si>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</si>
  <si>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</si>
  <si>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</si>
  <si>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</si>
  <si>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</si>
  <si>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</si>
  <si>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</si>
  <si>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</si>
  <si>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</si>
  <si>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</si>
  <si>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</si>
  <si>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</si>
  <si>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</si>
  <si>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</si>
  <si>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</si>
  <si>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</si>
  <si>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</si>
  <si>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</si>
  <si>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</si>
  <si>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</si>
  <si>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</si>
  <si>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</si>
  <si>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</si>
  <si>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</si>
  <si>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</si>
  <si>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</si>
  <si>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</si>
  <si>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</si>
  <si>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</si>
  <si>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</si>
  <si>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</si>
  <si>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</si>
  <si>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</si>
  <si>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</si>
  <si>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</si>
  <si>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</si>
  <si>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</si>
  <si>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</si>
  <si>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</si>
  <si>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</si>
  <si>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</si>
  <si>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</si>
  <si>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</si>
  <si>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</si>
  <si>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</si>
  <si>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</si>
  <si>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</si>
  <si>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</si>
  <si>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</si>
  <si>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</si>
  <si>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</si>
  <si>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</si>
  <si>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</si>
  <si>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</si>
  <si>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</si>
  <si>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</si>
  <si>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</si>
  <si>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</si>
  <si>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</si>
  <si>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</si>
  <si>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</si>
  <si>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</si>
  <si>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</si>
  <si>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</si>
  <si>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</si>
  <si>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</si>
  <si>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</si>
  <si>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</si>
  <si>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</si>
  <si>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</si>
  <si>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</si>
  <si>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</si>
  <si>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</si>
  <si>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</si>
  <si>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</si>
  <si>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</si>
  <si>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</si>
  <si>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</si>
  <si>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</si>
  <si>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</si>
  <si>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</si>
  <si>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</si>
  <si>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</si>
  <si>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</si>
  <si>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</si>
  <si>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</si>
  <si>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</si>
  <si>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</si>
  <si>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</si>
  <si>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</si>
  <si>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</si>
  <si>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</si>
  <si>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</si>
  <si>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</si>
  <si>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</si>
  <si>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</si>
  <si>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</si>
  <si>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</si>
  <si>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</si>
  <si>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</si>
  <si>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</si>
  <si>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</si>
  <si>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</si>
  <si>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</si>
  <si>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</si>
  <si>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</si>
  <si>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</si>
  <si>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</si>
  <si>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</si>
  <si>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</si>
  <si>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</si>
  <si>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</si>
  <si>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</si>
  <si>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</si>
  <si>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</si>
  <si>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</si>
  <si>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</si>
  <si>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</si>
  <si>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</si>
  <si>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</si>
  <si>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</si>
  <si>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</si>
  <si>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</si>
  <si>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</si>
  <si>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</si>
  <si>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</si>
  <si>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</si>
  <si>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</si>
  <si>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</si>
  <si>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</si>
  <si>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</si>
  <si>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</si>
  <si>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</si>
  <si>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</si>
  <si>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</si>
  <si>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</si>
  <si>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</si>
  <si>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</si>
  <si>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</si>
  <si>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</si>
  <si>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</si>
  <si>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</si>
  <si>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</si>
  <si>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</si>
  <si>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</si>
  <si>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</si>
  <si>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</si>
  <si>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</si>
  <si>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</si>
  <si>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</si>
  <si>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</si>
  <si>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</si>
  <si>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</si>
  <si>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</si>
  <si>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</si>
  <si>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</si>
  <si>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</si>
  <si>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</si>
  <si>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</si>
  <si>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</si>
  <si>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</si>
  <si>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</si>
  <si>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</si>
  <si>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</si>
  <si>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</si>
  <si>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</si>
  <si>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</si>
  <si>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</si>
  <si>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</si>
  <si>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</si>
  <si>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</si>
  <si>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</si>
  <si>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</si>
  <si>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</si>
  <si>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</si>
  <si>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</si>
  <si>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</si>
  <si>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</si>
  <si>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</si>
  <si>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</si>
  <si>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</si>
  <si>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</si>
  <si>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</si>
  <si>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</si>
  <si>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</si>
  <si>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</si>
  <si>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</si>
  <si>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</si>
  <si>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</si>
  <si>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</si>
  <si>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</si>
  <si>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</si>
  <si>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</si>
  <si>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</si>
  <si>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</si>
  <si>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</si>
  <si>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</si>
  <si>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</si>
  <si>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</si>
  <si>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</si>
  <si>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</si>
  <si>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</si>
  <si>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</si>
  <si>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</si>
  <si>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</si>
  <si>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</si>
  <si>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</si>
  <si>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</si>
  <si>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</si>
  <si>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</si>
  <si>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</si>
  <si>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</si>
  <si>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</si>
  <si>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</si>
  <si>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</si>
  <si>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</si>
  <si>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</si>
  <si>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</si>
  <si>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</si>
  <si>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</si>
  <si>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</si>
  <si>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</si>
  <si>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</si>
  <si>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</si>
  <si>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</si>
  <si>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</si>
  <si>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</si>
  <si>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</si>
  <si>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</si>
  <si>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</si>
  <si>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</si>
  <si>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</si>
  <si>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</si>
  <si>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</si>
  <si>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</si>
  <si>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</si>
  <si>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</si>
  <si>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</si>
  <si>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</si>
  <si>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</si>
  <si>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</si>
  <si>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</si>
  <si>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</si>
  <si>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</si>
  <si>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</si>
  <si>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</si>
  <si>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</si>
  <si>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</si>
  <si>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</si>
  <si>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</si>
  <si>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</si>
  <si>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</si>
  <si>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</si>
  <si>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</si>
  <si>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</si>
  <si>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</si>
  <si>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</si>
  <si>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</si>
  <si>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</si>
  <si>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</si>
  <si>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</si>
  <si>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</si>
  <si>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</si>
  <si>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</si>
  <si>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</si>
  <si>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</si>
  <si>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</si>
  <si>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</si>
  <si>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</si>
  <si>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</si>
  <si>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</si>
  <si>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</si>
  <si>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</si>
  <si>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</si>
  <si>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</si>
  <si>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</si>
  <si>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</si>
  <si>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</si>
  <si>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</si>
  <si>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</si>
  <si>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</si>
  <si>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</si>
  <si>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</si>
  <si>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</si>
  <si>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</si>
  <si>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</si>
  <si>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</si>
  <si>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</si>
  <si>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</si>
  <si>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</si>
  <si>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</si>
  <si>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</si>
  <si>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</si>
  <si>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</si>
  <si>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</si>
  <si>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</si>
  <si>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</si>
  <si>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</si>
  <si>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</si>
  <si>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</si>
  <si>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</si>
  <si>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</si>
  <si>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</si>
  <si>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</si>
  <si>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</si>
  <si>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</si>
  <si>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</si>
  <si>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</si>
  <si>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</si>
  <si>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</si>
  <si>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</si>
  <si>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</si>
  <si>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</si>
  <si>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</si>
  <si>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</si>
  <si>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</si>
  <si>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</si>
  <si>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</si>
  <si>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</si>
  <si>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</si>
  <si>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</si>
  <si>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</si>
  <si>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</si>
  <si>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</si>
  <si>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</si>
  <si>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</si>
  <si>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</si>
  <si>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</si>
  <si>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</si>
  <si>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</si>
  <si>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</si>
  <si>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</si>
  <si>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</si>
  <si>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</si>
  <si>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</si>
  <si>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</si>
  <si>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</si>
  <si>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</si>
  <si>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</si>
  <si>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</si>
  <si>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</si>
  <si>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</si>
  <si>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</si>
  <si>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</si>
  <si>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</si>
  <si>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</si>
  <si>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</si>
  <si>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</si>
  <si>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</si>
  <si>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</si>
  <si>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</si>
  <si>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</si>
  <si>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</si>
  <si>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</si>
  <si>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</si>
  <si>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</si>
  <si>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</si>
  <si>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</si>
  <si>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</si>
  <si>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</si>
  <si>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</si>
  <si>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</si>
  <si>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</si>
  <si>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</si>
  <si>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</si>
  <si>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</si>
  <si>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</si>
  <si>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</si>
  <si>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</si>
  <si>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</si>
  <si>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</si>
  <si>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</si>
  <si>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</si>
  <si>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</si>
  <si>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</si>
  <si>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</si>
  <si>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</si>
  <si>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</si>
  <si>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</si>
  <si>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</si>
  <si>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</si>
  <si>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</si>
  <si>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</si>
  <si>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</si>
  <si>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</si>
  <si>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</si>
  <si>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</si>
  <si>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</si>
  <si>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</si>
  <si>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</si>
  <si>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</si>
  <si>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</si>
  <si>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</si>
  <si>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</si>
  <si>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</si>
  <si>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</si>
  <si>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</si>
  <si>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</si>
  <si>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</si>
  <si>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</si>
  <si>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</si>
  <si>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</si>
  <si>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</si>
  <si>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</si>
  <si>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</si>
  <si>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</si>
  <si>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</si>
  <si>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</si>
  <si>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</si>
  <si>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</si>
  <si>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</si>
  <si>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</si>
  <si>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</si>
  <si>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</si>
  <si>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</si>
  <si>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</si>
  <si>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</si>
  <si>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</si>
  <si>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</si>
  <si>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</si>
  <si>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</si>
  <si>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</si>
  <si>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</si>
  <si>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</si>
  <si>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</si>
  <si>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</si>
  <si>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</si>
  <si>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</si>
  <si>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</si>
  <si>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</si>
  <si>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</si>
  <si>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</si>
  <si>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</si>
  <si>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</si>
  <si>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</si>
  <si>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</si>
  <si>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</si>
  <si>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</si>
  <si>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</si>
  <si>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</si>
  <si>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</si>
  <si>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</si>
  <si>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</si>
  <si>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</si>
  <si>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</si>
  <si>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</si>
  <si>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</si>
  <si>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</si>
  <si>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</si>
  <si>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</si>
  <si>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</si>
  <si>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</si>
  <si>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</si>
  <si>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</si>
  <si>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</si>
  <si>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</si>
  <si>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</si>
  <si>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</si>
  <si>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</si>
  <si>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</si>
  <si>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</si>
  <si>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</si>
  <si>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</si>
  <si>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</si>
  <si>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</si>
  <si>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</si>
  <si>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</si>
  <si>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</si>
  <si>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</si>
  <si>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</si>
  <si>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</si>
  <si>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</si>
  <si>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</si>
  <si>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</si>
  <si>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</si>
  <si>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</si>
  <si>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</si>
  <si>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</si>
  <si>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</si>
  <si>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</si>
  <si>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</si>
  <si>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</si>
  <si>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</si>
  <si>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</si>
  <si>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</si>
  <si>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</si>
  <si>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</si>
  <si>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</si>
  <si>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</si>
  <si>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</si>
  <si>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</si>
  <si>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</si>
  <si>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</si>
  <si>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</si>
  <si>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</si>
  <si>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</si>
  <si>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</si>
  <si>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</si>
  <si>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</si>
  <si>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</si>
  <si>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</si>
  <si>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</si>
  <si>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</si>
  <si>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</si>
  <si>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</si>
  <si>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</si>
  <si>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</si>
  <si>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</si>
  <si>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</si>
  <si>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</si>
  <si>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</si>
  <si>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</si>
  <si>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</si>
  <si>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</si>
  <si>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</si>
  <si>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</si>
  <si>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</si>
  <si>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</si>
  <si>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</si>
  <si>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</si>
  <si>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</si>
  <si>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</si>
  <si>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</si>
  <si>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</si>
  <si>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</si>
  <si>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</si>
  <si>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</si>
  <si>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</si>
  <si>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</si>
  <si>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</si>
  <si>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</si>
  <si>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</si>
  <si>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</si>
  <si>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</si>
  <si>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</si>
  <si>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</si>
  <si>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</si>
  <si>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</si>
  <si>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</si>
  <si>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</si>
  <si>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</si>
  <si>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</si>
  <si>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</si>
  <si>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</si>
  <si>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</si>
  <si>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</si>
  <si>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</si>
  <si>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</si>
  <si>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</si>
  <si>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</si>
  <si>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</si>
  <si>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</si>
  <si>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</si>
  <si>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</si>
  <si>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</si>
  <si>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</si>
  <si>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</si>
  <si>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</si>
  <si>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</si>
  <si>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</si>
  <si>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</si>
  <si>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</si>
  <si>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</si>
  <si>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</si>
  <si>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</si>
  <si>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</si>
  <si>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</si>
  <si>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</si>
  <si>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</si>
  <si>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</si>
  <si>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</si>
  <si>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</si>
  <si>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</si>
  <si>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</si>
  <si>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</si>
  <si>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</si>
  <si>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</si>
  <si>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</si>
  <si>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</si>
  <si>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</si>
  <si>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</si>
  <si>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</si>
  <si>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</si>
  <si>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</si>
  <si>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</si>
  <si>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</si>
  <si>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</si>
  <si>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</si>
  <si>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</si>
  <si>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</si>
  <si>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</si>
  <si>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</si>
  <si>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</si>
  <si>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</si>
  <si>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</si>
  <si>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</si>
  <si>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</si>
  <si>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</si>
  <si>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</si>
  <si>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</si>
  <si>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</si>
  <si>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</si>
  <si>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</si>
  <si>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</si>
  <si>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</si>
  <si>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</si>
  <si>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</si>
  <si>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</si>
  <si>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</si>
  <si>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</si>
  <si>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</si>
  <si>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</si>
  <si>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</si>
  <si>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</si>
  <si>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</si>
  <si>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</si>
  <si>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</si>
  <si>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</si>
  <si>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</si>
  <si>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</si>
  <si>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</si>
  <si>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</si>
  <si>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</si>
  <si>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</si>
  <si>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</si>
  <si>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</si>
  <si>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</si>
  <si>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</si>
  <si>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</si>
  <si>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</si>
  <si>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</si>
  <si>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</si>
  <si>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</si>
  <si>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</si>
  <si>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</si>
  <si>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</si>
  <si>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</si>
  <si>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</si>
  <si>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</si>
  <si>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</si>
  <si>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</si>
  <si>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</si>
  <si>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</si>
  <si>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</si>
  <si>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</si>
  <si>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</si>
  <si>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</si>
  <si>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</si>
  <si>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</si>
  <si>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</si>
  <si>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</si>
  <si>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</si>
  <si>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</si>
  <si>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</si>
  <si>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</si>
  <si>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</si>
  <si>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</si>
  <si>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</si>
  <si>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</si>
  <si>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</si>
  <si>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</si>
  <si>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</si>
  <si>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</si>
  <si>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</si>
  <si>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</si>
  <si>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</si>
  <si>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</si>
  <si>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</si>
  <si>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</si>
  <si>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</si>
  <si>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</si>
  <si>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</si>
  <si>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</si>
  <si>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</si>
  <si>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</si>
  <si>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</si>
  <si>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</si>
  <si>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</si>
  <si>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</si>
  <si>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</si>
  <si>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</si>
  <si>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</si>
  <si>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</si>
  <si>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</si>
  <si>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</si>
  <si>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</si>
  <si>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</si>
  <si>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</si>
  <si>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</si>
  <si>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</si>
  <si>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</si>
  <si>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</si>
  <si>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</si>
  <si>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</si>
  <si>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</si>
  <si>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</si>
  <si>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</si>
  <si>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</si>
  <si>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</si>
  <si>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</si>
  <si>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</si>
  <si>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</si>
  <si>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</si>
  <si>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</si>
  <si>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</si>
  <si>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</si>
  <si>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</si>
  <si>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</si>
  <si>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</si>
  <si>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</si>
  <si>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</si>
  <si>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</si>
  <si>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</si>
  <si>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</si>
  <si>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</si>
  <si>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</si>
  <si>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</si>
  <si>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</si>
  <si>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</si>
  <si>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</si>
  <si>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</si>
  <si>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</si>
  <si>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</si>
  <si>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</si>
  <si>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</si>
  <si>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</si>
  <si>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</si>
  <si>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</si>
  <si>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</si>
  <si>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</si>
  <si>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</si>
  <si>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</si>
  <si>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</si>
  <si>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</si>
  <si>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</si>
  <si>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</si>
  <si>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</si>
  <si>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</si>
  <si>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</si>
  <si>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</si>
  <si>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</si>
  <si>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</si>
  <si>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</si>
  <si>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</si>
  <si>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</si>
  <si>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</si>
  <si>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</si>
  <si>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</si>
  <si>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</si>
  <si>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</si>
  <si>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</si>
  <si>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</si>
  <si>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</si>
  <si>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</si>
  <si>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</si>
  <si>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</si>
  <si>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</si>
  <si>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</si>
  <si>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</si>
  <si>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</si>
  <si>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</si>
  <si>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</si>
  <si>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</si>
  <si>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</si>
  <si>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</si>
  <si>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</si>
  <si>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</si>
  <si>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</si>
  <si>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</si>
  <si>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</si>
  <si>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</si>
  <si>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</si>
  <si>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</si>
  <si>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</si>
  <si>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</si>
  <si>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</si>
  <si>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</si>
  <si>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</si>
  <si>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</si>
  <si>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</si>
  <si>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</si>
  <si>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</si>
  <si>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</si>
  <si>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</si>
  <si>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</si>
  <si>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</si>
  <si>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</si>
  <si>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</si>
  <si>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</si>
  <si>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</si>
  <si>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</si>
  <si>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</si>
  <si>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</si>
  <si>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</si>
  <si>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</si>
  <si>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</si>
  <si>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</si>
  <si>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</si>
  <si>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</si>
  <si>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</si>
  <si>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</si>
  <si>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</si>
  <si>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</si>
  <si>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</si>
  <si>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</si>
  <si>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</si>
  <si>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</si>
  <si>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</si>
  <si>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</si>
  <si>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</si>
  <si>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</si>
  <si>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</si>
  <si>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</si>
  <si>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</si>
  <si>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</si>
  <si>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</si>
  <si>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</si>
  <si>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</si>
  <si>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</si>
  <si>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</si>
  <si>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</si>
  <si>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</si>
  <si>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</si>
  <si>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</si>
  <si>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</si>
  <si>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</si>
  <si>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</si>
  <si>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</si>
  <si>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</si>
  <si>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</si>
  <si>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</si>
  <si>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</si>
  <si>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</si>
  <si>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</si>
  <si>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</si>
  <si>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</si>
  <si>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</si>
  <si>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</si>
  <si>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</si>
  <si>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</si>
  <si>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</si>
  <si>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</si>
  <si>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</si>
  <si>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</si>
  <si>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</si>
  <si>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</si>
  <si>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</si>
  <si>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</si>
  <si>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</si>
  <si>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</si>
  <si>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</si>
  <si>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</si>
  <si>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</si>
  <si>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</si>
  <si>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</si>
  <si>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</si>
  <si>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</si>
  <si>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</si>
  <si>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</si>
  <si>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</si>
  <si>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</si>
  <si>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</si>
  <si>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</si>
  <si>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</si>
  <si>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</si>
  <si>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</si>
  <si>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</si>
  <si>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</si>
  <si>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</si>
  <si>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</si>
  <si>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</si>
  <si>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</si>
  <si>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</si>
  <si>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</si>
  <si>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</si>
  <si>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</si>
  <si>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</si>
  <si>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</si>
  <si>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</si>
  <si>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</si>
  <si>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</si>
  <si>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</si>
  <si>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</si>
  <si>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</si>
  <si>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</si>
  <si>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</si>
  <si>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</si>
  <si>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</si>
  <si>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</si>
  <si>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</si>
  <si>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</si>
  <si>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</si>
  <si>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</si>
  <si>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</si>
  <si>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</si>
  <si>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</si>
  <si>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</si>
  <si>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</si>
  <si>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</si>
  <si>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</si>
  <si>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</si>
  <si>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</si>
  <si>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</si>
  <si>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</si>
  <si>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</si>
  <si>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</si>
  <si>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</si>
  <si>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</si>
  <si>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</si>
  <si>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</si>
  <si>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</si>
  <si>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</si>
  <si>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</si>
  <si>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</si>
  <si>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</si>
  <si>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</si>
  <si>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</si>
  <si>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</si>
  <si>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</si>
  <si>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</si>
  <si>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</si>
  <si>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</si>
  <si>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</si>
  <si>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</si>
  <si>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</si>
  <si>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</si>
  <si>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</si>
  <si>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</si>
  <si>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</si>
  <si>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</si>
  <si>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</si>
  <si>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</si>
  <si>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</si>
  <si>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</si>
  <si>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</si>
  <si>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</si>
  <si>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</si>
  <si>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</si>
  <si>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</si>
  <si>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</si>
  <si>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</si>
  <si>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</si>
  <si>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</si>
  <si>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</si>
  <si>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</si>
  <si>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</si>
  <si>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</si>
  <si>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</si>
  <si>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</si>
  <si>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</si>
  <si>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</si>
  <si>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</si>
  <si>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</si>
  <si>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</si>
  <si>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</si>
  <si>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</si>
  <si>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</si>
  <si>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</si>
  <si>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</si>
  <si>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</si>
  <si>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</si>
  <si>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</si>
  <si>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</si>
  <si>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</si>
  <si>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</si>
  <si>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</si>
  <si>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</si>
  <si>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</si>
  <si>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</si>
  <si>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</si>
  <si>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</si>
  <si>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</si>
  <si>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</si>
  <si>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</si>
  <si>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</si>
  <si>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</si>
  <si>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</si>
  <si>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</si>
  <si>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</si>
  <si>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</si>
  <si>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</si>
  <si>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</si>
  <si>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</si>
  <si>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</si>
  <si>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</si>
  <si>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</si>
  <si>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</si>
  <si>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</si>
  <si>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</si>
  <si>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</si>
  <si>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</si>
  <si>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</si>
  <si>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</si>
  <si>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</si>
  <si>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</si>
  <si>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</si>
  <si>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</si>
  <si>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</si>
  <si>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</si>
  <si>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</si>
  <si>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</si>
  <si>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</si>
  <si>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</si>
  <si>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</si>
  <si>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</si>
  <si>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</si>
  <si>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</si>
  <si>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</si>
  <si>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</si>
  <si>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</si>
  <si>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</si>
  <si>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</si>
  <si>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</si>
  <si>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</si>
  <si>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</si>
  <si>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</si>
  <si>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</si>
  <si>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</si>
  <si>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</si>
  <si>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</si>
  <si>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</si>
  <si>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</si>
  <si>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</si>
  <si>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</si>
  <si>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</si>
  <si>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</si>
  <si>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</si>
  <si>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</si>
  <si>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</si>
  <si>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</si>
  <si>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</si>
  <si>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</si>
  <si>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</si>
  <si>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</si>
  <si>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</si>
  <si>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</si>
  <si>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</si>
  <si>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</si>
  <si>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</si>
  <si>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</si>
  <si>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</si>
  <si>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</si>
  <si>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</si>
  <si>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</si>
  <si>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</si>
  <si>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</si>
  <si>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</si>
  <si>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</si>
  <si>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</si>
  <si>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</si>
  <si>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</si>
  <si>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</si>
  <si>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</si>
  <si>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</si>
  <si>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</si>
  <si>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</si>
  <si>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</si>
  <si>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</si>
  <si>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</si>
  <si>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</si>
  <si>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</si>
  <si>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</si>
  <si>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</si>
  <si>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</si>
  <si>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</si>
  <si>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</si>
  <si>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</si>
  <si>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</si>
  <si>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</si>
  <si>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</si>
  <si>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</si>
  <si>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</si>
  <si>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</si>
  <si>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</si>
  <si>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</si>
  <si>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</si>
  <si>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</si>
  <si>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</si>
  <si>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</si>
  <si>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</si>
  <si>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</si>
  <si>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</si>
  <si>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</si>
  <si>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</si>
  <si>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</si>
  <si>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</si>
  <si>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</si>
  <si>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</si>
  <si>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</si>
  <si>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</si>
  <si>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</si>
  <si>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</si>
  <si>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</si>
  <si>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</si>
  <si>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</si>
  <si>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</si>
  <si>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</si>
  <si>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</si>
  <si>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</si>
  <si>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</si>
  <si>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</si>
  <si>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</si>
  <si>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</si>
  <si>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</si>
  <si>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</si>
  <si>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</si>
  <si>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</si>
  <si>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</si>
  <si>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</si>
  <si>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</si>
  <si>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</si>
  <si>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</si>
  <si>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</si>
  <si>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</si>
  <si>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</si>
  <si>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</si>
  <si>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</si>
  <si>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</si>
  <si>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</si>
  <si>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</si>
  <si>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</si>
  <si>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</si>
  <si>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</si>
  <si>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</si>
  <si>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</si>
  <si>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</si>
  <si>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</si>
  <si>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</si>
  <si>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</si>
  <si>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</si>
  <si>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</si>
  <si>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</si>
  <si>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</si>
  <si>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</si>
  <si>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</si>
  <si>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</si>
  <si>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</si>
  <si>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</si>
  <si>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</si>
  <si>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</si>
  <si>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</si>
  <si>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</si>
  <si>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</si>
  <si>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</si>
  <si>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</si>
  <si>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</si>
  <si>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</si>
  <si>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</si>
  <si>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</si>
  <si>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</si>
  <si>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</si>
  <si>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</si>
  <si>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</si>
  <si>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</si>
  <si>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</si>
  <si>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</si>
  <si>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</si>
  <si>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</si>
  <si>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</si>
  <si>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</si>
  <si>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</si>
  <si>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</si>
  <si>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</si>
  <si>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</si>
  <si>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</si>
  <si>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</si>
  <si>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</si>
  <si>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</si>
  <si>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</si>
  <si>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</si>
  <si>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</si>
  <si>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</si>
  <si>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</si>
  <si>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</si>
  <si>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</si>
  <si>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</si>
  <si>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</si>
  <si>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</si>
  <si>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</si>
  <si>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</si>
  <si>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</si>
  <si>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</si>
  <si>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</si>
  <si>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</si>
  <si>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</si>
  <si>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</si>
  <si>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</si>
  <si>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</si>
  <si>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</si>
  <si>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</si>
  <si>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</si>
  <si>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</si>
  <si>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</si>
  <si>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</si>
  <si>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</si>
  <si>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</si>
  <si>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</si>
  <si>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</si>
  <si>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</si>
  <si>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</si>
  <si>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</si>
  <si>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</si>
  <si>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</si>
  <si>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</si>
  <si>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</si>
  <si>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</si>
  <si>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</si>
  <si>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</si>
  <si>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</si>
  <si>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</si>
  <si>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</si>
  <si>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</si>
  <si>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</si>
  <si>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</si>
  <si>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</si>
  <si>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</si>
  <si>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</si>
  <si>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</si>
  <si>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</si>
  <si>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</si>
  <si>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</si>
  <si>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</si>
  <si>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</si>
  <si>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</si>
  <si>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</si>
  <si>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</si>
  <si>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</si>
  <si>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</si>
  <si>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</si>
  <si>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</si>
  <si>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</si>
  <si>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</si>
  <si>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</si>
  <si>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</si>
  <si>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</si>
  <si>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</si>
  <si>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</si>
  <si>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</si>
  <si>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</si>
  <si>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</si>
  <si>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</si>
  <si>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</si>
  <si>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</si>
  <si>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</si>
  <si>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</si>
  <si>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</si>
  <si>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</si>
  <si>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</si>
  <si>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</si>
  <si>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</si>
  <si>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</si>
  <si>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</si>
  <si>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</si>
  <si>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</si>
  <si>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</si>
  <si>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</si>
  <si>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</si>
  <si>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</si>
  <si>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</si>
  <si>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</si>
  <si>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</si>
  <si>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</si>
  <si>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</si>
  <si>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</si>
  <si>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</si>
  <si>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</si>
  <si>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</si>
  <si>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</si>
  <si>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</si>
  <si>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</si>
  <si>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</si>
  <si>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</si>
  <si>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</si>
  <si>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</si>
  <si>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</si>
  <si>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</si>
  <si>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</si>
  <si>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</si>
  <si>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</si>
  <si>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</si>
  <si>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</si>
  <si>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</si>
  <si>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</si>
  <si>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</si>
  <si>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</si>
  <si>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</si>
  <si>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</si>
  <si>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</si>
  <si>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</si>
  <si>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</si>
  <si>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</si>
  <si>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</si>
  <si>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</si>
  <si>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</si>
  <si>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</si>
  <si>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</si>
  <si>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</si>
  <si>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</si>
  <si>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</si>
  <si>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</si>
  <si>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</si>
  <si>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</si>
  <si>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</si>
  <si>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</si>
  <si>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</si>
  <si>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</si>
  <si>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</si>
  <si>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</si>
  <si>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</si>
  <si>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</si>
  <si>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</si>
  <si>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</si>
  <si>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</si>
  <si>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</si>
  <si>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</si>
  <si>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</si>
  <si>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</si>
  <si>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</si>
  <si>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</si>
  <si>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</si>
  <si>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</si>
  <si>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</si>
  <si>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</si>
  <si>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</si>
  <si>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</si>
  <si>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</si>
  <si>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</si>
  <si>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</si>
  <si>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</si>
  <si>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</si>
  <si>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</si>
  <si>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</si>
  <si>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</si>
  <si>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</si>
  <si>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</si>
  <si>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</si>
  <si>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</si>
  <si>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</si>
  <si>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</si>
  <si>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</si>
  <si>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</si>
  <si>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</si>
  <si>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</si>
  <si>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</si>
  <si>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</si>
  <si>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</si>
  <si>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</si>
  <si>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</si>
  <si>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</si>
  <si>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</si>
  <si>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</si>
  <si>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</si>
  <si>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</si>
  <si>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</si>
  <si>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</si>
  <si>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</si>
  <si>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</si>
  <si>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</si>
  <si>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</si>
  <si>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</si>
  <si>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</si>
  <si>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</si>
  <si>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</si>
  <si>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</si>
  <si>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</si>
  <si>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</si>
  <si>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</si>
  <si>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</si>
  <si>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</si>
  <si>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</si>
  <si>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</si>
  <si>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</si>
  <si>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</si>
  <si>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</si>
  <si>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</si>
  <si>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</si>
  <si>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</si>
  <si>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</si>
  <si>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</si>
  <si>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</si>
  <si>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</si>
  <si>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</si>
  <si>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</si>
  <si>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</si>
  <si>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</si>
  <si>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</si>
  <si>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</si>
  <si>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</si>
  <si>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</si>
  <si>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</si>
  <si>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</si>
  <si>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</si>
  <si>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</si>
  <si>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</si>
  <si>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</si>
  <si>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</si>
  <si>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</si>
  <si>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</si>
  <si>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</si>
  <si>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</si>
  <si>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</si>
  <si>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</si>
  <si>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</si>
  <si>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</si>
  <si>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</si>
  <si>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</si>
  <si>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</si>
  <si>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</si>
  <si>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</si>
  <si>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</si>
  <si>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</si>
  <si>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</si>
  <si>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</si>
  <si>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</si>
  <si>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</si>
  <si>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</si>
  <si>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</si>
  <si>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</si>
  <si>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</si>
  <si>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</si>
  <si>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</si>
  <si>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</si>
  <si>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</si>
  <si>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</si>
  <si>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</si>
  <si>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</si>
  <si>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</si>
  <si>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</si>
  <si>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</si>
  <si>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</si>
  <si>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</si>
  <si>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</si>
  <si>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</si>
  <si>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</si>
  <si>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</si>
  <si>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</si>
  <si>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</si>
  <si>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</si>
  <si>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</si>
  <si>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</si>
  <si>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</si>
  <si>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</si>
  <si>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</si>
  <si>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</si>
  <si>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</si>
  <si>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</si>
  <si>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</si>
  <si>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</si>
  <si>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</si>
  <si>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</si>
  <si>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</si>
  <si>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</si>
  <si>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</si>
  <si>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</si>
  <si>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</si>
  <si>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</si>
  <si>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</si>
  <si>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</si>
  <si>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</si>
  <si>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</si>
  <si>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</si>
  <si>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</si>
  <si>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</si>
  <si>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</si>
  <si>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</si>
  <si>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</si>
  <si>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</si>
  <si>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</si>
  <si>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</si>
  <si>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</si>
  <si>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</si>
  <si>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</si>
  <si>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</si>
  <si>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</si>
  <si>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</si>
  <si>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</si>
  <si>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</si>
  <si>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</si>
  <si>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</si>
  <si>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</si>
  <si>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</si>
  <si>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</si>
  <si>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</si>
  <si>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</si>
  <si>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</si>
  <si>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</si>
  <si>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</si>
  <si>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</si>
  <si>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</si>
  <si>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</si>
  <si>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</si>
  <si>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</si>
  <si>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</si>
  <si>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</si>
  <si>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</si>
  <si>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</si>
  <si>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</si>
  <si>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</si>
  <si>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</si>
  <si>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</si>
  <si>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</si>
  <si>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</si>
  <si>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</si>
  <si>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</si>
  <si>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</si>
  <si>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</si>
  <si>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</si>
  <si>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</si>
  <si>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</si>
  <si>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</si>
  <si>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</si>
  <si>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</si>
  <si>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</si>
  <si>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</si>
  <si>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</si>
  <si>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</si>
  <si>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</si>
  <si>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</si>
  <si>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</si>
  <si>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</si>
  <si>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</si>
  <si>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</si>
  <si>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</si>
  <si>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</si>
  <si>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</si>
  <si>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</si>
  <si>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</si>
  <si>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</si>
  <si>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</si>
  <si>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</si>
  <si>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</si>
  <si>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</si>
  <si>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</si>
  <si>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</si>
  <si>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</si>
  <si>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</si>
  <si>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</si>
  <si>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</si>
  <si>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</si>
  <si>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</si>
  <si>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</si>
  <si>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</si>
  <si>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</si>
  <si>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</si>
  <si>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</si>
  <si>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</si>
  <si>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</si>
  <si>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</si>
  <si>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</si>
  <si>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</si>
  <si>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</si>
  <si>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</si>
  <si>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</si>
  <si>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</si>
  <si>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</si>
  <si>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</si>
  <si>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</si>
  <si>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</si>
  <si>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</si>
  <si>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</si>
  <si>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</si>
  <si>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</si>
  <si>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</si>
  <si>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</si>
  <si>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</si>
  <si>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</si>
  <si>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</si>
  <si>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</si>
  <si>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</si>
  <si>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</si>
  <si>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</si>
  <si>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</si>
  <si>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</si>
  <si>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</si>
  <si>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</si>
  <si>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</si>
  <si>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</si>
  <si>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</si>
  <si>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</si>
  <si>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</si>
  <si>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</si>
  <si>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</si>
  <si>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</si>
  <si>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</si>
  <si>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</si>
  <si>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</si>
  <si>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</si>
  <si>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</si>
  <si>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</si>
  <si>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</si>
  <si>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</si>
  <si>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</si>
  <si>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</si>
  <si>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</si>
  <si>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</si>
  <si>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</si>
  <si>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</si>
  <si>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</si>
  <si>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</si>
  <si>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</si>
  <si>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</si>
  <si>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</si>
  <si>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</si>
  <si>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</si>
  <si>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</si>
  <si>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</si>
  <si>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</si>
  <si>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</si>
  <si>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</si>
  <si>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</si>
  <si>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</si>
  <si>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</si>
  <si>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</si>
  <si>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</si>
  <si>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</si>
  <si>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</si>
  <si>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</si>
  <si>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</si>
  <si>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</si>
  <si>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</si>
  <si>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</si>
  <si>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</si>
  <si>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</si>
  <si>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</si>
  <si>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</si>
  <si>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</si>
  <si>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</si>
  <si>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</si>
  <si>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</si>
  <si>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</si>
  <si>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</si>
  <si>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</si>
  <si>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</si>
  <si>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</si>
  <si>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</si>
  <si>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</si>
  <si>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</si>
  <si>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</si>
  <si>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</si>
  <si>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</si>
  <si>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</si>
  <si>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</si>
  <si>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</si>
  <si>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</si>
  <si>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</si>
  <si>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</si>
  <si>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</si>
  <si>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</si>
  <si>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</si>
  <si>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</si>
  <si>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</si>
  <si>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</si>
  <si>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</si>
  <si>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</si>
  <si>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</si>
  <si>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</si>
  <si>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</si>
  <si>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</si>
  <si>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</si>
  <si>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</si>
  <si>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</si>
  <si>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</si>
  <si>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</si>
  <si>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</si>
  <si>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</si>
  <si>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</si>
  <si>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</si>
  <si>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</si>
  <si>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</si>
  <si>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</si>
  <si>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</si>
  <si>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</si>
  <si>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</si>
  <si>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</si>
  <si>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</si>
  <si>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</si>
  <si>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</si>
  <si>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</si>
  <si>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</si>
  <si>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</si>
  <si>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</si>
  <si>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</si>
  <si>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</si>
  <si>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</si>
  <si>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</si>
  <si>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</si>
  <si>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</si>
  <si>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</si>
  <si>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</si>
  <si>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</si>
  <si>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</si>
  <si>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</si>
  <si>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</si>
  <si>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</si>
  <si>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</si>
  <si>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</si>
  <si>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</si>
  <si>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</si>
  <si>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</si>
  <si>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</si>
  <si>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</si>
  <si>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</si>
  <si>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</si>
  <si>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</si>
  <si>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</si>
  <si>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</si>
  <si>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</si>
  <si>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</si>
  <si>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</si>
  <si>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</si>
  <si>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</si>
  <si>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</si>
  <si>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</si>
  <si>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</si>
  <si>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</si>
  <si>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</si>
  <si>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</si>
  <si>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</si>
  <si>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</si>
  <si>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</si>
  <si>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</si>
  <si>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</si>
  <si>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</si>
  <si>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</si>
  <si>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</si>
  <si>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</si>
  <si>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</si>
  <si>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</si>
  <si>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</si>
  <si>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</si>
  <si>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</si>
  <si>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</si>
  <si>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</si>
  <si>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</si>
  <si>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</si>
  <si>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</si>
  <si>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</si>
  <si>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</si>
  <si>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</si>
  <si>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</si>
  <si>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</si>
  <si>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</si>
  <si>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</si>
  <si>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</si>
  <si>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</si>
  <si>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</si>
  <si>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</si>
  <si>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</si>
  <si>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</si>
  <si>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</si>
  <si>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</si>
  <si>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</si>
  <si>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</si>
  <si>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</si>
  <si>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</si>
  <si>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</si>
  <si>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</si>
  <si>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</si>
  <si>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</si>
  <si>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</si>
  <si>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</si>
  <si>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</si>
  <si>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</si>
  <si>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</si>
  <si>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</si>
  <si>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</si>
  <si>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</si>
  <si>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</si>
  <si>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</si>
  <si>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</si>
  <si>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</si>
  <si>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</si>
  <si>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</si>
  <si>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</si>
  <si>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</si>
  <si>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</si>
  <si>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</si>
  <si>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</si>
  <si>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</si>
  <si>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</si>
  <si>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</si>
  <si>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</si>
  <si>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</si>
  <si>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</si>
  <si>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</si>
  <si>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</si>
  <si>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</si>
  <si>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</si>
  <si>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</si>
  <si>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</si>
  <si>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</si>
  <si>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</si>
  <si>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</si>
  <si>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</si>
  <si>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</si>
  <si>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</si>
  <si>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</si>
  <si>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</si>
  <si>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</si>
  <si>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</si>
  <si>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</si>
  <si>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</si>
  <si>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</si>
  <si>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</si>
  <si>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</si>
  <si>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</si>
  <si>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</si>
  <si>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</si>
  <si>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</si>
  <si>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</si>
  <si>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</si>
  <si>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</si>
  <si>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</si>
  <si>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</si>
  <si>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</si>
  <si>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</si>
  <si>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</si>
  <si>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</si>
  <si>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</si>
  <si>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</si>
  <si>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</si>
  <si>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</si>
  <si>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</si>
  <si>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</si>
  <si>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</si>
  <si>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</si>
  <si>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</si>
  <si>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</si>
  <si>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</si>
  <si>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</si>
  <si>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</si>
  <si>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</si>
  <si>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</si>
  <si>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</si>
  <si>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</si>
  <si>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</si>
  <si>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</si>
  <si>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</si>
  <si>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</si>
  <si>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</si>
  <si>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</si>
  <si>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</si>
  <si>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</si>
  <si>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</si>
  <si>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</si>
  <si>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</si>
  <si>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</si>
  <si>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</si>
  <si>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</si>
  <si>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</si>
  <si>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</si>
  <si>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</si>
  <si>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</si>
  <si>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</si>
  <si>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</si>
  <si>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</si>
  <si>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</si>
  <si>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</si>
  <si>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</si>
  <si>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</si>
  <si>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</si>
  <si>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</si>
  <si>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</si>
  <si>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</si>
  <si>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</si>
  <si>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</si>
  <si>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</si>
  <si>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</si>
  <si>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</si>
  <si>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</si>
  <si>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</si>
  <si>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</si>
  <si>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</si>
  <si>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</si>
  <si>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</si>
  <si>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</si>
  <si>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</si>
  <si>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</si>
  <si>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</si>
  <si>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</si>
  <si>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</si>
  <si>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</si>
  <si>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</si>
  <si>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</si>
  <si>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</si>
  <si>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</si>
  <si>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</si>
  <si>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</si>
  <si>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</si>
  <si>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</si>
  <si>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</si>
  <si>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</si>
  <si>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</si>
  <si>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</si>
  <si>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</si>
  <si>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</si>
  <si>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</si>
  <si>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</si>
  <si>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</si>
  <si>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</si>
  <si>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</si>
  <si>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</si>
  <si>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</si>
  <si>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</si>
  <si>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</si>
  <si>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</si>
  <si>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</si>
  <si>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</si>
  <si>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</si>
  <si>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</si>
  <si>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</si>
  <si>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</si>
  <si>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</si>
  <si>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</si>
  <si>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</si>
  <si>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</si>
  <si>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</si>
  <si>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</si>
  <si>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</si>
  <si>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</si>
  <si>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</si>
  <si>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</si>
  <si>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</si>
  <si>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</si>
  <si>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</si>
  <si>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</si>
  <si>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</si>
  <si>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</si>
  <si>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</si>
  <si>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</si>
  <si>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</si>
  <si>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</si>
  <si>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</si>
  <si>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</si>
  <si>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</si>
  <si>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</si>
  <si>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</si>
  <si>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</si>
  <si>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</si>
  <si>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</si>
  <si>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</si>
  <si>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</si>
  <si>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</si>
  <si>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</si>
  <si>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</si>
  <si>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</si>
  <si>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</si>
  <si>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</si>
  <si>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</si>
  <si>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</si>
  <si>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</si>
  <si>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</si>
  <si>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</si>
  <si>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</si>
  <si>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</si>
  <si>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</si>
  <si>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</si>
  <si>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</si>
  <si>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</si>
  <si>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</si>
  <si>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</si>
  <si>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</si>
  <si>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</si>
  <si>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</si>
  <si>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</si>
  <si>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</si>
  <si>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</si>
  <si>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</si>
  <si>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</si>
  <si>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</si>
  <si>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</si>
  <si>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</si>
  <si>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</si>
  <si>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</si>
  <si>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</si>
  <si>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</si>
  <si>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</si>
  <si>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</si>
  <si>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</si>
  <si>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</si>
  <si>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</si>
  <si>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</si>
  <si>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</si>
  <si>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</si>
  <si>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</si>
  <si>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</si>
  <si>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</si>
  <si>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</si>
  <si>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</si>
  <si>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</si>
  <si>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</si>
  <si>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</si>
  <si>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</si>
  <si>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</si>
  <si>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</si>
  <si>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</si>
  <si>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</si>
  <si>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</si>
  <si>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</si>
  <si>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</si>
  <si>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</si>
  <si>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</si>
  <si>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</si>
  <si>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</si>
  <si>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</si>
  <si>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</si>
  <si>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</si>
  <si>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</si>
  <si>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</si>
  <si>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</si>
  <si>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</si>
  <si>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</si>
  <si>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</si>
  <si>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</si>
  <si>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</si>
  <si>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</si>
  <si>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</si>
  <si>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</si>
  <si>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</si>
  <si>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</si>
  <si>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</si>
  <si>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</si>
  <si>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</si>
  <si>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</si>
  <si>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</si>
  <si>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</si>
  <si>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</si>
  <si>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</si>
  <si>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</si>
  <si>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</si>
  <si>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</si>
  <si>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</si>
  <si>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</si>
  <si>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</si>
  <si>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</si>
  <si>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</si>
  <si>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</si>
  <si>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</si>
  <si>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</si>
  <si>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</si>
  <si>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</si>
  <si>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</si>
  <si>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</si>
  <si>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</si>
  <si>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</si>
  <si>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</si>
  <si>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</si>
  <si>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</si>
  <si>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</si>
  <si>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</si>
  <si>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</si>
  <si>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</si>
  <si>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</si>
  <si>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</si>
  <si>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</si>
  <si>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</si>
  <si>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</si>
  <si>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</si>
  <si>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</si>
  <si>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</si>
  <si>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</si>
  <si>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</si>
  <si>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</si>
  <si>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</si>
  <si>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</si>
  <si>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</si>
  <si>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</si>
  <si>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</si>
  <si>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</si>
  <si>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</si>
  <si>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</si>
  <si>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</si>
  <si>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</si>
  <si>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</si>
  <si>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</si>
  <si>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</si>
  <si>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</si>
  <si>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</si>
  <si>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</si>
  <si>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</si>
  <si>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</si>
  <si>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</si>
  <si>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</si>
  <si>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</si>
  <si>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</si>
  <si>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</si>
  <si>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</si>
  <si>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</si>
  <si>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</si>
  <si>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</si>
  <si>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</si>
  <si>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</si>
  <si>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</si>
  <si>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</si>
  <si>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</si>
  <si>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</si>
  <si>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</si>
  <si>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</si>
  <si>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</si>
  <si>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</si>
  <si>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</si>
  <si>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</si>
  <si>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</si>
  <si>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</si>
  <si>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</si>
  <si>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</si>
  <si>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</si>
  <si>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</si>
  <si>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</si>
  <si>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</si>
  <si>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</si>
  <si>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</si>
  <si>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</si>
  <si>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</si>
  <si>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</si>
  <si>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</si>
  <si>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</si>
  <si>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</si>
  <si>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</si>
  <si>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</si>
  <si>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</si>
  <si>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</si>
  <si>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</si>
  <si>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</si>
  <si>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</si>
  <si>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</si>
  <si>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</si>
  <si>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</si>
  <si>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</si>
  <si>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</si>
  <si>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</si>
  <si>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</si>
  <si>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</si>
  <si>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</si>
  <si>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</si>
  <si>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</si>
  <si>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</si>
  <si>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</si>
  <si>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</si>
  <si>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</si>
  <si>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</si>
  <si>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</si>
  <si>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</si>
  <si>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</si>
  <si>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</si>
  <si>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</si>
  <si>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</si>
  <si>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</si>
  <si>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</si>
  <si>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</si>
  <si>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</si>
  <si>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</si>
  <si>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</si>
  <si>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</si>
  <si>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</si>
  <si>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</si>
  <si>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</si>
  <si>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</si>
  <si>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</si>
  <si>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</si>
  <si>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</si>
  <si>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</si>
  <si>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</si>
  <si>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</si>
  <si>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</si>
  <si>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</si>
  <si>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</si>
  <si>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</si>
  <si>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</si>
  <si>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</si>
  <si>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</si>
  <si>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</si>
  <si>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</si>
  <si>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</si>
  <si>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</si>
  <si>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</si>
  <si>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</si>
  <si>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</si>
  <si>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</si>
  <si>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</si>
  <si>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</si>
  <si>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</si>
  <si>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</si>
  <si>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</si>
  <si>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</si>
  <si>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</si>
  <si>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</si>
  <si>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</si>
  <si>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</si>
  <si>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</si>
  <si>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</si>
  <si>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</si>
  <si>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</si>
  <si>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</si>
  <si>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</si>
  <si>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</si>
  <si>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</si>
  <si>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</si>
  <si>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</si>
  <si>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</si>
  <si>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</si>
  <si>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</si>
  <si>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</si>
  <si>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</si>
  <si>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</si>
  <si>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</si>
  <si>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</si>
  <si>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</si>
  <si>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</si>
  <si>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</si>
  <si>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</si>
  <si>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</si>
  <si>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</si>
  <si>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</si>
  <si>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</si>
  <si>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</si>
  <si>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</si>
  <si>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</si>
  <si>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</si>
  <si>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</si>
  <si>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</si>
  <si>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</si>
  <si>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</si>
  <si>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</si>
  <si>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</si>
  <si>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</si>
  <si>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</si>
  <si>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</si>
  <si>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</si>
  <si>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</si>
  <si>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</si>
  <si>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</si>
  <si>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</si>
  <si>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</si>
  <si>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</si>
  <si>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</si>
  <si>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</si>
  <si>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</si>
  <si>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</si>
  <si>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</si>
  <si>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</si>
  <si>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</si>
  <si>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</si>
  <si>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</si>
  <si>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</si>
  <si>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</si>
  <si>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</si>
  <si>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</si>
  <si>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</si>
  <si>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</si>
  <si>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</si>
  <si>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</si>
  <si>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</si>
  <si>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</si>
  <si>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</si>
  <si>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</si>
  <si>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</si>
  <si>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</si>
  <si>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</si>
  <si>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</si>
  <si>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</si>
  <si>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</si>
  <si>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</si>
  <si>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</si>
  <si>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</si>
  <si>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</si>
  <si>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</si>
  <si>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</si>
  <si>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</si>
  <si>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</si>
  <si>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</si>
  <si>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</si>
  <si>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</si>
  <si>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</si>
  <si>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</si>
  <si>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</si>
  <si>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</si>
  <si>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</si>
  <si>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</si>
  <si>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</si>
  <si>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</si>
  <si>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</si>
  <si>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</si>
  <si>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</si>
  <si>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</si>
  <si>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</si>
  <si>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</si>
  <si>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</si>
  <si>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</si>
  <si>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</si>
  <si>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</si>
  <si>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</si>
  <si>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</si>
  <si>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</si>
  <si>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</si>
  <si>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</si>
  <si>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</si>
  <si>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</si>
  <si>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</si>
  <si>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</si>
  <si>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</si>
  <si>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</si>
  <si>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</si>
  <si>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</si>
  <si>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</si>
  <si>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</si>
  <si>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</si>
  <si>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</si>
  <si>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</si>
  <si>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</si>
  <si>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</si>
  <si>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</si>
  <si>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</si>
  <si>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</si>
  <si>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</si>
  <si>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</si>
  <si>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</si>
  <si>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</si>
  <si>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</si>
  <si>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</si>
  <si>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</si>
  <si>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</si>
  <si>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</si>
  <si>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</si>
  <si>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</si>
  <si>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</si>
  <si>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</si>
  <si>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</si>
  <si>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</si>
  <si>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</si>
  <si>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</si>
  <si>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</si>
  <si>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</si>
  <si>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</si>
  <si>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</si>
  <si>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</si>
  <si>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</si>
  <si>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</si>
  <si>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</si>
  <si>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</si>
  <si>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</si>
  <si>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</si>
  <si>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</si>
  <si>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</si>
  <si>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</si>
  <si>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</si>
  <si>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</si>
  <si>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</si>
  <si>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</si>
  <si>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</si>
  <si>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</si>
  <si>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</si>
  <si>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</si>
  <si>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</si>
  <si>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</si>
  <si>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</si>
  <si>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</si>
  <si>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</si>
  <si>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</si>
  <si>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</si>
  <si>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</si>
  <si>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</si>
  <si>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</si>
  <si>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</si>
  <si>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</si>
  <si>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</si>
  <si>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</si>
  <si>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</si>
  <si>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</si>
  <si>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</si>
  <si>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</si>
  <si>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</si>
  <si>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</si>
  <si>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</si>
  <si>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</si>
  <si>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</si>
  <si>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</si>
  <si>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</si>
  <si>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</si>
  <si>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</si>
  <si>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</si>
  <si>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</si>
  <si>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</si>
  <si>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</si>
  <si>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</si>
  <si>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</si>
  <si>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</si>
  <si>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</si>
  <si>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</si>
  <si>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</si>
  <si>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</si>
  <si>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</si>
  <si>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</si>
  <si>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</si>
  <si>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</si>
  <si>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</si>
  <si>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</si>
  <si>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</si>
  <si>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</si>
  <si>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</si>
  <si>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</si>
  <si>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</si>
  <si>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</si>
  <si>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</si>
  <si>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</si>
  <si>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</si>
  <si>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</si>
  <si>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</si>
  <si>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</si>
  <si>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</si>
  <si>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</si>
  <si>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</si>
  <si>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</si>
  <si>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</si>
  <si>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</si>
  <si>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</si>
  <si>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</si>
  <si>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</si>
  <si>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</si>
  <si>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</si>
  <si>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</si>
  <si>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</si>
  <si>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</si>
  <si>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</si>
  <si>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</si>
  <si>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</si>
  <si>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</si>
  <si>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</si>
  <si>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</si>
  <si>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</si>
  <si>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</si>
  <si>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</si>
  <si>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</si>
  <si>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</si>
  <si>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</si>
  <si>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</si>
  <si>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</si>
  <si>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</si>
  <si>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</si>
  <si>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</si>
  <si>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</si>
  <si>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</si>
  <si>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</si>
  <si>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</si>
  <si>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</si>
  <si>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</si>
  <si>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</si>
  <si>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</si>
  <si>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</si>
  <si>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</si>
  <si>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</si>
  <si>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</si>
  <si>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</si>
  <si>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</si>
  <si>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</si>
  <si>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</si>
  <si>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</si>
  <si>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</si>
  <si>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</si>
  <si>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</si>
  <si>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</si>
  <si>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</si>
  <si>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</si>
  <si>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</si>
  <si>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</si>
  <si>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</si>
  <si>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</si>
  <si>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</si>
  <si>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</si>
  <si>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</si>
  <si>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</si>
  <si>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</si>
  <si>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</si>
  <si>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</si>
  <si>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</si>
  <si>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</si>
  <si>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</si>
  <si>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</si>
  <si>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</si>
  <si>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</si>
  <si>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</si>
  <si>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</si>
  <si>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</si>
  <si>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</si>
  <si>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</si>
  <si>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</si>
  <si>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</si>
  <si>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</si>
  <si>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</si>
  <si>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</si>
  <si>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</si>
  <si>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</si>
  <si>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</si>
  <si>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</si>
  <si>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</si>
  <si>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</si>
  <si>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</si>
  <si>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</si>
  <si>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</si>
  <si>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</si>
  <si>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</si>
  <si>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</si>
  <si>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</si>
  <si>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</si>
  <si>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</si>
  <si>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</si>
  <si>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</si>
  <si>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</si>
  <si>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</si>
  <si>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</si>
  <si>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</si>
  <si>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</si>
  <si>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</si>
  <si>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</si>
  <si>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</si>
  <si>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</si>
  <si>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</si>
  <si>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</si>
  <si>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</si>
  <si>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</si>
  <si>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</si>
  <si>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</si>
  <si>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</si>
  <si>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</si>
  <si>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</si>
  <si>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</si>
  <si>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</si>
  <si>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</si>
  <si>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</si>
  <si>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</si>
  <si>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</si>
  <si>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</si>
  <si>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</si>
  <si>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</si>
  <si>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</si>
  <si>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</si>
  <si>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</si>
  <si>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</si>
  <si>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</si>
  <si>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</si>
  <si>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</si>
  <si>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</si>
  <si>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</si>
  <si>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</si>
  <si>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</si>
  <si>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</si>
  <si>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</si>
  <si>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</si>
  <si>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</si>
  <si>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</si>
  <si>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</si>
  <si>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</si>
  <si>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</si>
  <si>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</si>
  <si>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</si>
  <si>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</si>
  <si>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</si>
  <si>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</si>
  <si>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</si>
  <si>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</si>
  <si>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</si>
  <si>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</si>
  <si>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</si>
  <si>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</si>
  <si>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</si>
  <si>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</si>
  <si>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</si>
  <si>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</si>
  <si>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</si>
  <si>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</si>
  <si>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</si>
  <si>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</si>
  <si>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</si>
  <si>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</si>
  <si>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</si>
  <si>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</si>
  <si>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</si>
  <si>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</si>
  <si>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</si>
  <si>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</si>
  <si>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</si>
  <si>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</si>
  <si>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</si>
  <si>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</si>
  <si>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</si>
  <si>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</si>
  <si>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</si>
  <si>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</si>
  <si>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</si>
  <si>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</si>
  <si>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</si>
  <si>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</si>
  <si>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</si>
  <si>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</si>
  <si>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</si>
  <si>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</si>
  <si>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</si>
  <si>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</si>
  <si>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</si>
  <si>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</si>
  <si>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</si>
  <si>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</si>
  <si>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</si>
  <si>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</si>
  <si>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</si>
  <si>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</si>
  <si>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</si>
  <si>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</si>
  <si>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</si>
  <si>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</si>
  <si>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</si>
  <si>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</si>
  <si>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</si>
  <si>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</si>
  <si>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</si>
  <si>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</si>
  <si>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</si>
  <si>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</si>
  <si>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</si>
  <si>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</si>
  <si>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</si>
  <si>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</si>
  <si>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</si>
  <si>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</si>
  <si>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</si>
  <si>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</si>
  <si>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</si>
  <si>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</si>
  <si>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</si>
  <si>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</si>
  <si>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</si>
  <si>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</si>
  <si>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</si>
  <si>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</si>
  <si>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</si>
  <si>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</si>
  <si>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</si>
  <si>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</si>
  <si>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</si>
  <si>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</si>
  <si>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</si>
  <si>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</si>
  <si>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</si>
  <si>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</si>
  <si>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</si>
  <si>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</si>
  <si>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</si>
  <si>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</si>
  <si>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</si>
  <si>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</si>
  <si>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</si>
  <si>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</si>
  <si>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</si>
  <si>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</si>
  <si>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</si>
  <si>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</si>
  <si>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</si>
  <si>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</si>
  <si>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</si>
  <si>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</si>
  <si>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</si>
  <si>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</si>
  <si>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</si>
  <si>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</si>
  <si>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</si>
  <si>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</si>
  <si>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</si>
  <si>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</si>
  <si>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</si>
  <si>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</si>
  <si>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</si>
  <si>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</si>
  <si>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</si>
  <si>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</si>
  <si>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</si>
  <si>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</si>
  <si>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</si>
  <si>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</si>
  <si>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</si>
  <si>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</si>
  <si>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</si>
  <si>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</si>
  <si>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</si>
  <si>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</si>
  <si>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</si>
  <si>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</si>
  <si>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</si>
  <si>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</si>
  <si>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</si>
  <si>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</si>
  <si>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</si>
  <si>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</si>
  <si>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</si>
  <si>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</si>
  <si>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</si>
  <si>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</si>
  <si>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</si>
  <si>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</si>
  <si>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</si>
  <si>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</si>
  <si>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</si>
  <si>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</si>
  <si>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</si>
  <si>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</si>
  <si>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</si>
  <si>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</si>
  <si>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</si>
  <si>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</si>
  <si>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</si>
  <si>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</si>
  <si>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</si>
  <si>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</si>
  <si>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</si>
  <si>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</si>
  <si>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</si>
  <si>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</si>
  <si>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</si>
  <si>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</si>
  <si>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</si>
  <si>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</si>
  <si>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</si>
  <si>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</si>
  <si>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</si>
  <si>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</si>
  <si>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</si>
  <si>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</si>
  <si>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</si>
  <si>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</si>
  <si>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</si>
  <si>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</si>
  <si>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</si>
  <si>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</si>
  <si>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</si>
  <si>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</si>
  <si>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</si>
  <si>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</si>
  <si>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</si>
  <si>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</si>
  <si>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</si>
  <si>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</si>
  <si>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</si>
  <si>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</si>
  <si>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</si>
  <si>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</si>
  <si>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</si>
  <si>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</si>
  <si>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</si>
  <si>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</si>
  <si>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</si>
  <si>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</si>
  <si>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</si>
  <si>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</si>
  <si>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</si>
  <si>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</si>
  <si>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</si>
  <si>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</si>
  <si>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</si>
  <si>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</si>
  <si>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</si>
  <si>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</si>
  <si>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</si>
  <si>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</si>
  <si>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</si>
  <si>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</si>
  <si>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</si>
  <si>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</si>
  <si>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</si>
  <si>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</si>
  <si>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</si>
  <si>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</si>
  <si>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</si>
  <si>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</si>
  <si>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</si>
  <si>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</si>
  <si>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</si>
  <si>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</si>
  <si>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</si>
  <si>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</si>
  <si>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</si>
  <si>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</si>
  <si>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</si>
  <si>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</si>
  <si>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</si>
  <si>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</si>
  <si>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</si>
  <si>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</si>
  <si>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</si>
  <si>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</si>
  <si>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</si>
  <si>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</si>
  <si>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</si>
  <si>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</si>
  <si>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</si>
  <si>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</si>
  <si>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</si>
  <si>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</si>
  <si>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</si>
  <si>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</si>
  <si>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</si>
  <si>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</si>
  <si>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</si>
  <si>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</si>
  <si>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</si>
  <si>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</si>
  <si>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</si>
  <si>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</si>
  <si>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</si>
  <si>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</si>
  <si>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</si>
  <si>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</si>
  <si>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</si>
  <si>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</si>
  <si>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</si>
  <si>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</si>
  <si>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</si>
  <si>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</si>
  <si>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</si>
  <si>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</si>
  <si>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</si>
  <si>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</si>
  <si>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</si>
  <si>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</si>
  <si>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</si>
  <si>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</si>
  <si>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</si>
  <si>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</si>
  <si>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</si>
  <si>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</si>
  <si>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</si>
  <si>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</si>
  <si>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</si>
  <si>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</si>
  <si>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</si>
  <si>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</si>
  <si>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</si>
  <si>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</si>
  <si>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</si>
  <si>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</si>
  <si>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</si>
  <si>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</si>
  <si>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</si>
  <si>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</si>
  <si>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</si>
  <si>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</si>
  <si>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</si>
  <si>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</si>
  <si>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</si>
  <si>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</si>
  <si>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</si>
  <si>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</si>
  <si>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</si>
  <si>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</si>
  <si>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</si>
  <si>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</si>
  <si>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</si>
  <si>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</si>
  <si>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</si>
  <si>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</si>
  <si>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</si>
  <si>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</si>
  <si>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</si>
  <si>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</si>
  <si>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</si>
  <si>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</si>
  <si>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</si>
  <si>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</si>
  <si>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</si>
  <si>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</si>
  <si>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</si>
  <si>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</si>
  <si>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</si>
  <si>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</si>
  <si>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</si>
  <si>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</si>
  <si>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</si>
  <si>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</si>
  <si>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</si>
  <si>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</si>
  <si>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</si>
  <si>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</si>
  <si>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</si>
  <si>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</si>
  <si>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</si>
  <si>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</si>
  <si>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</si>
  <si>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</si>
  <si>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</si>
  <si>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</si>
  <si>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</si>
  <si>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</si>
  <si>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</si>
  <si>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</si>
  <si>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</si>
  <si>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</si>
  <si>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</si>
  <si>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</si>
  <si>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</si>
  <si>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</si>
  <si>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</si>
  <si>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</si>
  <si>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</si>
  <si>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</si>
  <si>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</si>
  <si>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</si>
  <si>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</si>
  <si>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</si>
  <si>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</si>
  <si>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</si>
  <si>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</si>
  <si>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</si>
  <si>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</si>
  <si>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</si>
  <si>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</si>
  <si>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</si>
  <si>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</si>
  <si>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</si>
  <si>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</si>
  <si>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</si>
  <si>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</si>
  <si>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</si>
  <si>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</si>
  <si>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</si>
  <si>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</si>
  <si>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</si>
  <si>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</si>
  <si>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</si>
  <si>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</si>
  <si>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</si>
  <si>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</si>
  <si>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</si>
  <si>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</si>
  <si>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</si>
  <si>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</si>
  <si>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</si>
  <si>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</si>
  <si>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</si>
  <si>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</si>
  <si>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</si>
  <si>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</si>
  <si>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</si>
  <si>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</si>
  <si>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</si>
  <si>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</si>
  <si>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</si>
  <si>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</si>
  <si>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</si>
  <si>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</si>
  <si>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</si>
  <si>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</si>
  <si>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</si>
  <si>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</si>
  <si>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</si>
  <si>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</si>
  <si>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</si>
  <si>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</si>
  <si>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</si>
  <si>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</si>
  <si>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</si>
  <si>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</si>
  <si>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</si>
  <si>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</si>
  <si>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</si>
  <si>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</si>
  <si>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</si>
  <si>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</si>
  <si>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</si>
  <si>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</si>
  <si>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</si>
  <si>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</si>
  <si>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</si>
  <si>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</si>
  <si>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</si>
  <si>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</si>
  <si>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</si>
  <si>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</si>
  <si>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</si>
  <si>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</si>
  <si>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</si>
  <si>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</si>
  <si>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</si>
  <si>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</si>
  <si>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</si>
  <si>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</si>
  <si>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</si>
  <si>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</si>
  <si>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</si>
  <si>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</si>
  <si>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</si>
  <si>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</si>
  <si>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</si>
  <si>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</si>
  <si>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</si>
  <si>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</si>
  <si>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</si>
  <si>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</si>
  <si>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</si>
  <si>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</si>
  <si>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</si>
  <si>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</si>
  <si>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</si>
  <si>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</si>
  <si>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</si>
  <si>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</si>
  <si>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</si>
  <si>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</si>
  <si>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</si>
  <si>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</si>
  <si>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</si>
  <si>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</si>
  <si>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</si>
  <si>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</si>
  <si>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</si>
  <si>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</si>
  <si>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</si>
  <si>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</si>
  <si>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</si>
  <si>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</si>
  <si>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</si>
  <si>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</si>
  <si>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</si>
  <si>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</si>
  <si>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</si>
  <si>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</si>
  <si>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</si>
  <si>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</si>
  <si>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</si>
  <si>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</si>
  <si>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</si>
  <si>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</si>
  <si>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</si>
  <si>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</si>
  <si>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</si>
  <si>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</si>
  <si>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</si>
  <si>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</si>
  <si>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</si>
  <si>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</si>
  <si>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</si>
  <si>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</si>
  <si>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</si>
  <si>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</si>
  <si>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</si>
  <si>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</si>
  <si>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</si>
  <si>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</si>
  <si>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</si>
  <si>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</si>
  <si>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</si>
  <si>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</si>
  <si>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</si>
  <si>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</si>
  <si>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</si>
  <si>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</si>
  <si>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</si>
  <si>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</si>
  <si>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</si>
  <si>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</si>
  <si>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</si>
  <si>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</si>
  <si>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</si>
  <si>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</si>
  <si>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</si>
  <si>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</si>
  <si>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</si>
  <si>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</si>
  <si>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</si>
  <si>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</si>
  <si>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</si>
  <si>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</si>
  <si>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</si>
  <si>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</si>
  <si>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</si>
  <si>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</si>
  <si>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</si>
  <si>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</si>
  <si>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</si>
  <si>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</si>
  <si>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</si>
  <si>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</si>
  <si>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</si>
  <si>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</si>
  <si>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</si>
  <si>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</si>
  <si>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</si>
  <si>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</si>
  <si>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</si>
  <si>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</si>
  <si>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</si>
  <si>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</si>
  <si>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</si>
  <si>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</si>
  <si>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</si>
  <si>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</si>
  <si>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</si>
  <si>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</si>
  <si>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</si>
  <si>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</si>
  <si>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</si>
  <si>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</si>
  <si>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</si>
  <si>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</si>
  <si>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</si>
  <si>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</si>
  <si>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</si>
  <si>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</si>
  <si>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</si>
  <si>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</si>
  <si>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</si>
  <si>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</si>
  <si>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</si>
  <si>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</si>
  <si>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</si>
  <si>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</si>
  <si>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</si>
  <si>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</si>
  <si>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</si>
  <si>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</si>
  <si>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</si>
  <si>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</si>
  <si>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</si>
  <si>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</si>
  <si>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</si>
  <si>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</si>
  <si>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</si>
  <si>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</si>
  <si>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</si>
  <si>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</si>
  <si>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</si>
  <si>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</si>
  <si>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</si>
  <si>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</si>
  <si>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</si>
  <si>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</si>
  <si>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</si>
  <si>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</si>
  <si>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</si>
  <si>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</si>
  <si>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</si>
  <si>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</si>
  <si>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</si>
  <si>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</si>
  <si>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</si>
  <si>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</si>
  <si>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</si>
  <si>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</si>
  <si>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</si>
  <si>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</si>
  <si>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</si>
  <si>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</si>
  <si>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</si>
  <si>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</si>
  <si>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</si>
  <si>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</si>
  <si>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</si>
  <si>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</si>
  <si>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</si>
  <si>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</si>
  <si>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</si>
  <si>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</si>
  <si>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</si>
  <si>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</si>
  <si>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</si>
  <si>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</si>
  <si>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</si>
  <si>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</si>
  <si>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</si>
  <si>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</si>
  <si>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</si>
  <si>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</si>
  <si>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</si>
  <si>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</si>
  <si>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</si>
  <si>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</si>
  <si>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</si>
  <si>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</si>
  <si>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</si>
  <si>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</si>
  <si>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</si>
  <si>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</si>
  <si>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</si>
  <si>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</si>
  <si>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</si>
  <si>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</si>
  <si>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</si>
  <si>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</si>
  <si>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</si>
  <si>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</si>
  <si>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</si>
  <si>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</si>
  <si>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</si>
  <si>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</si>
  <si>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</si>
  <si>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</si>
  <si>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</si>
  <si>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</si>
  <si>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</si>
  <si>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</si>
  <si>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</si>
  <si>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</si>
  <si>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</si>
  <si>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</si>
  <si>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</si>
  <si>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</si>
  <si>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</si>
  <si>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</si>
  <si>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</si>
  <si>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</si>
  <si>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</si>
  <si>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</si>
  <si>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</si>
  <si>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</si>
  <si>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</si>
  <si>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</si>
  <si>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</si>
  <si>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</si>
  <si>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</si>
  <si>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</si>
  <si>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</si>
  <si>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</si>
  <si>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</si>
  <si>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</si>
  <si>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</si>
  <si>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</si>
  <si>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</si>
  <si>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</si>
  <si>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</si>
  <si>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</si>
  <si>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</si>
  <si>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</si>
  <si>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</si>
  <si>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</si>
  <si>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</si>
  <si>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</si>
  <si>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</si>
  <si>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</si>
  <si>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</si>
  <si>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</si>
  <si>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</si>
  <si>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</si>
  <si>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</si>
  <si>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</si>
  <si>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</si>
  <si>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</si>
  <si>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</si>
  <si>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</si>
  <si>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</si>
  <si>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</si>
  <si>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</si>
  <si>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</si>
  <si>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</si>
  <si>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</si>
  <si>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</si>
  <si>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</si>
  <si>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</si>
  <si>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</si>
  <si>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</si>
  <si>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</si>
  <si>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</si>
  <si>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</si>
  <si>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</si>
  <si>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</si>
  <si>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</si>
  <si>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</si>
  <si>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</si>
  <si>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</si>
  <si>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</si>
  <si>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</si>
  <si>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</si>
  <si>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</si>
  <si>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</si>
  <si>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</si>
  <si>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</si>
  <si>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</si>
  <si>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</si>
  <si>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</si>
  <si>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</si>
  <si>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</si>
  <si>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</si>
  <si>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</si>
  <si>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</si>
  <si>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</si>
  <si>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</si>
  <si>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</si>
  <si>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</si>
  <si>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</si>
  <si>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</si>
  <si>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</si>
  <si>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</si>
  <si>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</si>
  <si>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</si>
  <si>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</si>
  <si>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</si>
  <si>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</si>
  <si>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</si>
  <si>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</si>
  <si>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</si>
  <si>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</si>
  <si>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</si>
  <si>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</si>
  <si>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</si>
  <si>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</si>
  <si>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</si>
  <si>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</si>
  <si>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</si>
  <si>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</si>
  <si>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</si>
  <si>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</si>
  <si>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</si>
  <si>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</si>
  <si>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</si>
  <si>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</si>
  <si>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</si>
  <si>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</si>
  <si>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</si>
  <si>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</si>
  <si>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</si>
  <si>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</si>
  <si>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</si>
  <si>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</si>
  <si>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</si>
  <si>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</si>
  <si>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</si>
  <si>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</si>
  <si>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</si>
  <si>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</si>
  <si>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</si>
  <si>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</si>
  <si>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</si>
  <si>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</si>
  <si>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</si>
  <si>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</si>
  <si>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</si>
  <si>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</si>
  <si>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</si>
  <si>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</si>
  <si>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</si>
  <si>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</si>
  <si>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</si>
  <si>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</si>
  <si>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</si>
  <si>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</si>
  <si>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</si>
  <si>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</si>
  <si>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</si>
  <si>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</si>
  <si>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</si>
  <si>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</si>
  <si>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</si>
  <si>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</si>
  <si>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</si>
  <si>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</si>
  <si>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</si>
  <si>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</si>
  <si>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</si>
  <si>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</si>
  <si>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</si>
  <si>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</si>
  <si>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</si>
  <si>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</si>
  <si>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</si>
  <si>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</si>
  <si>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</si>
  <si>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</si>
  <si>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</si>
  <si>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</si>
  <si>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</si>
  <si>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</si>
  <si>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</si>
  <si>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</si>
  <si>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</si>
  <si>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</si>
  <si>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</si>
  <si>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</si>
  <si>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</si>
  <si>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</si>
  <si>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</si>
  <si>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</si>
  <si>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</si>
  <si>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</si>
  <si>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</si>
  <si>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</si>
  <si>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</si>
  <si>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</si>
  <si>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</si>
  <si>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</si>
  <si>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</si>
  <si>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</si>
  <si>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</si>
  <si>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</si>
  <si>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</si>
  <si>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</si>
  <si>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</si>
  <si>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</si>
  <si>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</si>
  <si>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</si>
  <si>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</si>
  <si>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</si>
  <si>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</si>
  <si>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</si>
  <si>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</si>
  <si>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</si>
  <si>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</si>
  <si>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</si>
  <si>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</si>
  <si>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</si>
  <si>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</si>
  <si>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</si>
  <si>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</si>
  <si>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</si>
  <si>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</si>
  <si>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</si>
  <si>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</si>
  <si>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</si>
  <si>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</si>
  <si>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</si>
  <si>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</si>
  <si>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</si>
  <si>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</si>
  <si>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</si>
  <si>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</si>
  <si>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</si>
  <si>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</si>
  <si>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</si>
  <si>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</si>
  <si>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</si>
  <si>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</si>
  <si>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</si>
  <si>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</si>
  <si>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</si>
  <si>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</si>
  <si>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</si>
  <si>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</si>
  <si>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</si>
  <si>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</si>
  <si>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</si>
  <si>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</si>
  <si>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</si>
  <si>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</si>
  <si>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</si>
  <si>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</si>
  <si>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</si>
  <si>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</si>
  <si>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</si>
  <si>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</si>
  <si>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</si>
  <si>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</si>
  <si>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</si>
  <si>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</si>
  <si>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</si>
  <si>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</si>
  <si>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</si>
  <si>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</si>
  <si>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</si>
  <si>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</si>
  <si>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</si>
  <si>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</si>
  <si>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</si>
  <si>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</si>
  <si>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</si>
  <si>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</si>
  <si>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</si>
  <si>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</si>
  <si>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</si>
  <si>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</si>
  <si>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</si>
  <si>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</si>
  <si>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</si>
  <si>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</si>
  <si>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</si>
  <si>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</si>
  <si>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</si>
  <si>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</si>
  <si>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</si>
  <si>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</si>
  <si>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</si>
  <si>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</si>
  <si>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</si>
  <si>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</si>
  <si>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</si>
  <si>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</si>
  <si>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</si>
  <si>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</si>
  <si>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</si>
  <si>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</si>
  <si>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</si>
  <si>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</si>
  <si>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</si>
  <si>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</si>
  <si>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</si>
  <si>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</si>
  <si>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</si>
  <si>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</si>
  <si>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</si>
  <si>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</si>
  <si>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</si>
  <si>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</si>
  <si>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</si>
  <si>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</si>
  <si>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</si>
  <si>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</si>
  <si>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</si>
  <si>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</si>
  <si>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</si>
  <si>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</si>
  <si>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</si>
  <si>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</si>
  <si>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</si>
  <si>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</si>
  <si>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</si>
  <si>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</si>
  <si>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</si>
  <si>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</si>
  <si>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</si>
  <si>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</si>
  <si>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</si>
  <si>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</si>
  <si>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</si>
  <si>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</si>
  <si>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</si>
  <si>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</si>
  <si>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</si>
  <si>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</si>
  <si>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</si>
  <si>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</si>
  <si>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</si>
  <si>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</si>
  <si>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</si>
  <si>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</si>
  <si>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</si>
  <si>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</si>
  <si>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</si>
  <si>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</si>
  <si>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</si>
  <si>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</si>
  <si>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</si>
  <si>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</si>
  <si>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</si>
  <si>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</si>
  <si>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</si>
  <si>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</si>
  <si>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</si>
  <si>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</si>
  <si>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</si>
  <si>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</si>
  <si>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</si>
  <si>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</si>
  <si>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</si>
  <si>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</si>
  <si>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</si>
  <si>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</si>
  <si>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</si>
  <si>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</si>
  <si>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</si>
  <si>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</si>
  <si>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</si>
  <si>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</si>
  <si>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</si>
  <si>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</si>
  <si>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</si>
  <si>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</si>
  <si>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</si>
  <si>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</si>
  <si>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</si>
  <si>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</si>
  <si>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</si>
  <si>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</si>
  <si>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</si>
  <si>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</si>
  <si>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</si>
  <si>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</si>
  <si>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</si>
  <si>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</si>
  <si>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</si>
  <si>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</si>
  <si>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</si>
  <si>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</si>
  <si>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</si>
  <si>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</si>
  <si>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</si>
  <si>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</si>
  <si>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</si>
  <si>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</si>
  <si>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</si>
  <si>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</si>
  <si>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</si>
  <si>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</si>
  <si>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</si>
  <si>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</si>
  <si>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</si>
  <si>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</si>
  <si>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</si>
  <si>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</si>
  <si>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</si>
  <si>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</si>
  <si>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</si>
  <si>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</si>
  <si>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</si>
  <si>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</si>
  <si>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</si>
  <si>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</si>
  <si>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</si>
  <si>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</si>
  <si>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</si>
  <si>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</si>
  <si>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</si>
  <si>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</si>
  <si>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</si>
  <si>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</si>
  <si>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</si>
  <si>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</si>
  <si>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</si>
  <si>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</si>
  <si>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</si>
  <si>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</si>
  <si>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</si>
  <si>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</si>
  <si>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</si>
  <si>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</si>
  <si>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</si>
  <si>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</si>
  <si>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</si>
  <si>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</si>
  <si>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</si>
  <si>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</si>
  <si>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</si>
  <si>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</si>
  <si>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</si>
  <si>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</si>
  <si>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</si>
  <si>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</si>
  <si>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</si>
  <si>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</si>
  <si>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</si>
  <si>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</si>
  <si>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</si>
  <si>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</si>
  <si>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</si>
  <si>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</si>
  <si>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</si>
  <si>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</si>
  <si>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</si>
  <si>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</si>
  <si>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</si>
  <si>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</si>
  <si>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</si>
  <si>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</si>
  <si>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</si>
  <si>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</si>
  <si>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</si>
  <si>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</si>
  <si>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</si>
  <si>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</si>
  <si>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</si>
  <si>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</si>
  <si>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</si>
  <si>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</si>
  <si>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</si>
  <si>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</si>
  <si>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</si>
  <si>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</si>
  <si>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</si>
  <si>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</si>
  <si>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</si>
  <si>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</si>
  <si>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</si>
  <si>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</si>
  <si>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</si>
  <si>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</si>
  <si>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</si>
  <si>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</si>
  <si>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</si>
  <si>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</si>
  <si>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</si>
  <si>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</si>
  <si>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</si>
  <si>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</si>
  <si>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</si>
  <si>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</si>
  <si>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</si>
  <si>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</si>
  <si>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</si>
  <si>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</si>
  <si>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</si>
  <si>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</si>
  <si>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</si>
  <si>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</si>
  <si>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</si>
  <si>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</si>
  <si>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</si>
  <si>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</si>
  <si>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</si>
  <si>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</si>
  <si>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</si>
  <si>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</si>
  <si>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</si>
  <si>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</si>
  <si>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</si>
  <si>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</si>
  <si>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</si>
  <si>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</si>
  <si>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</si>
  <si>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</si>
  <si>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</si>
  <si>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</si>
  <si>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</si>
  <si>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</si>
  <si>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</si>
  <si>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</si>
  <si>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</si>
  <si>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</si>
  <si>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</si>
  <si>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</si>
  <si>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</si>
  <si>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</si>
  <si>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</si>
  <si>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</si>
  <si>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</si>
  <si>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</si>
  <si>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</si>
  <si>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</si>
  <si>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</si>
  <si>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</si>
  <si>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</si>
  <si>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</si>
  <si>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</si>
  <si>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</si>
  <si>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</si>
  <si>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</si>
  <si>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</si>
  <si>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</si>
  <si>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</si>
  <si>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</si>
  <si>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</si>
  <si>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</si>
  <si>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</si>
  <si>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</si>
  <si>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</si>
  <si>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</si>
  <si>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</si>
  <si>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</si>
  <si>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</si>
  <si>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</si>
  <si>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</si>
  <si>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</si>
  <si>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</si>
  <si>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</si>
  <si>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</si>
  <si>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</si>
  <si>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</si>
  <si>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</si>
  <si>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</si>
  <si>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</si>
  <si>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</si>
  <si>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</si>
  <si>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</si>
  <si>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</si>
  <si>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</si>
  <si>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</si>
  <si>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</si>
  <si>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</si>
  <si>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</si>
  <si>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</si>
  <si>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</si>
  <si>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</si>
  <si>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</si>
  <si>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</si>
  <si>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</si>
  <si>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</si>
  <si>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</si>
  <si>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</si>
  <si>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</si>
  <si>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</si>
  <si>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</si>
  <si>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</si>
  <si>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</si>
  <si>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</si>
  <si>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</si>
  <si>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</si>
  <si>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</si>
  <si>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</si>
  <si>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</si>
  <si>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</si>
  <si>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</si>
  <si>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</si>
  <si>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</si>
  <si>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</si>
  <si>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</si>
  <si>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</si>
  <si>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</si>
  <si>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</si>
  <si>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</si>
  <si>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</si>
  <si>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</si>
  <si>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</si>
  <si>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</si>
  <si>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</si>
  <si>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</si>
  <si>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</si>
  <si>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</si>
  <si>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</si>
  <si>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</si>
  <si>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</si>
  <si>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</si>
  <si>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</si>
  <si>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</si>
  <si>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</si>
  <si>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</si>
  <si>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</si>
  <si>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</si>
  <si>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</si>
  <si>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</si>
  <si>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</si>
  <si>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</si>
  <si>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</si>
  <si>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</si>
  <si>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</si>
  <si>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</si>
  <si>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</si>
  <si>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</si>
  <si>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</si>
  <si>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</si>
  <si>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</si>
  <si>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</si>
  <si>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</si>
  <si>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</si>
  <si>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</si>
  <si>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</si>
  <si>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</si>
  <si>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</si>
  <si>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</si>
  <si>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</si>
  <si>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</si>
  <si>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</si>
  <si>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</si>
  <si>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</si>
  <si>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</si>
  <si>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</si>
  <si>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</si>
  <si>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</si>
  <si>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</si>
  <si>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</si>
  <si>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</si>
  <si>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</si>
  <si>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</si>
  <si>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</si>
  <si>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</si>
  <si>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</si>
  <si>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</si>
  <si>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</si>
  <si>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</si>
  <si>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</si>
  <si>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</si>
  <si>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</si>
  <si>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</si>
  <si>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</si>
  <si>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</si>
  <si>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</si>
  <si>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</si>
  <si>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</si>
  <si>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</si>
  <si>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</si>
  <si>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</si>
  <si>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</si>
  <si>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</si>
  <si>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</si>
  <si>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</si>
  <si>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</si>
  <si>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</si>
  <si>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</si>
  <si>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</si>
  <si>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</si>
  <si>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</si>
  <si>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</si>
  <si>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</si>
  <si>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</si>
  <si>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</si>
  <si>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</si>
  <si>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</si>
  <si>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</si>
  <si>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</si>
  <si>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</si>
  <si>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</si>
  <si>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</si>
  <si>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</si>
  <si>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</si>
  <si>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</si>
  <si>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</si>
  <si>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</si>
  <si>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</si>
  <si>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</si>
  <si>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</si>
  <si>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</si>
  <si>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</si>
  <si>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</si>
  <si>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</si>
  <si>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</si>
  <si>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</si>
  <si>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</si>
  <si>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</si>
  <si>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</si>
  <si>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</si>
  <si>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</si>
  <si>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</si>
  <si>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</si>
  <si>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</si>
  <si>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</si>
  <si>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</si>
  <si>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</si>
  <si>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</si>
  <si>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</si>
  <si>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</si>
  <si>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</si>
  <si>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</si>
  <si>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</si>
  <si>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</si>
  <si>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</si>
  <si>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</si>
  <si>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</si>
  <si>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</si>
  <si>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</si>
  <si>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</si>
  <si>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</si>
  <si>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</si>
  <si>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</si>
  <si>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</si>
  <si>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</si>
  <si>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</si>
  <si>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</si>
  <si>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</si>
  <si>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</si>
  <si>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</si>
  <si>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</si>
  <si>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</si>
  <si>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</si>
  <si>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</si>
  <si>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</si>
  <si>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</si>
  <si>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</si>
  <si>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</si>
  <si>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</si>
  <si>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</si>
  <si>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</si>
  <si>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</si>
  <si>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</si>
  <si>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</si>
  <si>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</si>
  <si>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</si>
  <si>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</si>
  <si>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</si>
  <si>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</si>
  <si>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</si>
  <si>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</si>
  <si>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</si>
  <si>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</si>
  <si>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</si>
  <si>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</si>
  <si>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</si>
  <si>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</si>
  <si>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</si>
  <si>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</si>
  <si>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</si>
  <si>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</si>
  <si>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</si>
  <si>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</si>
  <si>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</si>
  <si>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</si>
  <si>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</si>
  <si>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</si>
  <si>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</si>
  <si>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</si>
  <si>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</si>
  <si>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</si>
  <si>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</si>
  <si>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</si>
  <si>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</si>
  <si>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</si>
  <si>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</si>
  <si>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</si>
  <si>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</si>
  <si>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</si>
  <si>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</si>
  <si>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</si>
  <si>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</si>
  <si>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</si>
  <si>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</si>
  <si>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</si>
  <si>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</si>
  <si>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</si>
  <si>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</si>
  <si>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</si>
  <si>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</si>
  <si>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</si>
  <si>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</si>
  <si>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</si>
  <si>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</si>
  <si>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</si>
  <si>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</si>
  <si>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</si>
  <si>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</si>
  <si>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</si>
  <si>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</si>
  <si>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</si>
  <si>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</si>
  <si>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</si>
  <si>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</si>
  <si>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</si>
  <si>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</si>
  <si>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</si>
  <si>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</si>
  <si>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</si>
  <si>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</si>
  <si>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</si>
  <si>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</si>
  <si>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</si>
  <si>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</si>
  <si>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</si>
  <si>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</si>
  <si>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</si>
  <si>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</si>
  <si>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</si>
  <si>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</si>
  <si>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</si>
  <si>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</si>
  <si>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</si>
  <si>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</si>
  <si>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</si>
  <si>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</si>
  <si>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</si>
  <si>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</si>
  <si>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</si>
  <si>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</si>
  <si>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</si>
  <si>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</si>
  <si>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</si>
  <si>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</si>
  <si>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</si>
  <si>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</si>
  <si>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</si>
  <si>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</si>
  <si>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</si>
  <si>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</si>
  <si>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</si>
  <si>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</si>
  <si>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</si>
  <si>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</si>
  <si>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</si>
  <si>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</si>
  <si>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</si>
  <si>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</si>
  <si>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</si>
  <si>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</si>
  <si>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</si>
  <si>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</si>
  <si>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</si>
  <si>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</si>
  <si>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</si>
  <si>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</si>
  <si>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</si>
  <si>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</si>
  <si>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</si>
  <si>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</si>
  <si>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</si>
  <si>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</si>
  <si>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</si>
  <si>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</si>
  <si>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</si>
  <si>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</si>
  <si>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</si>
  <si>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</si>
  <si>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</si>
  <si>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</si>
  <si>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</si>
  <si>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</si>
  <si>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</si>
  <si>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</si>
  <si>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</si>
  <si>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</si>
  <si>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</si>
  <si>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</si>
  <si>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</si>
  <si>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</si>
  <si>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</si>
  <si>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</si>
  <si>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</si>
  <si>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</si>
  <si>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</si>
  <si>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</si>
  <si>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</si>
  <si>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</si>
  <si>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</si>
  <si>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</si>
  <si>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</si>
  <si>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</si>
  <si>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</si>
  <si>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</si>
  <si>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</si>
  <si>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</si>
  <si>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</si>
  <si>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</si>
  <si>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</si>
  <si>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</si>
  <si>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</si>
  <si>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</si>
  <si>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</si>
  <si>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</si>
  <si>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</si>
  <si>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</si>
  <si>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</si>
  <si>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</si>
  <si>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</si>
  <si>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</si>
  <si>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</si>
  <si>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</si>
  <si>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</si>
  <si>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</si>
  <si>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</si>
  <si>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</si>
  <si>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</si>
  <si>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</si>
  <si>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</si>
  <si>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</si>
  <si>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</si>
  <si>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</si>
  <si>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</si>
  <si>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</si>
  <si>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</si>
  <si>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</si>
  <si>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</si>
  <si>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</si>
  <si>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</si>
  <si>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</si>
  <si>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</si>
  <si>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</si>
  <si>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</si>
  <si>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</si>
  <si>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</si>
  <si>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</si>
  <si>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</si>
  <si>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</si>
  <si>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</si>
  <si>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</si>
  <si>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</si>
  <si>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</si>
  <si>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</si>
  <si>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</si>
  <si>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</si>
  <si>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</si>
  <si>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</si>
  <si>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</si>
  <si>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</si>
  <si>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</si>
  <si>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</si>
  <si>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</si>
  <si>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</si>
  <si>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</si>
  <si>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</si>
  <si>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</si>
  <si>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</si>
  <si>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</si>
  <si>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</si>
  <si>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</si>
  <si>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</si>
  <si>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</si>
  <si>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</si>
  <si>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</si>
  <si>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</si>
  <si>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</si>
  <si>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</si>
  <si>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</si>
  <si>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</si>
  <si>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</si>
  <si>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</si>
  <si>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</si>
  <si>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</si>
  <si>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</si>
  <si>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</si>
  <si>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</si>
  <si>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</si>
  <si>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</si>
  <si>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</si>
  <si>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</si>
  <si>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</si>
  <si>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</si>
  <si>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</si>
  <si>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</si>
  <si>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</si>
  <si>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</si>
  <si>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</si>
  <si>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</si>
  <si>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</si>
  <si>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</si>
  <si>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</si>
  <si>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</si>
  <si>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</si>
  <si>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</si>
  <si>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</si>
  <si>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</si>
  <si>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</si>
  <si>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</si>
  <si>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</si>
  <si>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</si>
  <si>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</si>
  <si>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</si>
  <si>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</si>
  <si>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</si>
  <si>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</si>
  <si>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</si>
  <si>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</si>
  <si>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</si>
  <si>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</si>
  <si>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</si>
  <si>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</si>
  <si>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</si>
  <si>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</si>
  <si>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</si>
  <si>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</si>
  <si>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</si>
  <si>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</si>
  <si>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</si>
  <si>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</si>
  <si>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</si>
  <si>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</si>
  <si>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</si>
  <si>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</si>
  <si>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</si>
  <si>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</si>
  <si>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</si>
  <si>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</si>
  <si>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</si>
  <si>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</si>
  <si>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</si>
  <si>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</si>
  <si>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</si>
  <si>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</si>
  <si>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</si>
  <si>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</si>
  <si>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</si>
  <si>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</si>
  <si>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</si>
  <si>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</si>
  <si>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</si>
  <si>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</si>
  <si>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</si>
  <si>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</si>
  <si>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</si>
  <si>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</si>
  <si>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</si>
  <si>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</si>
  <si>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</si>
  <si>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</si>
  <si>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</si>
  <si>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</si>
  <si>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</si>
  <si>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</si>
  <si>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</si>
  <si>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</si>
  <si>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</si>
  <si>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</si>
  <si>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</si>
  <si>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</si>
  <si>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</si>
  <si>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</si>
  <si>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</si>
  <si>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</si>
  <si>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</si>
  <si>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</si>
  <si>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</si>
  <si>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</si>
  <si>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</si>
  <si>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</si>
  <si>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</si>
  <si>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</si>
  <si>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</si>
  <si>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</si>
  <si>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</si>
  <si>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</si>
  <si>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</si>
  <si>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</si>
  <si>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</si>
  <si>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</si>
  <si>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</si>
  <si>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</si>
  <si>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</si>
  <si>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</si>
  <si>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</si>
  <si>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</si>
  <si>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</si>
  <si>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</si>
  <si>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</si>
  <si>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</si>
  <si>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</si>
  <si>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</si>
  <si>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</si>
  <si>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</si>
  <si>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</si>
  <si>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</si>
  <si>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</si>
  <si>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</si>
  <si>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</si>
  <si>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</si>
  <si>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</si>
  <si>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</si>
  <si>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</si>
  <si>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</si>
  <si>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</si>
  <si>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</si>
  <si>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</si>
  <si>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</si>
  <si>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</si>
  <si>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</si>
  <si>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</si>
  <si>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</si>
  <si>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</si>
  <si>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</si>
  <si>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</si>
  <si>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</si>
  <si>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</si>
  <si>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</si>
  <si>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</si>
  <si>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</si>
  <si>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</si>
  <si>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</si>
  <si>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</si>
  <si>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</si>
  <si>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</si>
  <si>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</si>
  <si>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</si>
  <si>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</si>
  <si>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</si>
  <si>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</si>
  <si>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</si>
  <si>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</si>
  <si>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</si>
  <si>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</si>
  <si>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</si>
  <si>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</si>
  <si>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</si>
  <si>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</si>
  <si>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</si>
  <si>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</si>
  <si>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</si>
  <si>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</si>
  <si>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</si>
  <si>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</si>
  <si>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</si>
  <si>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</si>
  <si>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</si>
  <si>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</si>
  <si>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</si>
  <si>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</si>
  <si>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</si>
  <si>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</si>
  <si>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</si>
  <si>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</si>
  <si>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</si>
  <si>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</si>
  <si>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</si>
  <si>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</si>
  <si>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</si>
  <si>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</si>
  <si>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</si>
  <si>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</si>
  <si>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</si>
  <si>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</si>
  <si>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</si>
  <si>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</si>
  <si>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</si>
  <si>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</si>
  <si>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</si>
  <si>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</si>
  <si>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</si>
  <si>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</si>
  <si>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</si>
  <si>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</si>
  <si>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</si>
  <si>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</si>
  <si>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</si>
  <si>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</si>
  <si>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</si>
  <si>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</si>
  <si>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</si>
  <si>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</si>
  <si>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</si>
  <si>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</si>
  <si>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</si>
  <si>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</si>
  <si>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</si>
  <si>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</si>
  <si>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</si>
  <si>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</si>
  <si>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</si>
  <si>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</si>
  <si>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</si>
  <si>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</si>
  <si>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</si>
  <si>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</si>
  <si>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</si>
  <si>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</si>
  <si>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</si>
  <si>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</si>
  <si>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</si>
  <si>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</si>
  <si>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</si>
  <si>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</si>
  <si>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</si>
  <si>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</si>
  <si>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</si>
  <si>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</si>
  <si>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</si>
  <si>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</si>
  <si>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</si>
  <si>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</si>
  <si>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</si>
  <si>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</si>
  <si>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</si>
  <si>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</si>
  <si>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</si>
  <si>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</si>
  <si>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</si>
  <si>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</si>
  <si>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</si>
  <si>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</si>
  <si>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</si>
  <si>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</si>
  <si>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</si>
  <si>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</si>
  <si>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</si>
  <si>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</si>
  <si>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</si>
  <si>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</si>
  <si>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</si>
  <si>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</si>
  <si>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</si>
  <si>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</si>
  <si>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</si>
  <si>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</si>
  <si>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</si>
  <si>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</si>
  <si>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</si>
  <si>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</si>
  <si>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</si>
  <si>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</si>
  <si>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</si>
  <si>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</si>
  <si>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</si>
  <si>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</si>
  <si>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</si>
  <si>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</si>
  <si>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</si>
  <si>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</si>
  <si>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</si>
  <si>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</si>
  <si>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</si>
  <si>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</si>
  <si>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</si>
  <si>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</si>
  <si>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</si>
  <si>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</si>
  <si>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</si>
  <si>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</si>
  <si>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</si>
  <si>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</si>
  <si>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</si>
  <si>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</si>
  <si>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</si>
  <si>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</si>
  <si>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</si>
  <si>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</si>
  <si>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</si>
  <si>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</si>
  <si>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</si>
  <si>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</si>
  <si>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</si>
  <si>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</si>
  <si>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</si>
  <si>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</si>
  <si>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</si>
  <si>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</si>
  <si>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</si>
  <si>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</si>
  <si>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</si>
  <si>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</si>
  <si>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</si>
  <si>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</si>
  <si>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</si>
  <si>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</si>
  <si>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</si>
  <si>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</si>
  <si>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</si>
  <si>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</si>
  <si>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</si>
  <si>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</si>
  <si>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</si>
  <si>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</si>
  <si>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</si>
  <si>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</si>
  <si>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</si>
  <si>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</si>
  <si>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</si>
  <si>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</si>
  <si>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</si>
  <si>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</si>
  <si>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</si>
  <si>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</si>
  <si>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</si>
  <si>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</si>
  <si>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</si>
  <si>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</si>
  <si>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</si>
  <si>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</si>
  <si>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</si>
  <si>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</si>
  <si>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</si>
  <si>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</si>
  <si>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</si>
  <si>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</si>
  <si>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</si>
  <si>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</si>
  <si>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</si>
  <si>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</si>
  <si>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</si>
  <si>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</si>
  <si>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</si>
  <si>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</si>
  <si>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</si>
  <si>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</si>
  <si>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</si>
  <si>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</si>
  <si>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</si>
  <si>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</si>
  <si>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</si>
  <si>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</si>
  <si>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</si>
  <si>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</si>
  <si>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</si>
  <si>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</si>
  <si>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</si>
  <si>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</si>
  <si>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</si>
  <si>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</si>
  <si>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</si>
  <si>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</si>
  <si>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</si>
  <si>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</si>
  <si>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</si>
  <si>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</si>
  <si>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</si>
  <si>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</si>
  <si>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</si>
  <si>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</si>
  <si>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</si>
  <si>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</si>
  <si>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</si>
  <si>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</si>
  <si>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</si>
  <si>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</si>
  <si>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</si>
  <si>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</si>
  <si>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</si>
  <si>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</si>
  <si>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</si>
  <si>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</si>
  <si>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</si>
  <si>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</si>
  <si>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</si>
  <si>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</si>
  <si>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</si>
  <si>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</si>
  <si>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</si>
  <si>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</si>
  <si>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</si>
  <si>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</si>
  <si>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</si>
  <si>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</si>
  <si>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</si>
  <si>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</si>
  <si>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</si>
  <si>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</si>
  <si>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</si>
  <si>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</si>
  <si>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</si>
  <si>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</si>
  <si>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</si>
  <si>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</si>
  <si>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</si>
  <si>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</si>
  <si>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</si>
  <si>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</si>
  <si>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</si>
  <si>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</si>
  <si>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</si>
  <si>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</si>
  <si>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</si>
  <si>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</si>
  <si>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</si>
  <si>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</si>
  <si>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</si>
  <si>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</si>
  <si>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</si>
  <si>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</si>
  <si>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</si>
  <si>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</si>
  <si>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</si>
  <si>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</si>
  <si>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</si>
  <si>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</si>
  <si>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</si>
  <si>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</si>
  <si>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</si>
  <si>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</si>
  <si>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</si>
  <si>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</si>
  <si>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</si>
  <si>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</si>
  <si>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</si>
  <si>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</si>
  <si>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</si>
  <si>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</si>
  <si>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</si>
  <si>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</si>
  <si>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</si>
  <si>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</si>
  <si>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</si>
  <si>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</si>
  <si>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</si>
  <si>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</si>
  <si>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</si>
  <si>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</si>
  <si>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</si>
  <si>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</si>
  <si>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</si>
  <si>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</si>
  <si>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</si>
  <si>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</si>
  <si>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</si>
  <si>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</si>
  <si>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</si>
  <si>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</si>
  <si>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</si>
  <si>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</si>
  <si>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</si>
  <si>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</si>
  <si>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</si>
  <si>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</si>
  <si>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</si>
  <si>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</si>
  <si>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</si>
  <si>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</si>
  <si>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</si>
  <si>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</si>
  <si>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</si>
  <si>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</si>
  <si>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</si>
  <si>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</si>
  <si>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</si>
  <si>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</si>
  <si>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</si>
  <si>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</si>
  <si>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</si>
  <si>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</si>
  <si>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</si>
  <si>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</si>
  <si>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</si>
  <si>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</si>
  <si>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</si>
  <si>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</si>
  <si>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</si>
  <si>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</si>
  <si>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</si>
  <si>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</si>
  <si>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</si>
  <si>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</si>
  <si>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</si>
  <si>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</si>
  <si>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</si>
  <si>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</si>
  <si>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</si>
  <si>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</si>
  <si>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</si>
  <si>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</si>
  <si>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</si>
  <si>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</si>
  <si>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</si>
  <si>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</si>
  <si>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</si>
  <si>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</si>
  <si>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</si>
  <si>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</si>
  <si>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</si>
  <si>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</si>
  <si>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</si>
  <si>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</si>
  <si>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</si>
  <si>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</si>
  <si>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</si>
  <si>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</si>
  <si>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</si>
  <si>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</si>
  <si>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</si>
  <si>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</si>
  <si>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</si>
  <si>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</si>
  <si>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</si>
  <si>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</si>
  <si>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</si>
  <si>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</si>
  <si>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</si>
  <si>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</si>
  <si>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</si>
  <si>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</si>
  <si>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</si>
  <si>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</si>
  <si>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</si>
  <si>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</si>
  <si>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</si>
  <si>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</si>
  <si>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</si>
  <si>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</si>
  <si>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</si>
  <si>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</si>
  <si>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</si>
  <si>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</si>
  <si>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</si>
  <si>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</si>
  <si>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</si>
  <si>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</si>
  <si>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</si>
  <si>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</si>
  <si>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</si>
  <si>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</si>
  <si>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</si>
  <si>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</si>
  <si>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</si>
  <si>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</si>
  <si>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</si>
  <si>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</si>
  <si>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</si>
  <si>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</si>
  <si>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</si>
  <si>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</si>
  <si>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</si>
  <si>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</si>
  <si>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</si>
  <si>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</si>
  <si>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</si>
  <si>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</si>
  <si>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</si>
  <si>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</si>
  <si>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</si>
  <si>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</si>
  <si>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</si>
  <si>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</si>
  <si>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</si>
  <si>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</si>
  <si>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</si>
  <si>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</si>
  <si>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</si>
  <si>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</si>
  <si>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</si>
  <si>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</si>
  <si>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</si>
  <si>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</si>
  <si>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</si>
  <si>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</si>
  <si>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</si>
  <si>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</si>
  <si>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</si>
  <si>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</si>
  <si>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</si>
  <si>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</si>
  <si>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</si>
  <si>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</si>
  <si>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</si>
  <si>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</si>
  <si>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</si>
  <si>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</si>
  <si>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</si>
  <si>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</si>
  <si>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</si>
  <si>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</si>
  <si>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</si>
  <si>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</si>
  <si>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</si>
  <si>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</si>
  <si>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</si>
  <si>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</si>
  <si>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</si>
  <si>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</si>
  <si>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</si>
  <si>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</si>
  <si>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</si>
  <si>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</si>
  <si>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</si>
  <si>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</si>
  <si>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</si>
  <si>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</si>
  <si>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</si>
  <si>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</si>
  <si>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</si>
  <si>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</si>
  <si>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</si>
  <si>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</si>
  <si>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</si>
  <si>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</si>
  <si>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</si>
  <si>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</si>
  <si>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</si>
  <si>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</si>
  <si>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</si>
  <si>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</si>
  <si>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</si>
  <si>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</si>
  <si>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</si>
  <si>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</si>
  <si>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</si>
  <si>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</si>
  <si>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</si>
  <si>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</si>
  <si>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</si>
  <si>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</si>
  <si>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</si>
  <si>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</si>
  <si>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</si>
  <si>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</si>
  <si>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</si>
  <si>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</si>
  <si>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</si>
  <si>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</si>
  <si>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</si>
  <si>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</si>
  <si>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</si>
  <si>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</si>
  <si>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</si>
  <si>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</si>
  <si>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</si>
  <si>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</si>
  <si>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</si>
  <si>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</si>
  <si>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</si>
  <si>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</si>
  <si>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</si>
  <si>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</si>
  <si>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</si>
  <si>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</si>
  <si>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</si>
  <si>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</si>
  <si>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</si>
  <si>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</si>
  <si>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</si>
  <si>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</si>
  <si>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</si>
  <si>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</si>
  <si>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</si>
  <si>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</si>
  <si>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</si>
  <si>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</si>
  <si>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</si>
  <si>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</si>
  <si>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</si>
  <si>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</si>
  <si>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</si>
  <si>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</si>
  <si>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</si>
  <si>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</si>
  <si>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</si>
  <si>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</si>
  <si>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</si>
  <si>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</si>
  <si>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</si>
  <si>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</si>
  <si>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</si>
  <si>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</si>
  <si>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</si>
  <si>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</si>
  <si>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</si>
  <si>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</si>
  <si>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</si>
  <si>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</si>
  <si>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</si>
  <si>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</si>
  <si>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</si>
  <si>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</si>
  <si>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</si>
  <si>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</si>
  <si>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</si>
  <si>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</si>
  <si>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</si>
  <si>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</si>
  <si>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</si>
  <si>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</si>
  <si>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</si>
  <si>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</si>
  <si>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</si>
  <si>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</si>
  <si>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</si>
  <si>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</si>
  <si>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</si>
  <si>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</si>
  <si>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</si>
  <si>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</si>
  <si>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</si>
  <si>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</si>
  <si>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</si>
  <si>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</si>
  <si>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</si>
  <si>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</si>
  <si>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</si>
  <si>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</si>
  <si>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</si>
  <si>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</si>
  <si>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</si>
  <si>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</si>
  <si>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</si>
  <si>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</si>
  <si>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</si>
  <si>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</si>
  <si>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</si>
  <si>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</si>
  <si>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</si>
  <si>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</si>
  <si>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</si>
  <si>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</si>
  <si>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</si>
  <si>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</si>
  <si>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</si>
  <si>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</si>
  <si>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</si>
  <si>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</si>
  <si>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</si>
  <si>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</si>
  <si>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</si>
  <si>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</si>
  <si>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</si>
  <si>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</si>
  <si>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</si>
  <si>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</si>
  <si>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</si>
  <si>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</si>
  <si>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</si>
  <si>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</si>
  <si>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</si>
  <si>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</si>
  <si>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</si>
  <si>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</si>
  <si>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</si>
  <si>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</si>
  <si>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</si>
  <si>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</si>
  <si>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</si>
  <si>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</si>
  <si>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</si>
  <si>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</si>
  <si>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</si>
  <si>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</si>
  <si>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</si>
  <si>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</si>
  <si>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</si>
  <si>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</si>
  <si>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</si>
  <si>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</si>
  <si>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</si>
  <si>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</si>
  <si>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</si>
  <si>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</si>
  <si>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</si>
  <si>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</si>
  <si>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</si>
  <si>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</si>
  <si>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</si>
  <si>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</si>
  <si>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</si>
  <si>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</si>
  <si>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</si>
  <si>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</si>
  <si>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</si>
  <si>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</si>
  <si>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</si>
  <si>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</si>
  <si>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</si>
  <si>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</si>
  <si>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</si>
  <si>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</si>
  <si>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</si>
  <si>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</si>
  <si>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</si>
  <si>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</si>
  <si>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</si>
  <si>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</si>
  <si>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</si>
  <si>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</si>
  <si>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</si>
  <si>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</si>
  <si>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</si>
  <si>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</si>
  <si>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</si>
  <si>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</si>
  <si>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</si>
  <si>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</si>
  <si>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</si>
  <si>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</si>
  <si>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</si>
  <si>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</si>
  <si>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</si>
  <si>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</si>
  <si>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</si>
  <si>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</si>
  <si>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</si>
  <si>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</si>
  <si>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</si>
  <si>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</si>
  <si>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</si>
  <si>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</si>
  <si>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</si>
  <si>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</si>
  <si>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</si>
  <si>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</si>
  <si>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</si>
  <si>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</si>
  <si>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</si>
  <si>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</si>
  <si>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</si>
  <si>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</si>
  <si>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</si>
  <si>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</si>
  <si>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</si>
  <si>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</si>
  <si>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</si>
  <si>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</si>
  <si>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</si>
  <si>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</si>
  <si>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</si>
  <si>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</si>
  <si>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</si>
  <si>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</si>
  <si>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</si>
  <si>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</si>
  <si>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</si>
  <si>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</si>
  <si>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</si>
  <si>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</si>
  <si>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</si>
  <si>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</si>
  <si>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</si>
  <si>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</si>
  <si>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</si>
  <si>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</si>
  <si>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</si>
  <si>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</si>
  <si>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</si>
  <si>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</si>
  <si>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</si>
  <si>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</si>
  <si>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</si>
  <si>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</si>
  <si>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</si>
  <si>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</si>
  <si>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</si>
  <si>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</si>
  <si>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</si>
  <si>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</si>
  <si>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</si>
  <si>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</si>
  <si>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</si>
  <si>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</si>
  <si>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</si>
  <si>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</si>
  <si>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</si>
  <si>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</si>
  <si>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</si>
  <si>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</si>
  <si>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</si>
  <si>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</si>
  <si>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</si>
  <si>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</si>
  <si>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</si>
  <si>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</si>
  <si>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</si>
  <si>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</si>
  <si>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</si>
  <si>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</si>
  <si>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</si>
  <si>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</si>
  <si>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</si>
  <si>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</si>
  <si>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</si>
  <si>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</si>
  <si>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</si>
  <si>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</si>
  <si>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</si>
  <si>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</si>
  <si>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</si>
  <si>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</si>
  <si>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</si>
  <si>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</si>
  <si>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</si>
  <si>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</si>
  <si>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</si>
  <si>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</si>
  <si>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</si>
  <si>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</si>
  <si>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</si>
  <si>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</si>
  <si>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</si>
  <si>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</si>
  <si>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</si>
  <si>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</si>
  <si>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</si>
  <si>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</si>
  <si>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</si>
  <si>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</si>
  <si>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</si>
  <si>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</si>
  <si>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</si>
  <si>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</si>
  <si>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</si>
  <si>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</si>
  <si>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</si>
  <si>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</si>
  <si>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</si>
  <si>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</si>
  <si>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</si>
  <si>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</si>
  <si>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</si>
  <si>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</si>
  <si>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</si>
  <si>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</si>
  <si>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</si>
  <si>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</si>
  <si>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</si>
  <si>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</si>
  <si>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</si>
  <si>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</si>
  <si>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</si>
  <si>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</si>
  <si>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</si>
  <si>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</si>
  <si>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</si>
  <si>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</si>
  <si>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</si>
  <si>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</si>
  <si>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</si>
  <si>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</si>
  <si>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</si>
  <si>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</si>
  <si>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</si>
  <si>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</si>
  <si>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</si>
  <si>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</si>
  <si>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</si>
  <si>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</si>
  <si>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</si>
  <si>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</si>
  <si>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</si>
  <si>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</si>
  <si>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</si>
  <si>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</si>
  <si>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</si>
  <si>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</si>
  <si>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</si>
  <si>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</si>
  <si>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</si>
  <si>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</si>
  <si>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</si>
  <si>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</si>
  <si>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</si>
  <si>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</si>
  <si>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</si>
  <si>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</si>
  <si>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</si>
  <si>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</si>
  <si>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</si>
  <si>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</si>
  <si>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</si>
  <si>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</si>
  <si>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</si>
  <si>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</si>
  <si>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</si>
  <si>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</si>
  <si>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</si>
  <si>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</si>
  <si>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</si>
  <si>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</si>
  <si>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</si>
  <si>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</si>
  <si>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</si>
  <si>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</si>
  <si>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</si>
  <si>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</si>
  <si>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</si>
  <si>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</si>
  <si>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</si>
  <si>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</si>
  <si>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</si>
  <si>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</si>
  <si>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</si>
  <si>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</si>
  <si>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</si>
  <si>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</si>
  <si>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</si>
  <si>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</si>
  <si>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</si>
  <si>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</si>
  <si>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</si>
  <si>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</si>
  <si>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</si>
  <si>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</si>
  <si>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</si>
  <si>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</si>
  <si>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</si>
  <si>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</si>
  <si>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</si>
  <si>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</si>
  <si>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</si>
  <si>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</si>
  <si>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</si>
  <si>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</si>
  <si>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</si>
  <si>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</si>
  <si>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</si>
  <si>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</si>
  <si>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</si>
  <si>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</si>
  <si>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</si>
  <si>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</si>
  <si>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</si>
  <si>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</si>
  <si>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</si>
  <si>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</si>
  <si>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</si>
  <si>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</si>
  <si>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</si>
  <si>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</si>
  <si>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</si>
  <si>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</si>
  <si>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</si>
  <si>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</si>
  <si>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</si>
  <si>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</si>
  <si>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</si>
  <si>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</si>
  <si>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</si>
  <si>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</si>
  <si>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</si>
  <si>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</si>
  <si>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</si>
  <si>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</si>
  <si>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</si>
  <si>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</si>
  <si>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</si>
  <si>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</si>
  <si>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</si>
  <si>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</si>
  <si>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</si>
  <si>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</si>
  <si>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</si>
  <si>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</si>
  <si>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</si>
  <si>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</si>
  <si>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</si>
  <si>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</si>
  <si>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</si>
  <si>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</si>
  <si>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</si>
  <si>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</si>
  <si>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</si>
  <si>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</si>
  <si>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</si>
  <si>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</si>
  <si>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</si>
  <si>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</si>
  <si>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</si>
  <si>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</si>
  <si>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</si>
  <si>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</si>
  <si>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</si>
  <si>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</si>
  <si>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</si>
  <si>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</si>
  <si>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</si>
  <si>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</si>
  <si>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</si>
  <si>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</si>
  <si>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</si>
  <si>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</si>
  <si>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</si>
  <si>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</si>
  <si>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</si>
  <si>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</si>
  <si>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</si>
  <si>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</si>
  <si>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</si>
  <si>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</si>
  <si>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</si>
  <si>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</si>
  <si>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</si>
  <si>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</si>
  <si>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</si>
  <si>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</si>
  <si>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</si>
  <si>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</si>
  <si>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</si>
  <si>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</si>
  <si>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</si>
  <si>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</si>
  <si>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</si>
  <si>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</si>
  <si>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</si>
  <si>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</si>
  <si>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</si>
  <si>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</si>
  <si>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</si>
  <si>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</si>
  <si>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</si>
  <si>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</si>
  <si>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</si>
  <si>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</si>
  <si>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</si>
  <si>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</si>
  <si>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</si>
  <si>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</si>
  <si>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</si>
  <si>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</si>
  <si>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</si>
  <si>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</si>
  <si>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</si>
  <si>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</si>
  <si>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</si>
  <si>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</si>
  <si>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</si>
  <si>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</si>
  <si>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</si>
  <si>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</si>
  <si>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</si>
  <si>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</si>
  <si>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</si>
  <si>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</si>
  <si>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</si>
  <si>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</si>
  <si>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</si>
  <si>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</si>
  <si>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</si>
  <si>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</si>
  <si>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</si>
  <si>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</si>
  <si>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</si>
  <si>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</si>
  <si>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</si>
  <si>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</si>
  <si>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</si>
  <si>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</si>
  <si>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</si>
  <si>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</si>
  <si>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</si>
  <si>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</si>
  <si>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</si>
  <si>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</si>
  <si>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</si>
  <si>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</si>
  <si>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</si>
  <si>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</si>
  <si>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</si>
  <si>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</si>
  <si>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</si>
  <si>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</si>
  <si>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</si>
  <si>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</si>
  <si>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</si>
  <si>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</si>
  <si>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</si>
  <si>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</si>
  <si>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</si>
  <si>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</si>
  <si>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</si>
  <si>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</si>
  <si>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</si>
  <si>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</si>
  <si>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</si>
  <si>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</si>
  <si>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</si>
  <si>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</si>
  <si>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</si>
  <si>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</si>
  <si>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</si>
  <si>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</si>
  <si>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</si>
  <si>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</si>
  <si>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</si>
  <si>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</si>
  <si>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</si>
  <si>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</si>
  <si>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</si>
  <si>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</si>
  <si>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</si>
  <si>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</si>
  <si>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</si>
  <si>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</si>
  <si>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</si>
  <si>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</si>
  <si>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</si>
  <si>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</si>
  <si>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</si>
  <si>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</si>
  <si>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</si>
  <si>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</si>
  <si>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</si>
  <si>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</si>
  <si>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</si>
  <si>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</si>
  <si>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</si>
  <si>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</si>
  <si>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</si>
  <si>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</si>
  <si>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</si>
  <si>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</si>
  <si>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</si>
  <si>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</si>
  <si>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</si>
  <si>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</si>
  <si>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</si>
  <si>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</si>
  <si>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</si>
  <si>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</si>
  <si>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</si>
  <si>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</si>
  <si>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</si>
  <si>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</si>
  <si>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</si>
  <si>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</si>
  <si>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</si>
  <si>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</si>
  <si>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</si>
  <si>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</si>
  <si>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</si>
  <si>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</si>
  <si>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</si>
  <si>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</si>
  <si>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</si>
  <si>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</si>
  <si>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</si>
  <si>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</si>
  <si>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</si>
  <si>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</si>
  <si>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</si>
  <si>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</si>
  <si>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</si>
  <si>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</si>
  <si>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</si>
  <si>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</si>
  <si>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</si>
  <si>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</si>
  <si>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</si>
  <si>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</si>
  <si>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</si>
  <si>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</si>
  <si>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</si>
  <si>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</si>
  <si>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</si>
  <si>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</si>
  <si>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</si>
  <si>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</si>
  <si>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</si>
  <si>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</si>
  <si>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</si>
  <si>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</si>
  <si>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</si>
  <si>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</si>
  <si>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</si>
  <si>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</si>
  <si>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</si>
  <si>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</si>
  <si>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</si>
  <si>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</si>
  <si>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</si>
  <si>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</si>
  <si>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</si>
  <si>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</si>
  <si>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</si>
  <si>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</si>
  <si>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</si>
  <si>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</si>
  <si>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</si>
  <si>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</si>
  <si>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</si>
  <si>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</si>
  <si>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</si>
  <si>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</si>
  <si>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</si>
  <si>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</si>
  <si>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</si>
  <si>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</si>
  <si>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</si>
  <si>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</si>
  <si>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</si>
  <si>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</si>
  <si>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</si>
  <si>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</si>
  <si>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</si>
  <si>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</si>
  <si>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</si>
  <si>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</si>
  <si>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</si>
  <si>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</si>
  <si>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</si>
  <si>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</si>
  <si>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</si>
  <si>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</si>
  <si>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</si>
  <si>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</si>
  <si>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</si>
  <si>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</si>
  <si>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</si>
  <si>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</si>
  <si>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</si>
  <si>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</si>
  <si>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</si>
  <si>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</si>
  <si>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</si>
  <si>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</si>
  <si>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</si>
  <si>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</si>
  <si>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</si>
  <si>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</si>
  <si>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</si>
  <si>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</si>
  <si>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</si>
  <si>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</si>
  <si>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</si>
  <si>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</si>
  <si>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</si>
  <si>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</si>
  <si>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</si>
  <si>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</si>
  <si>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</si>
  <si>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</si>
  <si>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</si>
  <si>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</si>
  <si>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</si>
  <si>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</si>
  <si>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</si>
  <si>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</si>
  <si>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</si>
  <si>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</si>
  <si>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</si>
  <si>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</si>
  <si>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</si>
  <si>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</si>
  <si>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</si>
  <si>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</si>
  <si>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</si>
  <si>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</si>
  <si>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</si>
  <si>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</si>
  <si>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</si>
  <si>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</si>
  <si>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</si>
  <si>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</si>
  <si>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</si>
  <si>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</si>
  <si>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</si>
  <si>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</si>
  <si>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</si>
  <si>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</si>
  <si>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</si>
  <si>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</si>
  <si>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</si>
  <si>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</si>
  <si>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</si>
  <si>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</si>
  <si>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</si>
  <si>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</si>
  <si>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</si>
  <si>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</si>
  <si>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</si>
  <si>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</si>
  <si>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</si>
  <si>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</si>
  <si>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</si>
  <si>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</si>
  <si>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</si>
  <si>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</si>
  <si>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</si>
  <si>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</si>
  <si>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</si>
  <si>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</si>
  <si>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</si>
  <si>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</si>
  <si>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</si>
  <si>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</si>
  <si>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</si>
  <si>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</si>
  <si>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</si>
  <si>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</si>
  <si>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</si>
  <si>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</si>
  <si>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</si>
  <si>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</si>
  <si>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</si>
  <si>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</si>
  <si>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</si>
  <si>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</si>
  <si>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</si>
  <si>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</si>
  <si>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</si>
  <si>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</si>
  <si>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</si>
  <si>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</si>
  <si>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</si>
  <si>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</si>
  <si>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</si>
  <si>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</si>
  <si>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</si>
  <si>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</si>
  <si>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</si>
  <si>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</si>
  <si>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</si>
  <si>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</si>
  <si>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</si>
  <si>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</si>
  <si>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</si>
  <si>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</si>
  <si>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</si>
  <si>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</si>
  <si>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</si>
  <si>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</si>
  <si>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</si>
  <si>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</si>
  <si>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</si>
  <si>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</si>
  <si>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</si>
  <si>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</si>
  <si>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</si>
  <si>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</si>
  <si>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</si>
  <si>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</si>
  <si>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</si>
  <si>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</si>
  <si>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</si>
  <si>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</si>
  <si>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</si>
  <si>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</si>
  <si>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</si>
  <si>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</si>
  <si>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</si>
  <si>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</si>
  <si>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</si>
  <si>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</si>
  <si>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</si>
  <si>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</si>
  <si>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</si>
  <si>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</si>
  <si>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</si>
  <si>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</si>
  <si>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</si>
  <si>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</si>
  <si>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</si>
  <si>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</si>
  <si>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</si>
  <si>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</si>
  <si>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</si>
  <si>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</si>
  <si>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</si>
  <si>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</si>
  <si>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</si>
  <si>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</si>
  <si>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</si>
  <si>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</si>
  <si>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</si>
  <si>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</si>
  <si>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</si>
  <si>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</si>
  <si>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</si>
  <si>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</si>
  <si>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</si>
  <si>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</si>
  <si>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</si>
  <si>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</si>
  <si>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</si>
  <si>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</si>
  <si>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</si>
  <si>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</si>
  <si>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</si>
  <si>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</si>
  <si>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</si>
  <si>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</si>
  <si>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</si>
  <si>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</si>
  <si>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</si>
  <si>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</si>
  <si>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</si>
  <si>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</si>
  <si>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</si>
  <si>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</si>
  <si>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</si>
  <si>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</si>
  <si>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</si>
  <si>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</si>
  <si>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</si>
  <si>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</si>
  <si>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</si>
  <si>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</si>
  <si>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</si>
  <si>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</si>
  <si>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</si>
  <si>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</si>
  <si>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</si>
  <si>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</si>
  <si>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</si>
  <si>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</si>
  <si>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</si>
  <si>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</si>
  <si>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</si>
  <si>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</si>
  <si>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</si>
  <si>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</si>
  <si>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</si>
  <si>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</si>
  <si>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</si>
  <si>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</si>
  <si>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</si>
  <si>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</si>
  <si>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</si>
  <si>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</si>
  <si>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</si>
  <si>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</si>
  <si>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</si>
  <si>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</si>
  <si>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</si>
  <si>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</si>
  <si>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</si>
  <si>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</si>
  <si>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</si>
  <si>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</si>
  <si>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</si>
  <si>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</si>
  <si>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</si>
  <si>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</si>
  <si>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</si>
  <si>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</si>
  <si>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</si>
  <si>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</si>
  <si>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</si>
  <si>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</si>
  <si>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</si>
  <si>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</si>
  <si>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</si>
  <si>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</si>
  <si>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</si>
  <si>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</si>
  <si>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</si>
  <si>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</si>
  <si>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</si>
  <si>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</si>
  <si>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</si>
  <si>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</si>
  <si>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</si>
  <si>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</si>
  <si>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</si>
  <si>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</si>
  <si>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</si>
  <si>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</si>
  <si>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</si>
  <si>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</si>
  <si>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</si>
  <si>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</si>
  <si>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</si>
  <si>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</si>
  <si>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</si>
  <si>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</si>
  <si>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</si>
  <si>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</si>
  <si>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</si>
  <si>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</si>
  <si>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</si>
  <si>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</si>
  <si>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</si>
  <si>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</si>
  <si>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</si>
  <si>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</si>
  <si>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</si>
  <si>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</si>
  <si>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</si>
  <si>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</si>
  <si>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</si>
  <si>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</si>
  <si>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</si>
  <si>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</si>
  <si>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</si>
  <si>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</si>
  <si>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</si>
  <si>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</si>
  <si>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</si>
  <si>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</si>
  <si>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</si>
  <si>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</si>
  <si>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</si>
  <si>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</si>
  <si>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</si>
  <si>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</si>
  <si>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</si>
  <si>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</si>
  <si>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</si>
  <si>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</si>
  <si>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</si>
  <si>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</si>
  <si>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</si>
  <si>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</si>
  <si>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</si>
  <si>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</si>
  <si>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</si>
  <si>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</si>
  <si>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</si>
  <si>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</si>
  <si>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</si>
  <si>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</si>
  <si>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</si>
  <si>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</si>
  <si>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</si>
  <si>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</si>
  <si>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</si>
  <si>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</si>
  <si>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</si>
  <si>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</si>
  <si>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</si>
  <si>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</si>
  <si>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</si>
  <si>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</si>
  <si>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</si>
  <si>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</si>
  <si>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</si>
  <si>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</si>
  <si>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</si>
  <si>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</si>
  <si>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</si>
  <si>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</si>
  <si>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</si>
  <si>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</si>
  <si>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</si>
  <si>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</si>
  <si>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</si>
  <si>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</si>
  <si>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</si>
  <si>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</si>
  <si>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</si>
  <si>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</si>
  <si>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</si>
  <si>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</si>
  <si>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</si>
  <si>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</si>
  <si>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</si>
  <si>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</si>
  <si>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</si>
  <si>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</si>
  <si>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</si>
  <si>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</si>
  <si>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</si>
  <si>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</si>
  <si>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</si>
  <si>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</si>
  <si>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</si>
  <si>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</si>
  <si>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</si>
  <si>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</si>
  <si>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</si>
  <si>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</si>
  <si>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</si>
  <si>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</si>
  <si>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</si>
  <si>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</si>
  <si>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</si>
  <si>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</si>
  <si>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</si>
  <si>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</si>
  <si>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</si>
  <si>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</si>
  <si>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</si>
  <si>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</si>
  <si>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</si>
  <si>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</si>
  <si>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</si>
  <si>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</si>
  <si>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</si>
  <si>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</si>
  <si>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</si>
  <si>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</si>
  <si>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</si>
  <si>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</si>
  <si>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</si>
  <si>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</si>
  <si>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</si>
  <si>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</si>
  <si>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</si>
  <si>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</si>
  <si>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</si>
  <si>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</si>
  <si>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</si>
  <si>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</si>
  <si>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</si>
  <si>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</si>
  <si>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</si>
  <si>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</si>
  <si>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</si>
  <si>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</si>
  <si>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</si>
  <si>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</si>
  <si>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</si>
  <si>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</si>
  <si>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</si>
  <si>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</si>
  <si>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</si>
  <si>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</si>
  <si>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</si>
  <si>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</si>
  <si>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</si>
  <si>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</si>
  <si>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</si>
  <si>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</si>
  <si>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</si>
  <si>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</si>
  <si>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</si>
  <si>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</si>
  <si>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</si>
  <si>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</si>
  <si>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</si>
  <si>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</si>
  <si>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</si>
  <si>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</si>
  <si>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</si>
  <si>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</si>
  <si>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</si>
  <si>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</si>
  <si>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</si>
  <si>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</si>
  <si>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</si>
  <si>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</si>
  <si>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</si>
  <si>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</si>
  <si>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</si>
  <si>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</si>
  <si>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</si>
  <si>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</si>
  <si>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</si>
  <si>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</si>
  <si>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</si>
  <si>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</si>
  <si>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</si>
  <si>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</si>
  <si>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</si>
  <si>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</si>
  <si>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</si>
  <si>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</si>
  <si>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</si>
  <si>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</si>
  <si>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</si>
  <si>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</si>
  <si>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</si>
  <si>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</si>
  <si>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</si>
  <si>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</si>
  <si>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</si>
  <si>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</si>
  <si>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</si>
  <si>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</si>
  <si>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</si>
  <si>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</si>
  <si>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</si>
  <si>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</si>
  <si>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</si>
  <si>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</si>
  <si>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</si>
  <si>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</si>
  <si>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</si>
  <si>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</si>
  <si>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</si>
  <si>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</si>
  <si>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</si>
  <si>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</si>
  <si>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</si>
  <si>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</si>
  <si>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</si>
  <si>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</si>
  <si>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</si>
  <si>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</si>
  <si>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</si>
  <si>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</si>
  <si>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</si>
  <si>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</si>
  <si>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</si>
  <si>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</si>
  <si>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</si>
  <si>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</si>
  <si>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</si>
  <si>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</si>
  <si>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</si>
  <si>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</si>
  <si>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</si>
  <si>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</si>
  <si>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</si>
  <si>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</si>
  <si>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</si>
  <si>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</si>
  <si>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</si>
  <si>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</si>
  <si>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</si>
  <si>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</si>
  <si>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</si>
  <si>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</si>
  <si>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</si>
  <si>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</si>
  <si>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</si>
  <si>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</si>
  <si>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</si>
  <si>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</si>
  <si>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</si>
  <si>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</si>
  <si>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</si>
  <si>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</si>
  <si>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</si>
  <si>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</si>
  <si>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</si>
  <si>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</si>
  <si>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</si>
  <si>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</si>
  <si>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</si>
  <si>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</si>
  <si>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</si>
  <si>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</si>
  <si>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</si>
  <si>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</si>
  <si>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</si>
  <si>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</si>
  <si>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</si>
  <si>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</si>
  <si>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</si>
  <si>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</si>
  <si>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</si>
  <si>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</si>
  <si>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</si>
  <si>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</si>
  <si>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</si>
  <si>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</si>
  <si>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</si>
  <si>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</si>
  <si>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</si>
  <si>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</si>
  <si>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</si>
  <si>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</si>
  <si>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</si>
  <si>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</si>
  <si>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</si>
  <si>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</si>
  <si>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</si>
  <si>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</si>
  <si>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</si>
  <si>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</si>
  <si>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</si>
  <si>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</si>
  <si>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</si>
  <si>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</si>
  <si>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</si>
  <si>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</si>
  <si>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</si>
  <si>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</si>
  <si>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</si>
  <si>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</si>
  <si>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</si>
  <si>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</si>
  <si>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</si>
  <si>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</si>
  <si>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</si>
  <si>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</si>
  <si>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</si>
  <si>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</si>
  <si>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</si>
  <si>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</si>
  <si>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</si>
  <si>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</si>
  <si>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</si>
  <si>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</si>
  <si>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</si>
  <si>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</si>
  <si>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</si>
  <si>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</si>
  <si>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</si>
  <si>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</si>
  <si>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</si>
  <si>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</si>
  <si>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</si>
  <si>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</si>
  <si>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</si>
  <si>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</si>
  <si>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</si>
  <si>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</si>
  <si>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</si>
  <si>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</si>
  <si>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</si>
  <si>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</si>
  <si>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</si>
  <si>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</si>
  <si>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</si>
  <si>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</si>
  <si>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</si>
  <si>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</si>
  <si>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</si>
  <si>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</si>
  <si>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</si>
  <si>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</si>
  <si>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</si>
  <si>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</si>
  <si>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</si>
  <si>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</si>
  <si>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</si>
  <si>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</si>
  <si>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</si>
  <si>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</si>
  <si>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</si>
  <si>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</si>
  <si>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</si>
  <si>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</si>
  <si>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</si>
  <si>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</si>
  <si>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</si>
  <si>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</si>
  <si>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</si>
  <si>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</si>
  <si>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</si>
  <si>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</si>
  <si>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</si>
  <si>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</si>
  <si>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</si>
  <si>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</si>
  <si>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</si>
  <si>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</si>
  <si>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</si>
  <si>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</si>
  <si>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</si>
  <si>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</si>
  <si>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</si>
  <si>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</si>
  <si>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</si>
  <si>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</si>
  <si>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</si>
  <si>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</si>
  <si>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</si>
  <si>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</si>
  <si>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</si>
  <si>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</si>
  <si>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</si>
  <si>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</si>
  <si>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</si>
  <si>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</si>
  <si>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</si>
  <si>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</si>
  <si>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</si>
  <si>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</si>
  <si>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</si>
  <si>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</si>
  <si>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</si>
  <si>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</si>
  <si>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</si>
  <si>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</si>
  <si>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</si>
  <si>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</si>
  <si>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</si>
  <si>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</si>
  <si>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</si>
  <si>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</si>
  <si>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</si>
  <si>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</si>
  <si>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</si>
  <si>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</si>
  <si>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</si>
  <si>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</si>
  <si>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</si>
  <si>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</si>
  <si>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</si>
  <si>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</si>
  <si>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</si>
  <si>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</si>
  <si>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</si>
  <si>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</si>
  <si>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</si>
  <si>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</si>
  <si>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</si>
  <si>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</si>
  <si>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</si>
  <si>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</si>
  <si>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</si>
  <si>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</si>
  <si>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</si>
  <si>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</si>
  <si>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</si>
  <si>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</si>
  <si>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</si>
  <si>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</si>
  <si>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</si>
  <si>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</si>
  <si>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</si>
  <si>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</si>
  <si>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</si>
  <si>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</si>
  <si>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</si>
  <si>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</si>
  <si>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</si>
  <si>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</si>
  <si>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</si>
  <si>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</si>
  <si>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</si>
  <si>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</si>
  <si>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</si>
  <si>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</si>
  <si>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</si>
  <si>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</si>
  <si>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</si>
  <si>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</si>
  <si>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</si>
  <si>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</si>
  <si>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</si>
  <si>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</si>
  <si>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</si>
  <si>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</si>
  <si>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</si>
  <si>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</si>
  <si>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</si>
  <si>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</si>
  <si>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</si>
  <si>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</si>
  <si>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</si>
  <si>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</si>
  <si>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</si>
  <si>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</si>
  <si>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</si>
  <si>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</si>
  <si>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</si>
  <si>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</si>
  <si>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</si>
  <si>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</si>
  <si>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</si>
  <si>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</si>
  <si>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</si>
  <si>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</si>
  <si>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</si>
  <si>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</si>
  <si>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</si>
  <si>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</si>
  <si>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</si>
  <si>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</si>
  <si>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</si>
  <si>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</si>
  <si>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</si>
  <si>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</si>
  <si>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</si>
  <si>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</si>
  <si>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</si>
  <si>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</si>
  <si>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</si>
  <si>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</si>
  <si>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</si>
  <si>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</si>
  <si>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</si>
  <si>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</si>
  <si>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</si>
  <si>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</si>
  <si>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</si>
  <si>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</si>
  <si>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</si>
  <si>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</si>
  <si>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</si>
  <si>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</si>
  <si>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</si>
  <si>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</si>
  <si>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</si>
  <si>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</si>
  <si>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</si>
  <si>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</si>
  <si>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</si>
  <si>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</si>
  <si>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</si>
  <si>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</si>
  <si>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</si>
  <si>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</si>
  <si>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</si>
  <si>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</si>
  <si>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</si>
  <si>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</si>
  <si>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</si>
  <si>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</si>
  <si>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</si>
  <si>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</si>
  <si>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</si>
  <si>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</si>
  <si>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</si>
  <si>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</si>
  <si>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</si>
  <si>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</si>
  <si>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</si>
  <si>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</si>
  <si>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</si>
  <si>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</si>
  <si>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</si>
  <si>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</si>
  <si>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</si>
  <si>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</si>
  <si>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</si>
  <si>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</si>
  <si>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</si>
  <si>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</si>
  <si>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</si>
  <si>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</si>
  <si>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</si>
  <si>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</si>
  <si>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</si>
  <si>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</si>
  <si>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</si>
  <si>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</si>
  <si>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</si>
  <si>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</si>
  <si>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</si>
  <si>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</si>
  <si>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</si>
  <si>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</si>
  <si>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</si>
  <si>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</si>
  <si>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</si>
  <si>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</si>
  <si>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</si>
  <si>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</si>
  <si>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</si>
  <si>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</si>
  <si>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</si>
  <si>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</si>
  <si>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</si>
  <si>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</si>
  <si>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</si>
  <si>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</si>
  <si>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</si>
  <si>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</si>
  <si>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</si>
  <si>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</si>
  <si>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</si>
  <si>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</si>
  <si>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</si>
  <si>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</si>
  <si>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</si>
  <si>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</si>
  <si>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</si>
  <si>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</si>
  <si>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</si>
  <si>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</si>
  <si>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</si>
  <si>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</si>
  <si>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</si>
  <si>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</si>
  <si>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</si>
  <si>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</si>
  <si>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</si>
  <si>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</si>
  <si>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</si>
  <si>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</si>
  <si>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</si>
  <si>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</si>
  <si>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</si>
  <si>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</si>
  <si>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</si>
  <si>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</si>
  <si>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</si>
  <si>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</si>
  <si>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</si>
  <si>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</si>
  <si>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</si>
  <si>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</si>
  <si>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</si>
  <si>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</si>
  <si>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</si>
  <si>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</si>
  <si>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</si>
  <si>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</si>
  <si>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</si>
  <si>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</si>
  <si>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</si>
  <si>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</si>
  <si>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</si>
  <si>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</si>
  <si>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</si>
  <si>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</si>
  <si>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</si>
  <si>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</si>
  <si>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</si>
  <si>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</si>
  <si>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</si>
  <si>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</si>
  <si>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</si>
  <si>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</si>
  <si>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</si>
  <si>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</si>
  <si>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</si>
  <si>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</si>
  <si>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</si>
  <si>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</si>
  <si>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</si>
  <si>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</si>
  <si>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</si>
  <si>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</si>
  <si>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</si>
  <si>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</si>
  <si>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</si>
  <si>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</si>
  <si>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</si>
  <si>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</si>
  <si>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</si>
  <si>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</si>
  <si>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</si>
  <si>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</si>
  <si>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</si>
  <si>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</si>
  <si>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</si>
  <si>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</si>
  <si>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</si>
  <si>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</si>
  <si>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</si>
  <si>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</si>
  <si>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</si>
  <si>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</si>
  <si>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</si>
  <si>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</si>
  <si>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</si>
  <si>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</si>
  <si>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</si>
  <si>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</si>
  <si>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</si>
  <si>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</si>
  <si>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</si>
  <si>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</si>
  <si>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</si>
  <si>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</si>
  <si>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</si>
  <si>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</si>
  <si>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</si>
  <si>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</si>
  <si>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</si>
  <si>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</si>
  <si>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</si>
  <si>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</si>
  <si>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</si>
  <si>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</si>
  <si>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</si>
  <si>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</si>
  <si>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</si>
  <si>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</si>
  <si>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</si>
  <si>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</si>
  <si>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</si>
  <si>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</si>
  <si>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</si>
  <si>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</si>
  <si>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</si>
  <si>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</si>
  <si>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</si>
  <si>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</si>
  <si>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</si>
  <si>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</si>
  <si>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</si>
  <si>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</si>
  <si>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</si>
  <si>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</si>
  <si>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</si>
  <si>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</si>
  <si>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</si>
  <si>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</si>
  <si>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</si>
  <si>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</si>
  <si>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</si>
  <si>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</si>
  <si>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</si>
  <si>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</si>
  <si>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</si>
  <si>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</si>
  <si>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</si>
  <si>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</si>
  <si>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</si>
  <si>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</si>
  <si>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</si>
  <si>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</si>
  <si>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</si>
  <si>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</si>
  <si>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</si>
  <si>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</si>
  <si>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</si>
  <si>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</si>
  <si>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</si>
  <si>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</si>
  <si>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</si>
  <si>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</si>
  <si>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</si>
  <si>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</si>
  <si>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</si>
  <si>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</si>
  <si>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</si>
  <si>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</si>
  <si>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</si>
  <si>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</si>
  <si>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</si>
  <si>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</si>
  <si>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</si>
  <si>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</si>
  <si>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</si>
  <si>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</si>
  <si>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</si>
  <si>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</si>
  <si>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</si>
  <si>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</si>
  <si>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</si>
  <si>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</si>
  <si>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</si>
  <si>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</si>
  <si>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</si>
  <si>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</si>
  <si>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</si>
  <si>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</si>
  <si>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</si>
  <si>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</si>
  <si>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</si>
  <si>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</si>
  <si>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</si>
  <si>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</si>
  <si>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</si>
  <si>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</si>
  <si>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</si>
  <si>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</si>
  <si>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</si>
  <si>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</si>
  <si>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</si>
  <si>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</si>
  <si>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</si>
  <si>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</si>
  <si>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</si>
  <si>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</si>
  <si>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</si>
  <si>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</si>
  <si>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</si>
  <si>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</si>
  <si>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</si>
  <si>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</si>
  <si>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</si>
  <si>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</si>
  <si>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</si>
  <si>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</si>
  <si>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</si>
  <si>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</si>
  <si>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</si>
  <si>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</si>
  <si>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</si>
  <si>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</si>
  <si>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</si>
  <si>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</si>
  <si>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</si>
  <si>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</si>
  <si>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</si>
  <si>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</si>
  <si>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</si>
  <si>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</si>
  <si>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</si>
  <si>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</si>
  <si>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</si>
  <si>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</si>
  <si>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</si>
  <si>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</si>
  <si>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</si>
  <si>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</si>
  <si>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</si>
  <si>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</si>
  <si>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</si>
  <si>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</si>
  <si>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</si>
  <si>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</si>
  <si>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</si>
  <si>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</si>
  <si>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</si>
  <si>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</si>
  <si>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</si>
  <si>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</si>
  <si>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</si>
  <si>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</si>
  <si>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</si>
  <si>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</si>
  <si>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</si>
  <si>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</si>
  <si>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</si>
  <si>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</si>
  <si>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</si>
  <si>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</si>
  <si>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</si>
  <si>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</si>
  <si>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</si>
  <si>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</si>
  <si>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</si>
  <si>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</si>
  <si>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</si>
  <si>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</si>
  <si>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</si>
  <si>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</si>
  <si>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</si>
  <si>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</si>
  <si>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</si>
  <si>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</si>
  <si>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</si>
  <si>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</si>
  <si>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</si>
  <si>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</si>
  <si>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</si>
  <si>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</si>
  <si>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</si>
  <si>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</si>
  <si>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</si>
  <si>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</si>
  <si>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</si>
  <si>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</si>
  <si>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</si>
  <si>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</si>
  <si>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</si>
  <si>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</si>
  <si>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</si>
  <si>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</si>
  <si>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</si>
  <si>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</si>
  <si>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</si>
  <si>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</si>
  <si>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</si>
  <si>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</si>
  <si>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</si>
  <si>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</si>
  <si>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</si>
  <si>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</si>
  <si>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</si>
  <si>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</si>
  <si>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</si>
  <si>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</si>
  <si>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</si>
  <si>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</si>
  <si>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</si>
  <si>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</si>
  <si>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</si>
  <si>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</si>
  <si>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</si>
  <si>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</si>
  <si>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</si>
  <si>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</si>
  <si>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</si>
  <si>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</si>
  <si>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</si>
  <si>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</si>
  <si>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</si>
  <si>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</si>
  <si>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</si>
  <si>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</si>
  <si>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</si>
  <si>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</si>
  <si>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</si>
  <si>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</si>
  <si>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</si>
  <si>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</si>
  <si>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</si>
  <si>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</si>
  <si>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</si>
  <si>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</si>
  <si>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</si>
  <si>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</si>
  <si>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</si>
  <si>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</si>
  <si>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</si>
  <si>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</si>
  <si>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</si>
  <si>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</si>
  <si>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</si>
  <si>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</si>
  <si>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</si>
  <si>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</si>
  <si>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</si>
  <si>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</si>
  <si>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</si>
  <si>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</si>
  <si>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</si>
  <si>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</si>
  <si>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</si>
  <si>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</si>
  <si>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</si>
  <si>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</si>
  <si>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</si>
  <si>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</si>
  <si>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</si>
  <si>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</si>
  <si>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</si>
  <si>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</si>
  <si>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</si>
  <si>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</si>
  <si>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</si>
  <si>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</si>
  <si>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</si>
  <si>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</si>
  <si>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</si>
  <si>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</si>
  <si>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</si>
  <si>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</si>
  <si>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</si>
  <si>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</si>
  <si>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</si>
  <si>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</si>
  <si>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</si>
  <si>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</si>
  <si>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</si>
  <si>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</si>
  <si>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</si>
  <si>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</si>
  <si>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</si>
  <si>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</si>
  <si>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</si>
  <si>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</si>
  <si>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</si>
  <si>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</si>
  <si>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</si>
  <si>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</si>
  <si>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</si>
  <si>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</si>
  <si>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</si>
  <si>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</si>
  <si>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</si>
  <si>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</si>
  <si>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</si>
  <si>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</si>
  <si>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</si>
  <si>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</si>
  <si>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</si>
  <si>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</si>
  <si>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</si>
  <si>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</si>
  <si>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</si>
  <si>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</si>
  <si>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</si>
  <si>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</si>
  <si>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</si>
  <si>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</si>
  <si>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</si>
  <si>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</si>
  <si>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</si>
  <si>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</si>
  <si>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</si>
  <si>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</si>
  <si>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</si>
  <si>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</si>
  <si>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</si>
  <si>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</si>
  <si>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</si>
  <si>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</si>
  <si>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</si>
  <si>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</si>
  <si>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</si>
  <si>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</si>
  <si>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</si>
  <si>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</si>
  <si>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</si>
  <si>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</si>
  <si>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</si>
  <si>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</si>
  <si>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</si>
  <si>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</si>
  <si>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</si>
  <si>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</si>
  <si>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</si>
  <si>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</si>
  <si>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</si>
  <si>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</si>
  <si>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</si>
  <si>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</si>
  <si>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</si>
  <si>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</si>
  <si>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</si>
  <si>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</si>
  <si>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</si>
  <si>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</si>
  <si>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</si>
  <si>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</si>
  <si>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</si>
  <si>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</si>
  <si>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</si>
  <si>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</si>
  <si>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</si>
  <si>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</si>
  <si>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</si>
  <si>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</si>
  <si>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</si>
  <si>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</si>
  <si>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</si>
  <si>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</si>
  <si>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</si>
  <si>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</si>
  <si>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</si>
  <si>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</si>
  <si>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</si>
  <si>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</si>
  <si>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</si>
  <si>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</si>
  <si>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</si>
  <si>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</si>
  <si>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</si>
  <si>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</si>
  <si>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</si>
  <si>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</si>
  <si>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</si>
  <si>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</si>
  <si>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</si>
  <si>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</si>
  <si>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</si>
  <si>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</si>
  <si>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</si>
  <si>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</si>
  <si>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</si>
  <si>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</si>
  <si>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</si>
  <si>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</si>
  <si>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</si>
  <si>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</si>
  <si>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</si>
  <si>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</si>
  <si>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</si>
  <si>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</si>
  <si>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</si>
  <si>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</si>
  <si>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</si>
  <si>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</si>
  <si>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</si>
  <si>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</si>
  <si>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</si>
  <si>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</si>
  <si>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</si>
  <si>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</si>
  <si>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</si>
  <si>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</si>
  <si>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</si>
  <si>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</si>
  <si>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</si>
  <si>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</si>
  <si>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</si>
  <si>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</si>
  <si>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</si>
  <si>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</si>
  <si>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</si>
  <si>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</si>
  <si>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</si>
  <si>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</si>
  <si>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</si>
  <si>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</si>
  <si>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</si>
  <si>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</si>
  <si>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</si>
  <si>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</si>
  <si>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</si>
  <si>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</si>
  <si>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</si>
  <si>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</si>
  <si>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</si>
  <si>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</si>
  <si>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</si>
  <si>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</si>
  <si>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</si>
  <si>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</si>
  <si>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</si>
  <si>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</si>
  <si>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</si>
  <si>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</si>
  <si>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</si>
  <si>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</si>
  <si>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</si>
  <si>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</si>
  <si>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</si>
  <si>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</si>
  <si>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</si>
  <si>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</si>
  <si>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</si>
  <si>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</si>
  <si>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</si>
  <si>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</si>
  <si>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</si>
  <si>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</si>
  <si>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</si>
  <si>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</si>
  <si>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</si>
  <si>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</si>
  <si>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</si>
  <si>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</si>
  <si>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</si>
  <si>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</si>
  <si>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</si>
  <si>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</si>
  <si>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</si>
  <si>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</si>
  <si>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</si>
  <si>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</si>
  <si>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</si>
  <si>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</si>
  <si>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</si>
  <si>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</si>
  <si>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</si>
  <si>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</si>
  <si>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</si>
  <si>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</si>
  <si>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</si>
  <si>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</si>
  <si>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</si>
  <si>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</si>
  <si>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</si>
  <si>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</si>
  <si>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</si>
  <si>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</si>
  <si>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</si>
  <si>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</si>
  <si>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</si>
  <si>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</si>
  <si>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</si>
  <si>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</si>
  <si>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</si>
  <si>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</si>
  <si>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</si>
  <si>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</si>
  <si>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</si>
  <si>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</si>
  <si>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</si>
  <si>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</si>
  <si>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</si>
  <si>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</si>
  <si>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</si>
  <si>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</si>
  <si>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</si>
  <si>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</si>
  <si>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</si>
  <si>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</si>
  <si>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</si>
  <si>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</si>
  <si>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</si>
  <si>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</si>
  <si>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</si>
  <si>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</si>
  <si>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</si>
  <si>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</si>
  <si>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</si>
  <si>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</si>
  <si>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</si>
  <si>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</si>
  <si>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</si>
  <si>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</si>
  <si>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</si>
  <si>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</si>
  <si>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</si>
  <si>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</si>
  <si>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</si>
  <si>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</si>
  <si>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</si>
  <si>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</si>
  <si>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</si>
  <si>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</si>
  <si>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</si>
  <si>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</si>
  <si>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</si>
  <si>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</si>
  <si>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</si>
  <si>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</si>
  <si>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</si>
  <si>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</si>
  <si>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</si>
  <si>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</si>
  <si>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</si>
  <si>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</si>
  <si>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</si>
  <si>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</si>
  <si>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</si>
  <si>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</si>
  <si>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</si>
  <si>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</si>
  <si>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</si>
  <si>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</si>
  <si>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</si>
  <si>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</si>
  <si>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</si>
  <si>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</si>
  <si>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</si>
  <si>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</si>
  <si>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</si>
  <si>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</si>
  <si>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</si>
  <si>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</si>
  <si>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</si>
  <si>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</si>
  <si>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</si>
  <si>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</si>
  <si>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</si>
  <si>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</si>
  <si>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</si>
  <si>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</si>
  <si>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</si>
  <si>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</si>
  <si>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</si>
  <si>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</si>
  <si>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</si>
  <si>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</si>
  <si>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</si>
  <si>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</si>
  <si>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</si>
  <si>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</si>
  <si>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</si>
  <si>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</si>
  <si>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</si>
  <si>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</si>
  <si>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</si>
  <si>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</si>
  <si>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</si>
  <si>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</si>
  <si>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</si>
  <si>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</si>
  <si>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</si>
  <si>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</si>
  <si>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</si>
  <si>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</si>
  <si>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</si>
  <si>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</si>
  <si>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</si>
  <si>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</si>
  <si>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</si>
  <si>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</si>
  <si>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</si>
  <si>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</si>
  <si>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</si>
  <si>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</si>
  <si>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</si>
  <si>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</si>
  <si>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</si>
  <si>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</si>
  <si>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</si>
  <si>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</si>
  <si>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</si>
  <si>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</si>
  <si>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</si>
  <si>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</si>
  <si>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</si>
  <si>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</si>
  <si>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</si>
  <si>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</si>
  <si>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</si>
  <si>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</si>
  <si>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</si>
  <si>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</si>
  <si>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</si>
  <si>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</si>
  <si>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</si>
  <si>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</si>
  <si>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</si>
  <si>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</si>
  <si>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</si>
  <si>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</si>
  <si>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</si>
  <si>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</si>
  <si>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</si>
  <si>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</si>
  <si>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</si>
  <si>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</si>
  <si>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</si>
  <si>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</si>
  <si>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</si>
  <si>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</si>
  <si>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</si>
  <si>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</si>
  <si>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</si>
  <si>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</si>
  <si>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</si>
  <si>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</si>
  <si>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</si>
  <si>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</si>
  <si>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</si>
  <si>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</si>
  <si>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</si>
  <si>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</si>
  <si>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</si>
  <si>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</si>
  <si>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</si>
  <si>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</si>
  <si>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</si>
  <si>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</si>
  <si>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</si>
  <si>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</si>
  <si>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</si>
  <si>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</si>
  <si>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</si>
  <si>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</si>
  <si>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</si>
  <si>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</si>
  <si>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</si>
  <si>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</si>
  <si>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</si>
  <si>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</si>
  <si>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</si>
  <si>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</si>
  <si>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</si>
  <si>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</si>
  <si>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</si>
  <si>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</si>
  <si>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</si>
  <si>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</si>
  <si>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</si>
  <si>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</si>
  <si>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</si>
  <si>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</si>
  <si>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</si>
  <si>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</si>
  <si>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</si>
  <si>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</si>
  <si>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</si>
  <si>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</si>
  <si>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</si>
  <si>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</si>
  <si>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</si>
  <si>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</si>
  <si>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</si>
  <si>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</si>
  <si>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</si>
  <si>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</si>
  <si>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</si>
  <si>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</si>
  <si>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</si>
  <si>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</si>
  <si>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</si>
  <si>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</si>
  <si>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</si>
  <si>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</si>
  <si>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</si>
  <si>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</si>
  <si>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</si>
  <si>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</si>
  <si>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</si>
  <si>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</si>
  <si>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</si>
  <si>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</si>
  <si>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</si>
  <si>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</si>
  <si>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</si>
  <si>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</si>
  <si>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</si>
  <si>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</si>
  <si>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</si>
  <si>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</si>
  <si>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</si>
  <si>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</si>
  <si>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</si>
  <si>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</si>
  <si>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</si>
  <si>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</si>
  <si>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</si>
  <si>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</si>
  <si>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</si>
  <si>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</si>
  <si>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</si>
  <si>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</si>
  <si>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</si>
  <si>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</si>
  <si>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</si>
  <si>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</si>
  <si>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</si>
  <si>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</si>
  <si>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</si>
  <si>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</si>
  <si>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</si>
  <si>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</si>
  <si>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</si>
  <si>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</si>
  <si>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</si>
  <si>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</si>
  <si>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</si>
  <si>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</si>
  <si>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</si>
  <si>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</si>
  <si>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</si>
  <si>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</si>
  <si>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</si>
  <si>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</si>
  <si>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</si>
  <si>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</si>
  <si>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</si>
  <si>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</si>
  <si>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</si>
  <si>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</si>
  <si>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</si>
  <si>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</si>
  <si>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</si>
  <si>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</si>
  <si>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</si>
  <si>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</si>
  <si>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</si>
  <si>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</si>
  <si>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</si>
  <si>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</si>
  <si>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</si>
  <si>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</si>
  <si>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</si>
  <si>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</si>
  <si>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</si>
  <si>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</si>
  <si>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</si>
  <si>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</si>
  <si>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</si>
  <si>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</si>
  <si>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</si>
  <si>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</si>
  <si>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</si>
  <si>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</si>
  <si>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</si>
  <si>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</si>
  <si>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</si>
  <si>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</si>
  <si>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</si>
  <si>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</si>
  <si>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</si>
  <si>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</si>
  <si>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</si>
  <si>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</si>
  <si>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</si>
  <si>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</si>
  <si>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</si>
  <si>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</si>
  <si>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</si>
  <si>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</si>
  <si>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</si>
  <si>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</si>
  <si>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</si>
  <si>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</si>
  <si>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</si>
  <si>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</si>
  <si>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</si>
  <si>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</si>
  <si>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</si>
  <si>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</si>
  <si>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</si>
  <si>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</si>
  <si>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</si>
  <si>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</si>
  <si>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</si>
  <si>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</si>
  <si>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</si>
  <si>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</si>
  <si>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</si>
  <si>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</si>
  <si>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</si>
  <si>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</si>
  <si>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</si>
  <si>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</si>
  <si>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</si>
  <si>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</si>
  <si>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</si>
  <si>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</si>
  <si>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</si>
  <si>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</si>
  <si>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</si>
  <si>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</si>
  <si>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</si>
  <si>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</si>
  <si>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</si>
  <si>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</si>
  <si>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</si>
  <si>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</si>
  <si>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</si>
  <si>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</si>
  <si>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</si>
  <si>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</si>
  <si>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</si>
  <si>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</si>
  <si>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</si>
  <si>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</si>
  <si>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</si>
  <si>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</si>
  <si>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</si>
  <si>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</si>
  <si>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</si>
  <si>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</si>
  <si>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</si>
  <si>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</si>
  <si>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</si>
  <si>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</si>
  <si>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</si>
  <si>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</si>
  <si>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</si>
  <si>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</si>
  <si>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</si>
  <si>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</si>
  <si>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</si>
  <si>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</si>
  <si>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</si>
  <si>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</si>
  <si>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</si>
  <si>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</si>
  <si>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</si>
  <si>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</si>
  <si>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</si>
  <si>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</si>
  <si>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</si>
  <si>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</si>
  <si>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</si>
  <si>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</si>
  <si>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</si>
  <si>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</si>
  <si>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</si>
  <si>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</si>
  <si>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</si>
  <si>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</si>
  <si>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</si>
  <si>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</si>
  <si>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</si>
  <si>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</si>
  <si>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</si>
  <si>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</si>
  <si>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</si>
  <si>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</si>
  <si>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</si>
  <si>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</si>
  <si>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</si>
  <si>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</si>
  <si>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</si>
  <si>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</si>
  <si>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</si>
  <si>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</si>
  <si>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</si>
  <si>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</si>
  <si>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</si>
  <si>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</si>
  <si>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</si>
  <si>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</si>
  <si>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</si>
  <si>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</si>
  <si>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</si>
  <si>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</si>
  <si>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</si>
  <si>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</si>
  <si>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</si>
  <si>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</si>
  <si>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</si>
  <si>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</si>
  <si>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</si>
  <si>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</si>
  <si>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</si>
  <si>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</si>
  <si>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</si>
  <si>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</si>
  <si>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</si>
  <si>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</si>
  <si>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</si>
  <si>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</si>
  <si>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</si>
  <si>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</si>
  <si>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</si>
  <si>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</si>
  <si>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</si>
  <si>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</si>
  <si>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</si>
  <si>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</si>
  <si>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</si>
  <si>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</si>
  <si>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</si>
  <si>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</si>
  <si>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</si>
  <si>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</si>
  <si>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</si>
  <si>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</si>
  <si>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</si>
  <si>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</si>
  <si>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</si>
  <si>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</si>
  <si>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</si>
  <si>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</si>
  <si>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</si>
  <si>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</si>
  <si>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</si>
  <si>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</si>
  <si>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</si>
  <si>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</si>
  <si>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</si>
  <si>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</si>
  <si>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</si>
  <si>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</si>
  <si>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</si>
  <si>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</si>
  <si>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</si>
  <si>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</si>
  <si>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</si>
  <si>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</si>
  <si>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</si>
  <si>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</si>
  <si>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</si>
  <si>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</si>
  <si>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</si>
  <si>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</si>
  <si>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</si>
  <si>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</si>
  <si>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</si>
  <si>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</si>
  <si>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</si>
  <si>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</si>
  <si>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</si>
  <si>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</si>
  <si>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</si>
  <si>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</si>
  <si>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</si>
  <si>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</si>
  <si>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</si>
  <si>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</si>
  <si>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</si>
  <si>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</si>
  <si>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</si>
  <si>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</si>
  <si>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</si>
  <si>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</si>
  <si>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</si>
  <si>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</si>
  <si>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</si>
  <si>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</si>
  <si>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</si>
  <si>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</si>
  <si>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</si>
  <si>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</si>
  <si>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</si>
  <si>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</si>
  <si>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</si>
  <si>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</si>
  <si>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</si>
  <si>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</si>
  <si>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</si>
  <si>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</si>
  <si>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</si>
  <si>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</si>
  <si>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</si>
  <si>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</si>
  <si>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</si>
  <si>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</si>
  <si>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</si>
  <si>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</si>
  <si>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</si>
  <si>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</si>
  <si>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</si>
  <si>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</si>
  <si>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</si>
  <si>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</si>
  <si>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</si>
  <si>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</si>
  <si>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</si>
  <si>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</si>
  <si>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</si>
  <si>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</si>
  <si>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</si>
  <si>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</si>
  <si>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</si>
  <si>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</si>
  <si>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</si>
  <si>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</si>
  <si>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</si>
  <si>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</si>
  <si>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</si>
  <si>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</si>
  <si>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</si>
  <si>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</si>
  <si>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</si>
  <si>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</si>
  <si>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</si>
  <si>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</si>
  <si>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</si>
  <si>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</si>
  <si>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</si>
  <si>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</si>
  <si>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</si>
  <si>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</si>
  <si>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</si>
  <si>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</si>
  <si>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</si>
  <si>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</si>
  <si>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</si>
  <si>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</si>
  <si>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</si>
  <si>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</si>
  <si>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</si>
  <si>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</si>
  <si>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</si>
  <si>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</si>
  <si>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</si>
  <si>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</si>
  <si>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</si>
  <si>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</si>
  <si>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</si>
  <si>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</si>
  <si>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</si>
  <si>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</si>
  <si>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</si>
  <si>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</si>
  <si>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</si>
  <si>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</si>
  <si>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</si>
  <si>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</si>
  <si>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</si>
  <si>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</si>
  <si>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</si>
  <si>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</si>
  <si>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</si>
  <si>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</si>
  <si>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</si>
  <si>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</si>
  <si>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</si>
  <si>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</si>
  <si>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</si>
  <si>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</si>
  <si>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</si>
  <si>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</si>
  <si>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</si>
  <si>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</si>
  <si>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</si>
  <si>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</si>
  <si>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</si>
  <si>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</si>
  <si>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</si>
  <si>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</si>
  <si>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</si>
  <si>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</si>
  <si>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</si>
  <si>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</si>
  <si>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</si>
  <si>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</si>
  <si>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</si>
  <si>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</si>
  <si>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</si>
  <si>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</si>
  <si>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</si>
  <si>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</si>
  <si>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</si>
  <si>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</si>
  <si>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</si>
  <si>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</si>
  <si>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</si>
  <si>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</si>
  <si>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</si>
  <si>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</si>
  <si>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</si>
  <si>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</si>
  <si>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</si>
  <si>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</si>
  <si>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</si>
  <si>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</si>
  <si>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</si>
  <si>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</si>
  <si>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</si>
  <si>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</si>
  <si>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</si>
  <si>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</si>
  <si>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</si>
  <si>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</si>
  <si>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</si>
  <si>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</si>
  <si>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</si>
  <si>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</si>
  <si>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</si>
  <si>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</si>
  <si>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</si>
  <si>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</si>
  <si>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Column Labels</t>
  </si>
  <si>
    <t>Count of outcomes</t>
  </si>
  <si>
    <t>Average of Average Donation</t>
  </si>
  <si>
    <t>Average of goal</t>
  </si>
  <si>
    <t>Date Created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</si>
  <si>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</si>
  <si>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</si>
  <si>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</si>
  <si>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</si>
  <si>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</si>
  <si>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</si>
  <si>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</si>
  <si>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</si>
  <si>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</si>
  <si>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</si>
  <si>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</si>
  <si>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</si>
  <si>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</si>
  <si>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</si>
  <si>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</si>
  <si>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</si>
  <si>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</si>
  <si>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</si>
  <si>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</si>
  <si>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</si>
  <si>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</si>
  <si>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Date Ended Conversion</t>
  </si>
  <si>
    <t>Cutting off Kate Bush</t>
  </si>
  <si>
    <t>The hitchhiker's guide to the family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</si>
  <si>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</si>
  <si>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</si>
  <si>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</si>
  <si>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</si>
  <si>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</si>
  <si>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</si>
  <si>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</si>
  <si>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</si>
  <si>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</si>
  <si>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</si>
  <si>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</si>
  <si>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</si>
  <si>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</si>
  <si>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</si>
  <si>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</si>
  <si>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</si>
  <si>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</si>
  <si>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</si>
  <si>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</si>
  <si>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</si>
  <si>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</si>
  <si>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</si>
  <si>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</si>
  <si>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</si>
  <si>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</si>
  <si>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</si>
  <si>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</si>
  <si>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</si>
  <si>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</si>
  <si>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50000</t>
  </si>
  <si>
    <t>Number Canceled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</si>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</sst>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44" fontId="0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28"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theme="9" tint="-0.499984740745262"/>
      </font>
      <fill>
        <patternFill>
          <bgColor rgb="FF92D050"/>
        </patternFill>
      </fill>
    </dxf>
    <dxf>
      <font>
        <color theme="4" tint="-0.499984740745262"/>
      </font>
      <fill>
        <patternFill>
          <bgColor rgb="FF00B0F0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theme="5" tint="-0.24994659260841701"/>
      </font>
      <fill>
        <patternFill>
          <bgColor rgb="FFF8F808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A41F"/>
      <color rgb="FFF8F8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A41F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A41F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A41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A41F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4-4A91-AECF-E9ADC35E568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54-4A91-AECF-E9ADC35E568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54-4A91-AECF-E9ADC35E5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478159"/>
        <c:axId val="521884767"/>
      </c:lineChart>
      <c:catAx>
        <c:axId val="57047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884767"/>
        <c:crosses val="autoZero"/>
        <c:auto val="1"/>
        <c:lblAlgn val="ctr"/>
        <c:lblOffset val="100"/>
        <c:noMultiLvlLbl val="0"/>
      </c:catAx>
      <c:valAx>
        <c:axId val="52188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47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and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and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9-4B49-8A87-BB362FF88062}"/>
            </c:ext>
          </c:extLst>
        </c:ser>
        <c:ser>
          <c:idx val="1"/>
          <c:order val="1"/>
          <c:tx>
            <c:v>%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and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and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9-4B49-8A87-BB362FF88062}"/>
            </c:ext>
          </c:extLst>
        </c:ser>
        <c:ser>
          <c:idx val="2"/>
          <c:order val="2"/>
          <c:tx>
            <c:v>%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and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and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9-4B49-8A87-BB362FF88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7047984"/>
        <c:axId val="1560080496"/>
      </c:lineChart>
      <c:catAx>
        <c:axId val="181704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080496"/>
        <c:crosses val="autoZero"/>
        <c:auto val="1"/>
        <c:lblAlgn val="ctr"/>
        <c:lblOffset val="100"/>
        <c:noMultiLvlLbl val="0"/>
      </c:catAx>
      <c:valAx>
        <c:axId val="15600804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04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[Kickstarter_Challenge.xlsx]Line Plot from Pivot Table!PivotTable3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Plot from Pivot Table'!$B$1:$B$2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Plot from Pivot Table'!$A$3:$A$12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Plot from Pivot Table'!$B$3:$B$12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3-4DAE-A8DD-799C43B5029E}"/>
            </c:ext>
          </c:extLst>
        </c:ser>
        <c:ser>
          <c:idx val="1"/>
          <c:order val="1"/>
          <c:tx>
            <c:strRef>
              <c:f>'Line Plot from Pivot Table'!$C$1:$C$2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Plot from Pivot Table'!$A$3:$A$12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Plot from Pivot Table'!$C$3:$C$12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3-4DAE-A8DD-799C43B5029E}"/>
            </c:ext>
          </c:extLst>
        </c:ser>
        <c:ser>
          <c:idx val="2"/>
          <c:order val="2"/>
          <c:tx>
            <c:strRef>
              <c:f>'Line Plot from Pivot Table'!$D$1:$D$2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Plot from Pivot Table'!$A$3:$A$12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Plot from Pivot Table'!$D$3:$D$12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3-4DAE-A8DD-799C43B5029E}"/>
            </c:ext>
          </c:extLst>
        </c:ser>
        <c:ser>
          <c:idx val="3"/>
          <c:order val="3"/>
          <c:tx>
            <c:strRef>
              <c:f>'Line Plot from Pivot Table'!$E$1:$E$2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Plot from Pivot Table'!$A$3:$A$12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'Line Plot from Pivot Table'!$E$3:$E$12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A3-4DAE-A8DD-799C43B50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7404032"/>
        <c:axId val="1821811776"/>
      </c:lineChart>
      <c:catAx>
        <c:axId val="188740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811776"/>
        <c:crosses val="autoZero"/>
        <c:auto val="1"/>
        <c:lblAlgn val="ctr"/>
        <c:lblOffset val="100"/>
        <c:noMultiLvlLbl val="0"/>
      </c:catAx>
      <c:valAx>
        <c:axId val="18218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740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layout>
        <c:manualLayout>
          <c:xMode val="edge"/>
          <c:yMode val="edge"/>
          <c:x val="0.30568049264971953"/>
          <c:y val="6.34055402892132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0E9-B986-8AC4573F71C8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0E9-B986-8AC4573F71C8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0E9-B986-8AC4573F71C8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Pivot!$E$5:$E$6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0E9-B986-8AC4573F7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2198096"/>
        <c:axId val="1738952528"/>
      </c:barChart>
      <c:catAx>
        <c:axId val="167219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952528"/>
        <c:crosses val="autoZero"/>
        <c:auto val="1"/>
        <c:lblAlgn val="ctr"/>
        <c:lblOffset val="100"/>
        <c:noMultiLvlLbl val="0"/>
      </c:catAx>
      <c:valAx>
        <c:axId val="17389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19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Statisctics!PivotTable4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0.23406969962088073"/>
          <c:w val="0.8337893700787401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Statisctics'!$B$4:$B$5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EB-4FE7-8F52-26054169BC3F}"/>
            </c:ext>
          </c:extLst>
        </c:ser>
        <c:ser>
          <c:idx val="1"/>
          <c:order val="1"/>
          <c:tx>
            <c:strRef>
              <c:f>'Subcategory Statisctics'!$C$4:$C$5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EB-4FE7-8F52-26054169BC3F}"/>
            </c:ext>
          </c:extLst>
        </c:ser>
        <c:ser>
          <c:idx val="2"/>
          <c:order val="2"/>
          <c:tx>
            <c:strRef>
              <c:f>'Subcategory Statisctics'!$D$4:$D$5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Statisctics'!$A$6:$A$7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Statisctics'!$D$6:$D$7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EB-4FE7-8F52-26054169B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0923824"/>
        <c:axId val="1820781568"/>
      </c:barChart>
      <c:catAx>
        <c:axId val="166092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781568"/>
        <c:crosses val="autoZero"/>
        <c:auto val="1"/>
        <c:lblAlgn val="ctr"/>
        <c:lblOffset val="100"/>
        <c:noMultiLvlLbl val="0"/>
      </c:catAx>
      <c:valAx>
        <c:axId val="182078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92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82550</xdr:rowOff>
    </xdr:from>
    <xdr:to>
      <xdr:col>16</xdr:col>
      <xdr:colOff>200025</xdr:colOff>
      <xdr:row>24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F95C6-6FB1-48D0-9F9B-4FC00B415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386822</xdr:colOff>
      <xdr:row>18</xdr:row>
      <xdr:rowOff>145521</xdr:rowOff>
    </xdr:from>
    <xdr:to>
      <xdr:col>6</xdr:col>
      <xdr:colOff>251355</xdr:colOff>
      <xdr:row>42</xdr:row>
      <xdr:rowOff>132290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FD5B63-7ECA-4BD3-8DCC-E0C53D516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31750</xdr:rowOff>
    </xdr:from>
    <xdr:to>
      <xdr:col>6</xdr:col>
      <xdr:colOff>463550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DF4A2-6557-402E-939C-E740252AF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207474</xdr:colOff>
      <xdr:row>0</xdr:row>
      <xdr:rowOff>0</xdr:rowOff>
    </xdr:from>
    <xdr:to>
      <xdr:col>17</xdr:col>
      <xdr:colOff>197793</xdr:colOff>
      <xdr:row>14</xdr:row>
      <xdr:rowOff>163277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D55A9-3964-47D2-AB01-49235A4BD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20620</xdr:colOff>
      <xdr:row>7</xdr:row>
      <xdr:rowOff>120508</xdr:rowOff>
    </xdr:from>
    <xdr:to>
      <xdr:col>6</xdr:col>
      <xdr:colOff>40026</xdr:colOff>
      <xdr:row>22</xdr:row>
      <xdr:rowOff>100102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EF9D83-564C-4F3B-BA7C-CE753AA31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yssa/Desktop/Data%20Analytics/Module%201/Analysis%20Projects/Crowdfunding%20Analysis/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yssa/Desktop/Data%20Analytics/Module%201/Analysis%20Projects/Crowdfunding%20Analysis/Kickstarter_Challeng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2.933232407406" createdVersion="6" refreshedVersion="6" minRefreshableVersion="3" recordCount="4114" xr:uid="{99DEE031-F1F5-40BC-9AA3-E7934C5A445C}">
  <cacheSource type="worksheet">
    <worksheetSource ref="A1:Q4115" sheet="Kickstarter ORIGINAL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3.477028587964" createdVersion="6" refreshedVersion="6" minRefreshableVersion="3" recordCount="4115" xr:uid="{F0CA8836-5816-4106-B7D7-B15B36D579BD}">
  <cacheSource type="worksheet">
    <worksheetSource ref="A1:Q1048576" sheet="Kickstarter ORIGINAL" r:id="rId2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3.651208449075" createdVersion="6" refreshedVersion="6" minRefreshableVersion="3" recordCount="4114" xr:uid="{2F621F65-8C01-4A18-86CF-E568BF5AA30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sa Allende Motz" refreshedDate="44249.607732291668" createdVersion="6" refreshedVersion="6" minRefreshableVersion="3" recordCount="4114" xr:uid="{1C2B6907-F7B8-4338-8140-357C2D58234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x v="0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x v="0"/>
    <x v="0"/>
    <x v="1"/>
    <x v="1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x v="0"/>
    <x v="2"/>
    <x v="2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x v="0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x v="0"/>
    <x v="4"/>
    <x v="4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x v="0"/>
    <x v="5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x v="0"/>
    <x v="6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x v="0"/>
    <x v="7"/>
    <x v="7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x v="0"/>
    <x v="0"/>
    <x v="8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x v="0"/>
    <x v="9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x v="0"/>
    <x v="7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x v="0"/>
    <x v="10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x v="0"/>
    <x v="11"/>
    <x v="12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x v="0"/>
    <x v="12"/>
    <x v="13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x v="0"/>
    <x v="7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x v="0"/>
    <x v="13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x v="0"/>
    <x v="8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x v="0"/>
    <x v="7"/>
    <x v="17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x v="0"/>
    <x v="6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x v="0"/>
    <x v="14"/>
    <x v="19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x v="0"/>
    <x v="8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x v="0"/>
    <x v="15"/>
    <x v="21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x v="0"/>
    <x v="16"/>
    <x v="22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x v="0"/>
    <x v="17"/>
    <x v="23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x v="0"/>
    <x v="15"/>
    <x v="24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x v="0"/>
    <x v="18"/>
    <x v="25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x v="0"/>
    <x v="19"/>
    <x v="26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x v="0"/>
    <x v="20"/>
    <x v="27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x v="0"/>
    <x v="8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x v="0"/>
    <x v="4"/>
    <x v="29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x v="0"/>
    <x v="7"/>
    <x v="3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x v="0"/>
    <x v="8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x v="0"/>
    <x v="8"/>
    <x v="32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x v="0"/>
    <x v="21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x v="0"/>
    <x v="22"/>
    <x v="34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x v="0"/>
    <x v="23"/>
    <x v="35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x v="0"/>
    <x v="24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x v="0"/>
    <x v="25"/>
    <x v="37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x v="0"/>
    <x v="5"/>
    <x v="38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x v="0"/>
    <x v="26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x v="0"/>
    <x v="7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x v="0"/>
    <x v="8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x v="0"/>
    <x v="24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x v="0"/>
    <x v="27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x v="0"/>
    <x v="8"/>
    <x v="44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x v="0"/>
    <x v="28"/>
    <x v="45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x v="0"/>
    <x v="3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x v="0"/>
    <x v="29"/>
    <x v="47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x v="0"/>
    <x v="29"/>
    <x v="48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x v="0"/>
    <x v="0"/>
    <x v="8"/>
    <x v="49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x v="0"/>
    <x v="8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x v="0"/>
    <x v="30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x v="0"/>
    <x v="31"/>
    <x v="52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x v="0"/>
    <x v="5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x v="0"/>
    <x v="7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x v="0"/>
    <x v="32"/>
    <x v="55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x v="0"/>
    <x v="13"/>
    <x v="56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x v="0"/>
    <x v="21"/>
    <x v="57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x v="0"/>
    <x v="33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x v="0"/>
    <x v="8"/>
    <x v="59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0"/>
    <x v="1"/>
    <x v="33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0"/>
    <x v="1"/>
    <x v="34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0"/>
    <x v="1"/>
    <x v="19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0"/>
    <x v="1"/>
    <x v="35"/>
    <x v="63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0"/>
    <x v="1"/>
    <x v="36"/>
    <x v="64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0"/>
    <x v="1"/>
    <x v="29"/>
    <x v="65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0"/>
    <x v="1"/>
    <x v="17"/>
    <x v="66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0"/>
    <x v="1"/>
    <x v="31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0"/>
    <x v="1"/>
    <x v="37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0"/>
    <x v="1"/>
    <x v="38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0"/>
    <x v="1"/>
    <x v="37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0"/>
    <x v="1"/>
    <x v="39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0"/>
    <x v="1"/>
    <x v="29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0"/>
    <x v="1"/>
    <x v="8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0"/>
    <x v="1"/>
    <x v="40"/>
    <x v="74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0"/>
    <x v="1"/>
    <x v="41"/>
    <x v="75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0"/>
    <x v="1"/>
    <x v="42"/>
    <x v="76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0"/>
    <x v="1"/>
    <x v="43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0"/>
    <x v="1"/>
    <x v="44"/>
    <x v="78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0"/>
    <x v="1"/>
    <x v="37"/>
    <x v="79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0"/>
    <x v="1"/>
    <x v="13"/>
    <x v="80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0"/>
    <x v="1"/>
    <x v="45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0"/>
    <x v="1"/>
    <x v="8"/>
    <x v="82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0"/>
    <x v="1"/>
    <x v="33"/>
    <x v="83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0"/>
    <x v="1"/>
    <x v="8"/>
    <x v="84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0"/>
    <x v="1"/>
    <x v="9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0"/>
    <x v="1"/>
    <x v="6"/>
    <x v="86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0"/>
    <x v="1"/>
    <x v="2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0"/>
    <x v="1"/>
    <x v="33"/>
    <x v="88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0"/>
    <x v="1"/>
    <x v="41"/>
    <x v="89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x v="0"/>
    <x v="1"/>
    <x v="8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0"/>
    <x v="1"/>
    <x v="28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0"/>
    <x v="1"/>
    <x v="2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0"/>
    <x v="1"/>
    <x v="38"/>
    <x v="93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0"/>
    <x v="1"/>
    <x v="3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0"/>
    <x v="1"/>
    <x v="26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0"/>
    <x v="1"/>
    <x v="41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0"/>
    <x v="1"/>
    <x v="6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0"/>
    <x v="1"/>
    <x v="6"/>
    <x v="98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0"/>
    <x v="1"/>
    <x v="6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0"/>
    <x v="1"/>
    <x v="8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0"/>
    <x v="1"/>
    <x v="8"/>
    <x v="10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0"/>
    <x v="1"/>
    <x v="30"/>
    <x v="102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0"/>
    <x v="1"/>
    <x v="2"/>
    <x v="103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0"/>
    <x v="1"/>
    <x v="28"/>
    <x v="88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0"/>
    <x v="1"/>
    <x v="13"/>
    <x v="104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x v="0"/>
    <x v="1"/>
    <x v="7"/>
    <x v="105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0"/>
    <x v="1"/>
    <x v="21"/>
    <x v="106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0"/>
    <x v="1"/>
    <x v="46"/>
    <x v="107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0"/>
    <x v="1"/>
    <x v="47"/>
    <x v="108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0"/>
    <x v="1"/>
    <x v="26"/>
    <x v="109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0"/>
    <x v="1"/>
    <x v="19"/>
    <x v="110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0"/>
    <x v="1"/>
    <x v="3"/>
    <x v="11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x v="0"/>
    <x v="1"/>
    <x v="48"/>
    <x v="112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0"/>
    <x v="1"/>
    <x v="33"/>
    <x v="113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x v="0"/>
    <x v="1"/>
    <x v="49"/>
    <x v="114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0"/>
    <x v="1"/>
    <x v="35"/>
    <x v="11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0"/>
    <x v="1"/>
    <x v="8"/>
    <x v="116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0"/>
    <x v="1"/>
    <x v="40"/>
    <x v="117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0"/>
    <x v="1"/>
    <x v="2"/>
    <x v="118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0"/>
    <x v="2"/>
    <x v="50"/>
    <x v="119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0"/>
    <x v="2"/>
    <x v="50"/>
    <x v="120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0"/>
    <x v="2"/>
    <x v="50"/>
    <x v="121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0"/>
    <x v="2"/>
    <x v="50"/>
    <x v="12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0"/>
    <x v="2"/>
    <x v="50"/>
    <x v="121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0"/>
    <x v="2"/>
    <x v="51"/>
    <x v="123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0"/>
    <x v="2"/>
    <x v="52"/>
    <x v="124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0"/>
    <x v="2"/>
    <x v="53"/>
    <x v="125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x v="0"/>
    <x v="2"/>
    <x v="53"/>
    <x v="126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0"/>
    <x v="2"/>
    <x v="50"/>
    <x v="121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0"/>
    <x v="2"/>
    <x v="50"/>
    <x v="121"/>
  </r>
  <r>
    <n v="131"/>
    <x v="131"/>
    <s v="I"/>
    <n v="1200"/>
    <n v="0"/>
    <x v="1"/>
    <x v="0"/>
    <x v="0"/>
    <n v="1467763200"/>
    <n v="1466453161"/>
    <b v="0"/>
    <n v="0"/>
    <b v="0"/>
    <x v="0"/>
    <x v="2"/>
    <x v="50"/>
    <x v="121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0"/>
    <x v="2"/>
    <x v="54"/>
    <x v="127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0"/>
    <x v="2"/>
    <x v="50"/>
    <x v="121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x v="0"/>
    <x v="2"/>
    <x v="50"/>
    <x v="121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0"/>
    <x v="2"/>
    <x v="55"/>
    <x v="128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0"/>
    <x v="2"/>
    <x v="50"/>
    <x v="121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0"/>
    <x v="2"/>
    <x v="50"/>
    <x v="121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0"/>
    <x v="2"/>
    <x v="56"/>
    <x v="129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0"/>
    <x v="2"/>
    <x v="8"/>
    <x v="130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0"/>
    <x v="2"/>
    <x v="50"/>
    <x v="121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0"/>
    <x v="2"/>
    <x v="57"/>
    <x v="131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0"/>
    <x v="2"/>
    <x v="50"/>
    <x v="119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0"/>
    <x v="2"/>
    <x v="50"/>
    <x v="121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0"/>
    <x v="2"/>
    <x v="58"/>
    <x v="13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0"/>
    <x v="2"/>
    <x v="59"/>
    <x v="133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0"/>
    <x v="2"/>
    <x v="60"/>
    <x v="134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x v="0"/>
    <x v="2"/>
    <x v="50"/>
    <x v="121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0"/>
    <x v="2"/>
    <x v="50"/>
    <x v="135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0"/>
    <x v="2"/>
    <x v="60"/>
    <x v="136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0"/>
    <x v="2"/>
    <x v="61"/>
    <x v="137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0"/>
    <x v="2"/>
    <x v="50"/>
    <x v="138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x v="0"/>
    <x v="2"/>
    <x v="5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0"/>
    <x v="2"/>
    <x v="60"/>
    <x v="139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0"/>
    <x v="2"/>
    <x v="56"/>
    <x v="140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0"/>
    <x v="2"/>
    <x v="50"/>
    <x v="141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0"/>
    <x v="2"/>
    <x v="62"/>
    <x v="14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0"/>
    <x v="2"/>
    <x v="50"/>
    <x v="143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0"/>
    <x v="2"/>
    <x v="50"/>
    <x v="121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0"/>
    <x v="2"/>
    <x v="50"/>
    <x v="119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0"/>
    <x v="3"/>
    <x v="50"/>
    <x v="121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0"/>
    <x v="3"/>
    <x v="50"/>
    <x v="144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0"/>
    <x v="3"/>
    <x v="63"/>
    <x v="145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0"/>
    <x v="3"/>
    <x v="50"/>
    <x v="121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0"/>
    <x v="3"/>
    <x v="60"/>
    <x v="146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x v="0"/>
    <x v="3"/>
    <x v="50"/>
    <x v="121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0"/>
    <x v="3"/>
    <x v="64"/>
    <x v="147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0"/>
    <x v="3"/>
    <x v="50"/>
    <x v="148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0"/>
    <x v="3"/>
    <x v="65"/>
    <x v="149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0"/>
    <x v="3"/>
    <x v="66"/>
    <x v="150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0"/>
    <x v="3"/>
    <x v="56"/>
    <x v="151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0"/>
    <x v="3"/>
    <x v="50"/>
    <x v="120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0"/>
    <x v="3"/>
    <x v="50"/>
    <x v="121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0"/>
    <x v="3"/>
    <x v="50"/>
    <x v="121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0"/>
    <x v="3"/>
    <x v="50"/>
    <x v="121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0"/>
    <x v="3"/>
    <x v="52"/>
    <x v="34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0"/>
    <x v="3"/>
    <x v="50"/>
    <x v="121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0"/>
    <x v="3"/>
    <x v="67"/>
    <x v="152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0"/>
    <x v="3"/>
    <x v="50"/>
    <x v="121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x v="0"/>
    <x v="3"/>
    <x v="68"/>
    <x v="101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0"/>
    <x v="3"/>
    <x v="69"/>
    <x v="15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0"/>
    <x v="3"/>
    <x v="70"/>
    <x v="154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0"/>
    <x v="3"/>
    <x v="50"/>
    <x v="121"/>
  </r>
  <r>
    <n v="183"/>
    <x v="183"/>
    <s v="Don't kill me until I meet my Dad"/>
    <n v="12500"/>
    <n v="4482"/>
    <x v="2"/>
    <x v="1"/>
    <x v="1"/>
    <n v="1417033610"/>
    <n v="1414438010"/>
    <b v="0"/>
    <n v="12"/>
    <b v="0"/>
    <x v="0"/>
    <x v="3"/>
    <x v="71"/>
    <x v="15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0"/>
    <x v="3"/>
    <x v="56"/>
    <x v="156"/>
  </r>
  <r>
    <n v="185"/>
    <x v="185"/>
    <s v="Love has no boundaries!"/>
    <n v="40000"/>
    <n v="2200"/>
    <x v="2"/>
    <x v="10"/>
    <x v="8"/>
    <n v="1471557139"/>
    <n v="1468965139"/>
    <b v="0"/>
    <n v="10"/>
    <b v="0"/>
    <x v="0"/>
    <x v="3"/>
    <x v="52"/>
    <x v="157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0"/>
    <x v="3"/>
    <x v="50"/>
    <x v="121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0"/>
    <x v="3"/>
    <x v="63"/>
    <x v="158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0"/>
    <x v="3"/>
    <x v="50"/>
    <x v="121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0"/>
    <x v="3"/>
    <x v="50"/>
    <x v="159"/>
  </r>
  <r>
    <n v="190"/>
    <x v="190"/>
    <s v="Because hope can be a 4 letter word"/>
    <n v="12000"/>
    <n v="50"/>
    <x v="2"/>
    <x v="0"/>
    <x v="0"/>
    <n v="1466091446"/>
    <n v="1465227446"/>
    <b v="0"/>
    <n v="1"/>
    <b v="0"/>
    <x v="0"/>
    <x v="3"/>
    <x v="50"/>
    <x v="7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0"/>
    <x v="3"/>
    <x v="62"/>
    <x v="160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0"/>
    <x v="3"/>
    <x v="50"/>
    <x v="161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0"/>
    <x v="3"/>
    <x v="50"/>
    <x v="121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0"/>
    <x v="3"/>
    <x v="50"/>
    <x v="120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0"/>
    <x v="3"/>
    <x v="50"/>
    <x v="121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0"/>
    <x v="3"/>
    <x v="72"/>
    <x v="162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0"/>
    <x v="3"/>
    <x v="54"/>
    <x v="16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0"/>
    <x v="3"/>
    <x v="60"/>
    <x v="164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0"/>
    <x v="3"/>
    <x v="50"/>
    <x v="121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0"/>
    <x v="3"/>
    <x v="73"/>
    <x v="165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0"/>
    <x v="3"/>
    <x v="74"/>
    <x v="166"/>
  </r>
  <r>
    <n v="202"/>
    <x v="202"/>
    <s v="new web series created by jonney terry"/>
    <n v="6000"/>
    <n v="0"/>
    <x v="2"/>
    <x v="0"/>
    <x v="0"/>
    <n v="1444337940"/>
    <n v="1441750564"/>
    <b v="0"/>
    <n v="0"/>
    <b v="0"/>
    <x v="0"/>
    <x v="3"/>
    <x v="50"/>
    <x v="121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0"/>
    <x v="3"/>
    <x v="75"/>
    <x v="167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0"/>
    <x v="3"/>
    <x v="76"/>
    <x v="168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0"/>
    <x v="3"/>
    <x v="63"/>
    <x v="169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0"/>
    <x v="3"/>
    <x v="50"/>
    <x v="121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0"/>
    <x v="3"/>
    <x v="77"/>
    <x v="170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0"/>
    <x v="3"/>
    <x v="50"/>
    <x v="121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0"/>
    <x v="3"/>
    <x v="50"/>
    <x v="121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0"/>
    <x v="3"/>
    <x v="78"/>
    <x v="171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0"/>
    <x v="3"/>
    <x v="79"/>
    <x v="172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0"/>
    <x v="3"/>
    <x v="50"/>
    <x v="120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0"/>
    <x v="3"/>
    <x v="50"/>
    <x v="135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0"/>
    <x v="3"/>
    <x v="50"/>
    <x v="120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0"/>
    <x v="3"/>
    <x v="50"/>
    <x v="119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0"/>
    <x v="3"/>
    <x v="80"/>
    <x v="173"/>
  </r>
  <r>
    <n v="217"/>
    <x v="217"/>
    <s v="A roadmovie by paw"/>
    <n v="100000"/>
    <n v="11943"/>
    <x v="2"/>
    <x v="11"/>
    <x v="9"/>
    <n v="1419780149"/>
    <n v="1417101749"/>
    <b v="0"/>
    <n v="38"/>
    <b v="0"/>
    <x v="0"/>
    <x v="3"/>
    <x v="81"/>
    <x v="174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0"/>
    <x v="3"/>
    <x v="53"/>
    <x v="101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0"/>
    <x v="3"/>
    <x v="82"/>
    <x v="175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0"/>
    <x v="3"/>
    <x v="60"/>
    <x v="176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x v="0"/>
    <x v="3"/>
    <x v="50"/>
    <x v="121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0"/>
    <x v="3"/>
    <x v="55"/>
    <x v="177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0"/>
    <x v="3"/>
    <x v="50"/>
    <x v="121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0"/>
    <x v="3"/>
    <x v="50"/>
    <x v="121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0"/>
    <x v="3"/>
    <x v="50"/>
    <x v="121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0"/>
    <x v="3"/>
    <x v="60"/>
    <x v="178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0"/>
    <x v="3"/>
    <x v="50"/>
    <x v="121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x v="0"/>
    <x v="3"/>
    <x v="50"/>
    <x v="121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0"/>
    <x v="3"/>
    <x v="50"/>
    <x v="121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0"/>
    <x v="3"/>
    <x v="50"/>
    <x v="179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0"/>
    <x v="3"/>
    <x v="50"/>
    <x v="121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0"/>
    <x v="3"/>
    <x v="56"/>
    <x v="180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0"/>
    <x v="3"/>
    <x v="50"/>
    <x v="121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0"/>
    <x v="3"/>
    <x v="67"/>
    <x v="181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0"/>
    <x v="3"/>
    <x v="50"/>
    <x v="121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0"/>
    <x v="3"/>
    <x v="50"/>
    <x v="121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x v="0"/>
    <x v="3"/>
    <x v="50"/>
    <x v="7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0"/>
    <x v="3"/>
    <x v="50"/>
    <x v="121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0"/>
    <x v="3"/>
    <x v="78"/>
    <x v="7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0"/>
    <x v="4"/>
    <x v="29"/>
    <x v="182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0"/>
    <x v="4"/>
    <x v="40"/>
    <x v="183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0"/>
    <x v="4"/>
    <x v="40"/>
    <x v="18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0"/>
    <x v="4"/>
    <x v="33"/>
    <x v="185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0"/>
    <x v="4"/>
    <x v="35"/>
    <x v="186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0"/>
    <x v="4"/>
    <x v="3"/>
    <x v="187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0"/>
    <x v="4"/>
    <x v="83"/>
    <x v="188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0"/>
    <x v="4"/>
    <x v="84"/>
    <x v="189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0"/>
    <x v="4"/>
    <x v="7"/>
    <x v="19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0"/>
    <x v="4"/>
    <x v="40"/>
    <x v="191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0"/>
    <x v="4"/>
    <x v="6"/>
    <x v="192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0"/>
    <x v="4"/>
    <x v="9"/>
    <x v="193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0"/>
    <x v="4"/>
    <x v="85"/>
    <x v="19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0"/>
    <x v="4"/>
    <x v="7"/>
    <x v="195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0"/>
    <x v="4"/>
    <x v="16"/>
    <x v="196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x v="0"/>
    <x v="4"/>
    <x v="13"/>
    <x v="197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0"/>
    <x v="4"/>
    <x v="86"/>
    <x v="198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0"/>
    <x v="4"/>
    <x v="13"/>
    <x v="199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0"/>
    <x v="4"/>
    <x v="87"/>
    <x v="200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0"/>
    <x v="4"/>
    <x v="88"/>
    <x v="201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0"/>
    <x v="4"/>
    <x v="6"/>
    <x v="202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0"/>
    <x v="4"/>
    <x v="13"/>
    <x v="203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0"/>
    <x v="4"/>
    <x v="89"/>
    <x v="20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0"/>
    <x v="4"/>
    <x v="90"/>
    <x v="205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0"/>
    <x v="4"/>
    <x v="90"/>
    <x v="20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0"/>
    <x v="4"/>
    <x v="38"/>
    <x v="20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0"/>
    <x v="4"/>
    <x v="91"/>
    <x v="208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0"/>
    <x v="4"/>
    <x v="88"/>
    <x v="209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0"/>
    <x v="4"/>
    <x v="38"/>
    <x v="21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0"/>
    <x v="4"/>
    <x v="92"/>
    <x v="211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0"/>
    <x v="4"/>
    <x v="42"/>
    <x v="212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0"/>
    <x v="4"/>
    <x v="2"/>
    <x v="213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0"/>
    <x v="4"/>
    <x v="93"/>
    <x v="21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0"/>
    <x v="4"/>
    <x v="29"/>
    <x v="215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0"/>
    <x v="4"/>
    <x v="94"/>
    <x v="216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0"/>
    <x v="4"/>
    <x v="29"/>
    <x v="217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0"/>
    <x v="4"/>
    <x v="34"/>
    <x v="218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0"/>
    <x v="4"/>
    <x v="5"/>
    <x v="219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0"/>
    <x v="4"/>
    <x v="95"/>
    <x v="220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0"/>
    <x v="4"/>
    <x v="96"/>
    <x v="221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0"/>
    <x v="4"/>
    <x v="94"/>
    <x v="222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0"/>
    <x v="4"/>
    <x v="10"/>
    <x v="223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0"/>
    <x v="4"/>
    <x v="7"/>
    <x v="22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x v="0"/>
    <x v="4"/>
    <x v="35"/>
    <x v="225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0"/>
    <x v="4"/>
    <x v="2"/>
    <x v="226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0"/>
    <x v="4"/>
    <x v="97"/>
    <x v="227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0"/>
    <x v="4"/>
    <x v="15"/>
    <x v="228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x v="0"/>
    <x v="4"/>
    <x v="98"/>
    <x v="229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0"/>
    <x v="4"/>
    <x v="33"/>
    <x v="230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0"/>
    <x v="4"/>
    <x v="2"/>
    <x v="231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0"/>
    <x v="4"/>
    <x v="13"/>
    <x v="232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0"/>
    <x v="4"/>
    <x v="28"/>
    <x v="233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0"/>
    <x v="4"/>
    <x v="21"/>
    <x v="23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0"/>
    <x v="4"/>
    <x v="7"/>
    <x v="235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0"/>
    <x v="4"/>
    <x v="8"/>
    <x v="101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0"/>
    <x v="4"/>
    <x v="18"/>
    <x v="236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0"/>
    <x v="4"/>
    <x v="17"/>
    <x v="237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0"/>
    <x v="4"/>
    <x v="7"/>
    <x v="238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x v="0"/>
    <x v="4"/>
    <x v="15"/>
    <x v="239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0"/>
    <x v="4"/>
    <x v="99"/>
    <x v="240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0"/>
    <x v="4"/>
    <x v="21"/>
    <x v="241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0"/>
    <x v="4"/>
    <x v="17"/>
    <x v="24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0"/>
    <x v="4"/>
    <x v="8"/>
    <x v="243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0"/>
    <x v="4"/>
    <x v="0"/>
    <x v="24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0"/>
    <x v="4"/>
    <x v="100"/>
    <x v="245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0"/>
    <x v="4"/>
    <x v="22"/>
    <x v="246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0"/>
    <x v="4"/>
    <x v="101"/>
    <x v="247"/>
  </r>
  <r>
    <n v="307"/>
    <x v="307"/>
    <s v="Why is grammar important?"/>
    <n v="22000"/>
    <n v="24490"/>
    <x v="0"/>
    <x v="0"/>
    <x v="0"/>
    <n v="1360276801"/>
    <n v="1357684801"/>
    <b v="1"/>
    <n v="576"/>
    <b v="1"/>
    <x v="0"/>
    <x v="4"/>
    <x v="38"/>
    <x v="248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0"/>
    <x v="4"/>
    <x v="6"/>
    <x v="249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0"/>
    <x v="4"/>
    <x v="17"/>
    <x v="250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0"/>
    <x v="4"/>
    <x v="3"/>
    <x v="251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0"/>
    <x v="4"/>
    <x v="3"/>
    <x v="252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0"/>
    <x v="4"/>
    <x v="20"/>
    <x v="253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0"/>
    <x v="4"/>
    <x v="2"/>
    <x v="181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0"/>
    <x v="4"/>
    <x v="102"/>
    <x v="25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0"/>
    <x v="4"/>
    <x v="7"/>
    <x v="255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0"/>
    <x v="4"/>
    <x v="35"/>
    <x v="256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0"/>
    <x v="4"/>
    <x v="7"/>
    <x v="257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0"/>
    <x v="4"/>
    <x v="103"/>
    <x v="3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0"/>
    <x v="4"/>
    <x v="40"/>
    <x v="258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0"/>
    <x v="4"/>
    <x v="13"/>
    <x v="259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0"/>
    <x v="4"/>
    <x v="33"/>
    <x v="260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0"/>
    <x v="4"/>
    <x v="29"/>
    <x v="261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0"/>
    <x v="4"/>
    <x v="4"/>
    <x v="262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0"/>
    <x v="4"/>
    <x v="21"/>
    <x v="263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0"/>
    <x v="4"/>
    <x v="3"/>
    <x v="26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0"/>
    <x v="4"/>
    <x v="40"/>
    <x v="265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0"/>
    <x v="4"/>
    <x v="104"/>
    <x v="266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0"/>
    <x v="4"/>
    <x v="3"/>
    <x v="267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0"/>
    <x v="4"/>
    <x v="6"/>
    <x v="268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0"/>
    <x v="4"/>
    <x v="21"/>
    <x v="269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0"/>
    <x v="4"/>
    <x v="13"/>
    <x v="270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0"/>
    <x v="4"/>
    <x v="40"/>
    <x v="271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0"/>
    <x v="4"/>
    <x v="105"/>
    <x v="272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0"/>
    <x v="4"/>
    <x v="7"/>
    <x v="273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0"/>
    <x v="4"/>
    <x v="33"/>
    <x v="27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0"/>
    <x v="4"/>
    <x v="16"/>
    <x v="275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0"/>
    <x v="4"/>
    <x v="7"/>
    <x v="276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0"/>
    <x v="4"/>
    <x v="5"/>
    <x v="277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0"/>
    <x v="4"/>
    <x v="29"/>
    <x v="278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0"/>
    <x v="4"/>
    <x v="105"/>
    <x v="279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0"/>
    <x v="4"/>
    <x v="13"/>
    <x v="280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x v="0"/>
    <x v="4"/>
    <x v="8"/>
    <x v="281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0"/>
    <x v="4"/>
    <x v="21"/>
    <x v="282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0"/>
    <x v="4"/>
    <x v="21"/>
    <x v="283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0"/>
    <x v="4"/>
    <x v="4"/>
    <x v="28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0"/>
    <x v="4"/>
    <x v="106"/>
    <x v="285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0"/>
    <x v="4"/>
    <x v="20"/>
    <x v="286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0"/>
    <x v="4"/>
    <x v="33"/>
    <x v="287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0"/>
    <x v="4"/>
    <x v="13"/>
    <x v="288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0"/>
    <x v="4"/>
    <x v="41"/>
    <x v="289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0"/>
    <x v="4"/>
    <x v="37"/>
    <x v="290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0"/>
    <x v="4"/>
    <x v="16"/>
    <x v="291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0"/>
    <x v="4"/>
    <x v="15"/>
    <x v="292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0"/>
    <x v="4"/>
    <x v="3"/>
    <x v="293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0"/>
    <x v="4"/>
    <x v="31"/>
    <x v="29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0"/>
    <x v="4"/>
    <x v="33"/>
    <x v="295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0"/>
    <x v="4"/>
    <x v="107"/>
    <x v="296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0"/>
    <x v="4"/>
    <x v="33"/>
    <x v="297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0"/>
    <x v="4"/>
    <x v="2"/>
    <x v="298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0"/>
    <x v="4"/>
    <x v="7"/>
    <x v="299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0"/>
    <x v="4"/>
    <x v="38"/>
    <x v="300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0"/>
    <x v="4"/>
    <x v="39"/>
    <x v="301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0"/>
    <x v="4"/>
    <x v="7"/>
    <x v="302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0"/>
    <x v="4"/>
    <x v="5"/>
    <x v="303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0"/>
    <x v="4"/>
    <x v="3"/>
    <x v="30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0"/>
    <x v="4"/>
    <x v="7"/>
    <x v="305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0"/>
    <x v="4"/>
    <x v="33"/>
    <x v="306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0"/>
    <x v="4"/>
    <x v="3"/>
    <x v="307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0"/>
    <x v="4"/>
    <x v="5"/>
    <x v="308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0"/>
    <x v="4"/>
    <x v="108"/>
    <x v="309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0"/>
    <x v="4"/>
    <x v="35"/>
    <x v="310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x v="0"/>
    <x v="4"/>
    <x v="105"/>
    <x v="311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0"/>
    <x v="4"/>
    <x v="13"/>
    <x v="312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0"/>
    <x v="4"/>
    <x v="26"/>
    <x v="313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0"/>
    <x v="4"/>
    <x v="28"/>
    <x v="31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0"/>
    <x v="4"/>
    <x v="6"/>
    <x v="315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0"/>
    <x v="4"/>
    <x v="35"/>
    <x v="316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0"/>
    <x v="4"/>
    <x v="20"/>
    <x v="317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0"/>
    <x v="4"/>
    <x v="31"/>
    <x v="318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0"/>
    <x v="4"/>
    <x v="24"/>
    <x v="319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0"/>
    <x v="4"/>
    <x v="2"/>
    <x v="320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0"/>
    <x v="4"/>
    <x v="109"/>
    <x v="321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0"/>
    <x v="4"/>
    <x v="110"/>
    <x v="322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0"/>
    <x v="4"/>
    <x v="20"/>
    <x v="323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0"/>
    <x v="4"/>
    <x v="6"/>
    <x v="32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0"/>
    <x v="4"/>
    <x v="8"/>
    <x v="325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0"/>
    <x v="4"/>
    <x v="111"/>
    <x v="326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0"/>
    <x v="4"/>
    <x v="9"/>
    <x v="327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0"/>
    <x v="4"/>
    <x v="112"/>
    <x v="328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0"/>
    <x v="4"/>
    <x v="8"/>
    <x v="8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0"/>
    <x v="4"/>
    <x v="7"/>
    <x v="329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0"/>
    <x v="4"/>
    <x v="7"/>
    <x v="330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0"/>
    <x v="4"/>
    <x v="5"/>
    <x v="331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0"/>
    <x v="4"/>
    <x v="20"/>
    <x v="332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0"/>
    <x v="4"/>
    <x v="29"/>
    <x v="333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0"/>
    <x v="4"/>
    <x v="13"/>
    <x v="33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0"/>
    <x v="4"/>
    <x v="3"/>
    <x v="335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0"/>
    <x v="4"/>
    <x v="105"/>
    <x v="336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0"/>
    <x v="4"/>
    <x v="13"/>
    <x v="337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0"/>
    <x v="4"/>
    <x v="20"/>
    <x v="338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0"/>
    <x v="4"/>
    <x v="3"/>
    <x v="339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0"/>
    <x v="4"/>
    <x v="24"/>
    <x v="340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0"/>
    <x v="4"/>
    <x v="2"/>
    <x v="341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0"/>
    <x v="4"/>
    <x v="33"/>
    <x v="342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0"/>
    <x v="4"/>
    <x v="29"/>
    <x v="343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0"/>
    <x v="4"/>
    <x v="29"/>
    <x v="34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0"/>
    <x v="4"/>
    <x v="21"/>
    <x v="345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0"/>
    <x v="4"/>
    <x v="7"/>
    <x v="346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0"/>
    <x v="4"/>
    <x v="0"/>
    <x v="347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0"/>
    <x v="4"/>
    <x v="30"/>
    <x v="348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0"/>
    <x v="4"/>
    <x v="7"/>
    <x v="349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0"/>
    <x v="4"/>
    <x v="37"/>
    <x v="350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0"/>
    <x v="4"/>
    <x v="2"/>
    <x v="351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0"/>
    <x v="4"/>
    <x v="33"/>
    <x v="352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0"/>
    <x v="4"/>
    <x v="21"/>
    <x v="353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0"/>
    <x v="4"/>
    <x v="28"/>
    <x v="35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0"/>
    <x v="4"/>
    <x v="8"/>
    <x v="355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0"/>
    <x v="4"/>
    <x v="7"/>
    <x v="356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0"/>
    <x v="4"/>
    <x v="8"/>
    <x v="35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0"/>
    <x v="5"/>
    <x v="50"/>
    <x v="358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0"/>
    <x v="5"/>
    <x v="53"/>
    <x v="359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0"/>
    <x v="5"/>
    <x v="60"/>
    <x v="360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0"/>
    <x v="5"/>
    <x v="60"/>
    <x v="361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0"/>
    <x v="5"/>
    <x v="113"/>
    <x v="99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0"/>
    <x v="5"/>
    <x v="50"/>
    <x v="362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0"/>
    <x v="5"/>
    <x v="60"/>
    <x v="363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0"/>
    <x v="5"/>
    <x v="50"/>
    <x v="121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x v="0"/>
    <x v="5"/>
    <x v="52"/>
    <x v="364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0"/>
    <x v="5"/>
    <x v="50"/>
    <x v="121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0"/>
    <x v="5"/>
    <x v="53"/>
    <x v="36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0"/>
    <x v="5"/>
    <x v="51"/>
    <x v="366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0"/>
    <x v="5"/>
    <x v="54"/>
    <x v="367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0"/>
    <x v="5"/>
    <x v="50"/>
    <x v="121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0"/>
    <x v="5"/>
    <x v="62"/>
    <x v="368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0"/>
    <x v="5"/>
    <x v="50"/>
    <x v="120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0"/>
    <x v="5"/>
    <x v="50"/>
    <x v="121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0"/>
    <x v="5"/>
    <x v="50"/>
    <x v="121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0"/>
    <x v="5"/>
    <x v="114"/>
    <x v="369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0"/>
    <x v="5"/>
    <x v="50"/>
    <x v="121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0"/>
    <x v="5"/>
    <x v="50"/>
    <x v="144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0"/>
    <x v="5"/>
    <x v="50"/>
    <x v="121"/>
  </r>
  <r>
    <n v="442"/>
    <x v="442"/>
    <s v="Doomsday is here"/>
    <n v="17000"/>
    <n v="6691"/>
    <x v="2"/>
    <x v="0"/>
    <x v="0"/>
    <n v="1424380783"/>
    <n v="1421788783"/>
    <b v="0"/>
    <n v="17"/>
    <b v="0"/>
    <x v="0"/>
    <x v="5"/>
    <x v="115"/>
    <x v="370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0"/>
    <x v="5"/>
    <x v="50"/>
    <x v="144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0"/>
    <x v="5"/>
    <x v="62"/>
    <x v="73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0"/>
    <x v="5"/>
    <x v="50"/>
    <x v="120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0"/>
    <x v="5"/>
    <x v="113"/>
    <x v="371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0"/>
    <x v="5"/>
    <x v="50"/>
    <x v="144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0"/>
    <x v="5"/>
    <x v="56"/>
    <x v="372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0"/>
    <x v="5"/>
    <x v="53"/>
    <x v="373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0"/>
    <x v="5"/>
    <x v="60"/>
    <x v="374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0"/>
    <x v="5"/>
    <x v="50"/>
    <x v="121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0"/>
    <x v="5"/>
    <x v="116"/>
    <x v="37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0"/>
    <x v="5"/>
    <x v="50"/>
    <x v="31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0"/>
    <x v="5"/>
    <x v="60"/>
    <x v="376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0"/>
    <x v="5"/>
    <x v="50"/>
    <x v="377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0"/>
    <x v="5"/>
    <x v="60"/>
    <x v="378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0"/>
    <x v="5"/>
    <x v="50"/>
    <x v="121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0"/>
    <x v="5"/>
    <x v="59"/>
    <x v="379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0"/>
    <x v="5"/>
    <x v="50"/>
    <x v="380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x v="0"/>
    <x v="5"/>
    <x v="50"/>
    <x v="381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0"/>
    <x v="5"/>
    <x v="50"/>
    <x v="121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0"/>
    <x v="5"/>
    <x v="50"/>
    <x v="121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0"/>
    <x v="5"/>
    <x v="53"/>
    <x v="382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0"/>
    <x v="5"/>
    <x v="50"/>
    <x v="120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x v="0"/>
    <x v="5"/>
    <x v="117"/>
    <x v="383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0"/>
    <x v="5"/>
    <x v="60"/>
    <x v="384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0"/>
    <x v="5"/>
    <x v="66"/>
    <x v="38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0"/>
    <x v="5"/>
    <x v="50"/>
    <x v="121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x v="0"/>
    <x v="5"/>
    <x v="50"/>
    <x v="121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0"/>
    <x v="5"/>
    <x v="60"/>
    <x v="156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0"/>
    <x v="5"/>
    <x v="81"/>
    <x v="386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0"/>
    <x v="5"/>
    <x v="82"/>
    <x v="387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0"/>
    <x v="5"/>
    <x v="56"/>
    <x v="242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0"/>
    <x v="5"/>
    <x v="50"/>
    <x v="120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0"/>
    <x v="5"/>
    <x v="50"/>
    <x v="121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x v="0"/>
    <x v="5"/>
    <x v="53"/>
    <x v="388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0"/>
    <x v="5"/>
    <x v="50"/>
    <x v="121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0"/>
    <x v="5"/>
    <x v="50"/>
    <x v="121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0"/>
    <x v="5"/>
    <x v="69"/>
    <x v="389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0"/>
    <x v="5"/>
    <x v="118"/>
    <x v="390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0"/>
    <x v="5"/>
    <x v="52"/>
    <x v="391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0"/>
    <x v="5"/>
    <x v="50"/>
    <x v="119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0"/>
    <x v="5"/>
    <x v="119"/>
    <x v="392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0"/>
    <x v="5"/>
    <x v="50"/>
    <x v="393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0"/>
    <x v="5"/>
    <x v="66"/>
    <x v="394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0"/>
    <x v="5"/>
    <x v="50"/>
    <x v="73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0"/>
    <x v="5"/>
    <x v="50"/>
    <x v="121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0"/>
    <x v="5"/>
    <x v="50"/>
    <x v="121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0"/>
    <x v="5"/>
    <x v="50"/>
    <x v="395"/>
  </r>
  <r>
    <n v="490"/>
    <x v="490"/>
    <s v="Cancelled"/>
    <n v="1000"/>
    <n v="0"/>
    <x v="2"/>
    <x v="0"/>
    <x v="0"/>
    <n v="1345677285"/>
    <n v="1343085285"/>
    <b v="0"/>
    <n v="0"/>
    <b v="0"/>
    <x v="0"/>
    <x v="5"/>
    <x v="50"/>
    <x v="121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0"/>
    <x v="5"/>
    <x v="50"/>
    <x v="121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0"/>
    <x v="5"/>
    <x v="50"/>
    <x v="121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0"/>
    <x v="5"/>
    <x v="50"/>
    <x v="121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0"/>
    <x v="5"/>
    <x v="50"/>
    <x v="396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0"/>
    <x v="5"/>
    <x v="50"/>
    <x v="121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0"/>
    <x v="5"/>
    <x v="50"/>
    <x v="120"/>
  </r>
  <r>
    <n v="497"/>
    <x v="497"/>
    <s v="live-action/animated series pilot."/>
    <n v="4480"/>
    <n v="30"/>
    <x v="2"/>
    <x v="0"/>
    <x v="0"/>
    <n v="1419483600"/>
    <n v="1414889665"/>
    <b v="0"/>
    <n v="3"/>
    <b v="0"/>
    <x v="0"/>
    <x v="5"/>
    <x v="60"/>
    <x v="119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0"/>
    <x v="5"/>
    <x v="62"/>
    <x v="397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0"/>
    <x v="5"/>
    <x v="54"/>
    <x v="39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0"/>
    <x v="5"/>
    <x v="56"/>
    <x v="399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0"/>
    <x v="5"/>
    <x v="50"/>
    <x v="121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0"/>
    <x v="5"/>
    <x v="60"/>
    <x v="400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0"/>
    <x v="5"/>
    <x v="53"/>
    <x v="401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0"/>
    <x v="5"/>
    <x v="60"/>
    <x v="402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0"/>
    <x v="5"/>
    <x v="50"/>
    <x v="403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0"/>
    <x v="5"/>
    <x v="50"/>
    <x v="40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0"/>
    <x v="5"/>
    <x v="56"/>
    <x v="40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0"/>
    <x v="5"/>
    <x v="60"/>
    <x v="44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0"/>
    <x v="5"/>
    <x v="50"/>
    <x v="119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0"/>
    <x v="5"/>
    <x v="50"/>
    <x v="121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0"/>
    <x v="5"/>
    <x v="56"/>
    <x v="179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0"/>
    <x v="5"/>
    <x v="50"/>
    <x v="148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0"/>
    <x v="5"/>
    <x v="51"/>
    <x v="406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0"/>
    <x v="5"/>
    <x v="56"/>
    <x v="407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0"/>
    <x v="5"/>
    <x v="78"/>
    <x v="408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x v="0"/>
    <x v="5"/>
    <x v="50"/>
    <x v="121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0"/>
    <x v="5"/>
    <x v="60"/>
    <x v="409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0"/>
    <x v="5"/>
    <x v="50"/>
    <x v="121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0"/>
    <x v="5"/>
    <x v="61"/>
    <x v="410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1"/>
    <x v="6"/>
    <x v="21"/>
    <x v="41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1"/>
    <x v="6"/>
    <x v="2"/>
    <x v="412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1"/>
    <x v="6"/>
    <x v="41"/>
    <x v="413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1"/>
    <x v="6"/>
    <x v="10"/>
    <x v="414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1"/>
    <x v="6"/>
    <x v="15"/>
    <x v="41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1"/>
    <x v="6"/>
    <x v="8"/>
    <x v="41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1"/>
    <x v="6"/>
    <x v="35"/>
    <x v="417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1"/>
    <x v="6"/>
    <x v="7"/>
    <x v="418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x v="1"/>
    <x v="6"/>
    <x v="31"/>
    <x v="419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1"/>
    <x v="6"/>
    <x v="22"/>
    <x v="420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1"/>
    <x v="6"/>
    <x v="29"/>
    <x v="421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1"/>
    <x v="6"/>
    <x v="8"/>
    <x v="422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1"/>
    <x v="6"/>
    <x v="4"/>
    <x v="423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1"/>
    <x v="6"/>
    <x v="8"/>
    <x v="424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1"/>
    <x v="6"/>
    <x v="2"/>
    <x v="425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1"/>
    <x v="6"/>
    <x v="33"/>
    <x v="42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1"/>
    <x v="6"/>
    <x v="90"/>
    <x v="427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1"/>
    <x v="6"/>
    <x v="10"/>
    <x v="428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1"/>
    <x v="6"/>
    <x v="120"/>
    <x v="429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1"/>
    <x v="6"/>
    <x v="7"/>
    <x v="430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2"/>
    <x v="7"/>
    <x v="50"/>
    <x v="120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2"/>
    <x v="7"/>
    <x v="60"/>
    <x v="380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2"/>
    <x v="7"/>
    <x v="50"/>
    <x v="120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2"/>
    <x v="7"/>
    <x v="50"/>
    <x v="431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2"/>
    <x v="7"/>
    <x v="60"/>
    <x v="362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2"/>
    <x v="7"/>
    <x v="117"/>
    <x v="432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2"/>
    <x v="7"/>
    <x v="50"/>
    <x v="433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2"/>
    <x v="7"/>
    <x v="50"/>
    <x v="121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2"/>
    <x v="7"/>
    <x v="50"/>
    <x v="373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2"/>
    <x v="7"/>
    <x v="56"/>
    <x v="434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2"/>
    <x v="7"/>
    <x v="60"/>
    <x v="435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2"/>
    <x v="7"/>
    <x v="62"/>
    <x v="436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2"/>
    <x v="7"/>
    <x v="50"/>
    <x v="121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2"/>
    <x v="7"/>
    <x v="50"/>
    <x v="372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2"/>
    <x v="7"/>
    <x v="121"/>
    <x v="43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2"/>
    <x v="7"/>
    <x v="50"/>
    <x v="121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x v="2"/>
    <x v="7"/>
    <x v="56"/>
    <x v="438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2"/>
    <x v="7"/>
    <x v="60"/>
    <x v="439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2"/>
    <x v="7"/>
    <x v="50"/>
    <x v="121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2"/>
    <x v="7"/>
    <x v="50"/>
    <x v="73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2"/>
    <x v="7"/>
    <x v="50"/>
    <x v="143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2"/>
    <x v="7"/>
    <x v="50"/>
    <x v="440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2"/>
    <x v="7"/>
    <x v="50"/>
    <x v="121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2"/>
    <x v="7"/>
    <x v="50"/>
    <x v="441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2"/>
    <x v="7"/>
    <x v="50"/>
    <x v="120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2"/>
    <x v="7"/>
    <x v="50"/>
    <x v="121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2"/>
    <x v="7"/>
    <x v="50"/>
    <x v="120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2"/>
    <x v="7"/>
    <x v="50"/>
    <x v="12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2"/>
    <x v="7"/>
    <x v="60"/>
    <x v="442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2"/>
    <x v="7"/>
    <x v="60"/>
    <x v="135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2"/>
    <x v="7"/>
    <x v="50"/>
    <x v="443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2"/>
    <x v="7"/>
    <x v="50"/>
    <x v="444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2"/>
    <x v="7"/>
    <x v="50"/>
    <x v="121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2"/>
    <x v="7"/>
    <x v="50"/>
    <x v="445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2"/>
    <x v="7"/>
    <x v="60"/>
    <x v="135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2"/>
    <x v="7"/>
    <x v="50"/>
    <x v="446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2"/>
    <x v="7"/>
    <x v="50"/>
    <x v="120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2"/>
    <x v="7"/>
    <x v="50"/>
    <x v="119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x v="2"/>
    <x v="7"/>
    <x v="50"/>
    <x v="44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2"/>
    <x v="7"/>
    <x v="60"/>
    <x v="431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2"/>
    <x v="7"/>
    <x v="50"/>
    <x v="120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2"/>
    <x v="7"/>
    <x v="50"/>
    <x v="121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2"/>
    <x v="7"/>
    <x v="50"/>
    <x v="121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2"/>
    <x v="7"/>
    <x v="50"/>
    <x v="120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2"/>
    <x v="7"/>
    <x v="60"/>
    <x v="144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x v="2"/>
    <x v="7"/>
    <x v="50"/>
    <x v="121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2"/>
    <x v="7"/>
    <x v="60"/>
    <x v="448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2"/>
    <x v="7"/>
    <x v="114"/>
    <x v="449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2"/>
    <x v="7"/>
    <x v="56"/>
    <x v="450"/>
  </r>
  <r>
    <n v="589"/>
    <x v="589"/>
    <s v="Services closer than you think..."/>
    <n v="7500"/>
    <n v="1"/>
    <x v="2"/>
    <x v="0"/>
    <x v="0"/>
    <n v="1436366699"/>
    <n v="1435070699"/>
    <b v="0"/>
    <n v="1"/>
    <b v="0"/>
    <x v="2"/>
    <x v="7"/>
    <x v="50"/>
    <x v="120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2"/>
    <x v="7"/>
    <x v="65"/>
    <x v="451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2"/>
    <x v="7"/>
    <x v="50"/>
    <x v="452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2"/>
    <x v="7"/>
    <x v="56"/>
    <x v="404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2"/>
    <x v="7"/>
    <x v="61"/>
    <x v="453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x v="2"/>
    <x v="7"/>
    <x v="50"/>
    <x v="31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2"/>
    <x v="7"/>
    <x v="50"/>
    <x v="454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2"/>
    <x v="7"/>
    <x v="50"/>
    <x v="362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2"/>
    <x v="7"/>
    <x v="50"/>
    <x v="119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2"/>
    <x v="7"/>
    <x v="122"/>
    <x v="455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2"/>
    <x v="7"/>
    <x v="50"/>
    <x v="456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x v="2"/>
    <x v="7"/>
    <x v="53"/>
    <x v="101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2"/>
    <x v="7"/>
    <x v="60"/>
    <x v="45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2"/>
    <x v="7"/>
    <x v="50"/>
    <x v="121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2"/>
    <x v="7"/>
    <x v="65"/>
    <x v="458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2"/>
    <x v="7"/>
    <x v="50"/>
    <x v="121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x v="2"/>
    <x v="7"/>
    <x v="56"/>
    <x v="459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2"/>
    <x v="7"/>
    <x v="50"/>
    <x v="119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2"/>
    <x v="7"/>
    <x v="50"/>
    <x v="121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2"/>
    <x v="7"/>
    <x v="60"/>
    <x v="460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2"/>
    <x v="7"/>
    <x v="60"/>
    <x v="144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2"/>
    <x v="7"/>
    <x v="50"/>
    <x v="121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2"/>
    <x v="7"/>
    <x v="50"/>
    <x v="121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x v="2"/>
    <x v="7"/>
    <x v="50"/>
    <x v="121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2"/>
    <x v="7"/>
    <x v="70"/>
    <x v="461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2"/>
    <x v="7"/>
    <x v="50"/>
    <x v="121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2"/>
    <x v="7"/>
    <x v="50"/>
    <x v="121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2"/>
    <x v="7"/>
    <x v="50"/>
    <x v="121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2"/>
    <x v="7"/>
    <x v="56"/>
    <x v="135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2"/>
    <x v="7"/>
    <x v="50"/>
    <x v="121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x v="2"/>
    <x v="7"/>
    <x v="50"/>
    <x v="120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2"/>
    <x v="7"/>
    <x v="60"/>
    <x v="462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2"/>
    <x v="7"/>
    <x v="60"/>
    <x v="463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2"/>
    <x v="7"/>
    <x v="52"/>
    <x v="464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2"/>
    <x v="7"/>
    <x v="50"/>
    <x v="121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2"/>
    <x v="7"/>
    <x v="50"/>
    <x v="121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2"/>
    <x v="7"/>
    <x v="50"/>
    <x v="121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2"/>
    <x v="7"/>
    <x v="123"/>
    <x v="465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2"/>
    <x v="7"/>
    <x v="50"/>
    <x v="466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2"/>
    <x v="7"/>
    <x v="50"/>
    <x v="121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2"/>
    <x v="7"/>
    <x v="50"/>
    <x v="46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2"/>
    <x v="7"/>
    <x v="50"/>
    <x v="119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2"/>
    <x v="7"/>
    <x v="60"/>
    <x v="468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2"/>
    <x v="7"/>
    <x v="50"/>
    <x v="121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2"/>
    <x v="7"/>
    <x v="81"/>
    <x v="469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2"/>
    <x v="7"/>
    <x v="50"/>
    <x v="120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x v="2"/>
    <x v="7"/>
    <x v="50"/>
    <x v="44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2"/>
    <x v="7"/>
    <x v="50"/>
    <x v="143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2"/>
    <x v="7"/>
    <x v="50"/>
    <x v="121"/>
  </r>
  <r>
    <n v="638"/>
    <x v="638"/>
    <s v="O0"/>
    <n v="200000"/>
    <n v="18"/>
    <x v="1"/>
    <x v="12"/>
    <x v="3"/>
    <n v="1490447662"/>
    <n v="1485267262"/>
    <b v="0"/>
    <n v="6"/>
    <b v="0"/>
    <x v="2"/>
    <x v="7"/>
    <x v="50"/>
    <x v="362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x v="2"/>
    <x v="7"/>
    <x v="50"/>
    <x v="120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2"/>
    <x v="8"/>
    <x v="124"/>
    <x v="470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2"/>
    <x v="8"/>
    <x v="17"/>
    <x v="471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2"/>
    <x v="8"/>
    <x v="125"/>
    <x v="472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2"/>
    <x v="8"/>
    <x v="6"/>
    <x v="473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2"/>
    <x v="8"/>
    <x v="126"/>
    <x v="474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x v="2"/>
    <x v="8"/>
    <x v="127"/>
    <x v="475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2"/>
    <x v="8"/>
    <x v="88"/>
    <x v="476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2"/>
    <x v="8"/>
    <x v="13"/>
    <x v="477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x v="2"/>
    <x v="8"/>
    <x v="37"/>
    <x v="47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2"/>
    <x v="8"/>
    <x v="49"/>
    <x v="479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2"/>
    <x v="8"/>
    <x v="20"/>
    <x v="480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2"/>
    <x v="8"/>
    <x v="7"/>
    <x v="481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2"/>
    <x v="8"/>
    <x v="8"/>
    <x v="48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2"/>
    <x v="8"/>
    <x v="48"/>
    <x v="483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2"/>
    <x v="8"/>
    <x v="128"/>
    <x v="484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2"/>
    <x v="8"/>
    <x v="92"/>
    <x v="485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2"/>
    <x v="8"/>
    <x v="111"/>
    <x v="48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2"/>
    <x v="8"/>
    <x v="9"/>
    <x v="487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2"/>
    <x v="8"/>
    <x v="3"/>
    <x v="488"/>
  </r>
  <r>
    <n v="659"/>
    <x v="659"/>
    <s v="Sync up your lifestyle"/>
    <n v="3000"/>
    <n v="3017"/>
    <x v="0"/>
    <x v="0"/>
    <x v="0"/>
    <n v="1440339295"/>
    <n v="1437747295"/>
    <b v="0"/>
    <n v="21"/>
    <b v="1"/>
    <x v="2"/>
    <x v="8"/>
    <x v="7"/>
    <x v="489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2"/>
    <x v="8"/>
    <x v="56"/>
    <x v="490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2"/>
    <x v="8"/>
    <x v="60"/>
    <x v="491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2"/>
    <x v="8"/>
    <x v="50"/>
    <x v="492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2"/>
    <x v="8"/>
    <x v="50"/>
    <x v="101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2"/>
    <x v="8"/>
    <x v="59"/>
    <x v="493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2"/>
    <x v="8"/>
    <x v="118"/>
    <x v="494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2"/>
    <x v="8"/>
    <x v="50"/>
    <x v="447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2"/>
    <x v="8"/>
    <x v="54"/>
    <x v="495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2"/>
    <x v="8"/>
    <x v="62"/>
    <x v="496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2"/>
    <x v="8"/>
    <x v="66"/>
    <x v="497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2"/>
    <x v="8"/>
    <x v="129"/>
    <x v="49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2"/>
    <x v="8"/>
    <x v="115"/>
    <x v="499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2"/>
    <x v="8"/>
    <x v="66"/>
    <x v="500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2"/>
    <x v="8"/>
    <x v="50"/>
    <x v="409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2"/>
    <x v="8"/>
    <x v="50"/>
    <x v="501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2"/>
    <x v="8"/>
    <x v="77"/>
    <x v="502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2"/>
    <x v="8"/>
    <x v="60"/>
    <x v="503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2"/>
    <x v="8"/>
    <x v="73"/>
    <x v="504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2"/>
    <x v="8"/>
    <x v="65"/>
    <x v="505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2"/>
    <x v="8"/>
    <x v="77"/>
    <x v="506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2"/>
    <x v="8"/>
    <x v="73"/>
    <x v="507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2"/>
    <x v="8"/>
    <x v="50"/>
    <x v="120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2"/>
    <x v="8"/>
    <x v="50"/>
    <x v="50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2"/>
    <x v="8"/>
    <x v="60"/>
    <x v="509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x v="2"/>
    <x v="8"/>
    <x v="113"/>
    <x v="510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2"/>
    <x v="8"/>
    <x v="58"/>
    <x v="511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2"/>
    <x v="8"/>
    <x v="50"/>
    <x v="121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2"/>
    <x v="8"/>
    <x v="65"/>
    <x v="512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2"/>
    <x v="8"/>
    <x v="130"/>
    <x v="513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2"/>
    <x v="8"/>
    <x v="74"/>
    <x v="514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2"/>
    <x v="8"/>
    <x v="81"/>
    <x v="515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2"/>
    <x v="8"/>
    <x v="60"/>
    <x v="433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2"/>
    <x v="8"/>
    <x v="113"/>
    <x v="516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2"/>
    <x v="8"/>
    <x v="131"/>
    <x v="517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2"/>
    <x v="8"/>
    <x v="50"/>
    <x v="51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2"/>
    <x v="8"/>
    <x v="60"/>
    <x v="519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x v="2"/>
    <x v="8"/>
    <x v="50"/>
    <x v="120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2"/>
    <x v="8"/>
    <x v="132"/>
    <x v="520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2"/>
    <x v="8"/>
    <x v="77"/>
    <x v="521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2"/>
    <x v="8"/>
    <x v="133"/>
    <x v="522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2"/>
    <x v="8"/>
    <x v="56"/>
    <x v="31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2"/>
    <x v="8"/>
    <x v="117"/>
    <x v="52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2"/>
    <x v="8"/>
    <x v="134"/>
    <x v="524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2"/>
    <x v="8"/>
    <x v="52"/>
    <x v="525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2"/>
    <x v="8"/>
    <x v="60"/>
    <x v="526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x v="2"/>
    <x v="8"/>
    <x v="60"/>
    <x v="527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2"/>
    <x v="8"/>
    <x v="50"/>
    <x v="121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2"/>
    <x v="8"/>
    <x v="135"/>
    <x v="52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2"/>
    <x v="8"/>
    <x v="66"/>
    <x v="529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2"/>
    <x v="8"/>
    <x v="50"/>
    <x v="452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2"/>
    <x v="8"/>
    <x v="50"/>
    <x v="121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2"/>
    <x v="8"/>
    <x v="122"/>
    <x v="530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2"/>
    <x v="8"/>
    <x v="50"/>
    <x v="531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2"/>
    <x v="8"/>
    <x v="60"/>
    <x v="532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2"/>
    <x v="8"/>
    <x v="77"/>
    <x v="533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2"/>
    <x v="8"/>
    <x v="62"/>
    <x v="534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2"/>
    <x v="8"/>
    <x v="54"/>
    <x v="535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x v="2"/>
    <x v="8"/>
    <x v="50"/>
    <x v="536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2"/>
    <x v="8"/>
    <x v="60"/>
    <x v="377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2"/>
    <x v="8"/>
    <x v="60"/>
    <x v="537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3"/>
    <x v="9"/>
    <x v="124"/>
    <x v="538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3"/>
    <x v="9"/>
    <x v="108"/>
    <x v="53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3"/>
    <x v="9"/>
    <x v="88"/>
    <x v="540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3"/>
    <x v="9"/>
    <x v="15"/>
    <x v="541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3"/>
    <x v="9"/>
    <x v="2"/>
    <x v="542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3"/>
    <x v="9"/>
    <x v="8"/>
    <x v="543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3"/>
    <x v="9"/>
    <x v="7"/>
    <x v="544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3"/>
    <x v="9"/>
    <x v="94"/>
    <x v="545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3"/>
    <x v="9"/>
    <x v="6"/>
    <x v="546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3"/>
    <x v="9"/>
    <x v="26"/>
    <x v="547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x v="3"/>
    <x v="9"/>
    <x v="88"/>
    <x v="548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3"/>
    <x v="9"/>
    <x v="9"/>
    <x v="54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3"/>
    <x v="9"/>
    <x v="12"/>
    <x v="550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3"/>
    <x v="9"/>
    <x v="28"/>
    <x v="551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3"/>
    <x v="9"/>
    <x v="9"/>
    <x v="552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3"/>
    <x v="9"/>
    <x v="35"/>
    <x v="553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3"/>
    <x v="9"/>
    <x v="136"/>
    <x v="201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3"/>
    <x v="9"/>
    <x v="108"/>
    <x v="98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3"/>
    <x v="9"/>
    <x v="13"/>
    <x v="554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3"/>
    <x v="9"/>
    <x v="137"/>
    <x v="555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3"/>
    <x v="9"/>
    <x v="13"/>
    <x v="556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x v="3"/>
    <x v="9"/>
    <x v="21"/>
    <x v="557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3"/>
    <x v="9"/>
    <x v="38"/>
    <x v="558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3"/>
    <x v="9"/>
    <x v="34"/>
    <x v="55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3"/>
    <x v="9"/>
    <x v="21"/>
    <x v="560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3"/>
    <x v="9"/>
    <x v="99"/>
    <x v="561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x v="3"/>
    <x v="9"/>
    <x v="38"/>
    <x v="562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3"/>
    <x v="9"/>
    <x v="8"/>
    <x v="563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3"/>
    <x v="9"/>
    <x v="8"/>
    <x v="564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3"/>
    <x v="9"/>
    <x v="6"/>
    <x v="565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3"/>
    <x v="9"/>
    <x v="33"/>
    <x v="566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3"/>
    <x v="9"/>
    <x v="17"/>
    <x v="567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3"/>
    <x v="9"/>
    <x v="20"/>
    <x v="568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3"/>
    <x v="9"/>
    <x v="30"/>
    <x v="56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3"/>
    <x v="9"/>
    <x v="3"/>
    <x v="570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3"/>
    <x v="9"/>
    <x v="21"/>
    <x v="571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3"/>
    <x v="9"/>
    <x v="90"/>
    <x v="572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3"/>
    <x v="9"/>
    <x v="138"/>
    <x v="573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3"/>
    <x v="9"/>
    <x v="21"/>
    <x v="574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3"/>
    <x v="9"/>
    <x v="21"/>
    <x v="575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3"/>
    <x v="10"/>
    <x v="50"/>
    <x v="121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3"/>
    <x v="10"/>
    <x v="62"/>
    <x v="576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3"/>
    <x v="10"/>
    <x v="50"/>
    <x v="121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3"/>
    <x v="10"/>
    <x v="50"/>
    <x v="144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3"/>
    <x v="10"/>
    <x v="50"/>
    <x v="121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3"/>
    <x v="10"/>
    <x v="71"/>
    <x v="577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3"/>
    <x v="10"/>
    <x v="50"/>
    <x v="121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3"/>
    <x v="10"/>
    <x v="65"/>
    <x v="578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3"/>
    <x v="10"/>
    <x v="50"/>
    <x v="121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3"/>
    <x v="10"/>
    <x v="139"/>
    <x v="579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3"/>
    <x v="10"/>
    <x v="50"/>
    <x v="121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3"/>
    <x v="10"/>
    <x v="50"/>
    <x v="119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3"/>
    <x v="10"/>
    <x v="56"/>
    <x v="73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3"/>
    <x v="10"/>
    <x v="60"/>
    <x v="58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3"/>
    <x v="10"/>
    <x v="140"/>
    <x v="492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3"/>
    <x v="10"/>
    <x v="53"/>
    <x v="441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3"/>
    <x v="10"/>
    <x v="76"/>
    <x v="581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3"/>
    <x v="10"/>
    <x v="60"/>
    <x v="582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3"/>
    <x v="10"/>
    <x v="50"/>
    <x v="447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3"/>
    <x v="10"/>
    <x v="56"/>
    <x v="583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4"/>
    <x v="11"/>
    <x v="3"/>
    <x v="584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4"/>
    <x v="11"/>
    <x v="18"/>
    <x v="585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4"/>
    <x v="11"/>
    <x v="8"/>
    <x v="73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4"/>
    <x v="11"/>
    <x v="34"/>
    <x v="586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4"/>
    <x v="11"/>
    <x v="33"/>
    <x v="587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4"/>
    <x v="11"/>
    <x v="141"/>
    <x v="588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4"/>
    <x v="11"/>
    <x v="1"/>
    <x v="589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4"/>
    <x v="11"/>
    <x v="35"/>
    <x v="590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4"/>
    <x v="11"/>
    <x v="142"/>
    <x v="59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4"/>
    <x v="11"/>
    <x v="15"/>
    <x v="592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4"/>
    <x v="11"/>
    <x v="124"/>
    <x v="593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4"/>
    <x v="11"/>
    <x v="3"/>
    <x v="594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4"/>
    <x v="11"/>
    <x v="8"/>
    <x v="595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4"/>
    <x v="11"/>
    <x v="33"/>
    <x v="596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4"/>
    <x v="11"/>
    <x v="2"/>
    <x v="597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4"/>
    <x v="11"/>
    <x v="20"/>
    <x v="598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4"/>
    <x v="11"/>
    <x v="7"/>
    <x v="599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4"/>
    <x v="11"/>
    <x v="29"/>
    <x v="600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4"/>
    <x v="11"/>
    <x v="41"/>
    <x v="60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4"/>
    <x v="11"/>
    <x v="8"/>
    <x v="602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4"/>
    <x v="11"/>
    <x v="143"/>
    <x v="603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4"/>
    <x v="11"/>
    <x v="20"/>
    <x v="604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4"/>
    <x v="11"/>
    <x v="7"/>
    <x v="605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4"/>
    <x v="11"/>
    <x v="4"/>
    <x v="606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4"/>
    <x v="11"/>
    <x v="8"/>
    <x v="607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4"/>
    <x v="11"/>
    <x v="2"/>
    <x v="608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x v="4"/>
    <x v="11"/>
    <x v="3"/>
    <x v="168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x v="4"/>
    <x v="11"/>
    <x v="2"/>
    <x v="609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4"/>
    <x v="11"/>
    <x v="8"/>
    <x v="610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4"/>
    <x v="11"/>
    <x v="3"/>
    <x v="6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4"/>
    <x v="11"/>
    <x v="2"/>
    <x v="608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4"/>
    <x v="11"/>
    <x v="3"/>
    <x v="64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4"/>
    <x v="11"/>
    <x v="143"/>
    <x v="612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4"/>
    <x v="11"/>
    <x v="12"/>
    <x v="380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4"/>
    <x v="11"/>
    <x v="37"/>
    <x v="613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x v="4"/>
    <x v="11"/>
    <x v="13"/>
    <x v="614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4"/>
    <x v="11"/>
    <x v="41"/>
    <x v="615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4"/>
    <x v="11"/>
    <x v="0"/>
    <x v="616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4"/>
    <x v="11"/>
    <x v="94"/>
    <x v="617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x v="4"/>
    <x v="11"/>
    <x v="15"/>
    <x v="618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4"/>
    <x v="11"/>
    <x v="84"/>
    <x v="619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4"/>
    <x v="11"/>
    <x v="8"/>
    <x v="620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4"/>
    <x v="11"/>
    <x v="17"/>
    <x v="62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4"/>
    <x v="11"/>
    <x v="144"/>
    <x v="622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4"/>
    <x v="11"/>
    <x v="84"/>
    <x v="623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4"/>
    <x v="11"/>
    <x v="8"/>
    <x v="624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4"/>
    <x v="11"/>
    <x v="7"/>
    <x v="625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4"/>
    <x v="11"/>
    <x v="33"/>
    <x v="626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4"/>
    <x v="11"/>
    <x v="13"/>
    <x v="247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4"/>
    <x v="11"/>
    <x v="3"/>
    <x v="15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4"/>
    <x v="11"/>
    <x v="29"/>
    <x v="627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4"/>
    <x v="11"/>
    <x v="145"/>
    <x v="628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4"/>
    <x v="11"/>
    <x v="7"/>
    <x v="629"/>
  </r>
  <r>
    <n v="833"/>
    <x v="833"/>
    <s v="This is an American rock album."/>
    <n v="6000"/>
    <n v="6100"/>
    <x v="0"/>
    <x v="0"/>
    <x v="0"/>
    <n v="1397941475"/>
    <n v="1395349475"/>
    <b v="0"/>
    <n v="41"/>
    <b v="1"/>
    <x v="4"/>
    <x v="11"/>
    <x v="21"/>
    <x v="630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4"/>
    <x v="11"/>
    <x v="26"/>
    <x v="63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4"/>
    <x v="11"/>
    <x v="16"/>
    <x v="632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x v="4"/>
    <x v="11"/>
    <x v="7"/>
    <x v="633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4"/>
    <x v="11"/>
    <x v="108"/>
    <x v="634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4"/>
    <x v="11"/>
    <x v="14"/>
    <x v="635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4"/>
    <x v="11"/>
    <x v="16"/>
    <x v="636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4"/>
    <x v="12"/>
    <x v="28"/>
    <x v="637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4"/>
    <x v="12"/>
    <x v="7"/>
    <x v="638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4"/>
    <x v="12"/>
    <x v="3"/>
    <x v="639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4"/>
    <x v="12"/>
    <x v="128"/>
    <x v="640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4"/>
    <x v="12"/>
    <x v="146"/>
    <x v="641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4"/>
    <x v="12"/>
    <x v="28"/>
    <x v="64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4"/>
    <x v="12"/>
    <x v="108"/>
    <x v="643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x v="4"/>
    <x v="12"/>
    <x v="8"/>
    <x v="119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4"/>
    <x v="12"/>
    <x v="8"/>
    <x v="64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4"/>
    <x v="12"/>
    <x v="28"/>
    <x v="645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4"/>
    <x v="12"/>
    <x v="19"/>
    <x v="646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4"/>
    <x v="12"/>
    <x v="22"/>
    <x v="647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4"/>
    <x v="12"/>
    <x v="2"/>
    <x v="648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4"/>
    <x v="12"/>
    <x v="8"/>
    <x v="179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4"/>
    <x v="12"/>
    <x v="90"/>
    <x v="649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4"/>
    <x v="12"/>
    <x v="33"/>
    <x v="65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4"/>
    <x v="12"/>
    <x v="147"/>
    <x v="651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4"/>
    <x v="12"/>
    <x v="8"/>
    <x v="73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4"/>
    <x v="12"/>
    <x v="124"/>
    <x v="65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4"/>
    <x v="12"/>
    <x v="2"/>
    <x v="653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4"/>
    <x v="13"/>
    <x v="82"/>
    <x v="654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4"/>
    <x v="13"/>
    <x v="53"/>
    <x v="470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4"/>
    <x v="13"/>
    <x v="50"/>
    <x v="655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4"/>
    <x v="13"/>
    <x v="62"/>
    <x v="656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4"/>
    <x v="13"/>
    <x v="72"/>
    <x v="657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4"/>
    <x v="13"/>
    <x v="53"/>
    <x v="377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4"/>
    <x v="13"/>
    <x v="82"/>
    <x v="658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4"/>
    <x v="13"/>
    <x v="148"/>
    <x v="659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4"/>
    <x v="13"/>
    <x v="50"/>
    <x v="7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4"/>
    <x v="13"/>
    <x v="81"/>
    <x v="660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4"/>
    <x v="13"/>
    <x v="50"/>
    <x v="661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4"/>
    <x v="13"/>
    <x v="62"/>
    <x v="662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4"/>
    <x v="13"/>
    <x v="60"/>
    <x v="151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4"/>
    <x v="13"/>
    <x v="60"/>
    <x v="37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4"/>
    <x v="13"/>
    <x v="148"/>
    <x v="66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4"/>
    <x v="13"/>
    <x v="50"/>
    <x v="121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x v="4"/>
    <x v="13"/>
    <x v="139"/>
    <x v="232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4"/>
    <x v="13"/>
    <x v="149"/>
    <x v="664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4"/>
    <x v="13"/>
    <x v="60"/>
    <x v="151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4"/>
    <x v="13"/>
    <x v="134"/>
    <x v="665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4"/>
    <x v="14"/>
    <x v="56"/>
    <x v="666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4"/>
    <x v="14"/>
    <x v="60"/>
    <x v="179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4"/>
    <x v="14"/>
    <x v="68"/>
    <x v="667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4"/>
    <x v="14"/>
    <x v="67"/>
    <x v="668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4"/>
    <x v="14"/>
    <x v="60"/>
    <x v="119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4"/>
    <x v="14"/>
    <x v="150"/>
    <x v="669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4"/>
    <x v="14"/>
    <x v="139"/>
    <x v="670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4"/>
    <x v="14"/>
    <x v="50"/>
    <x v="121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4"/>
    <x v="14"/>
    <x v="113"/>
    <x v="656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4"/>
    <x v="14"/>
    <x v="114"/>
    <x v="671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4"/>
    <x v="14"/>
    <x v="65"/>
    <x v="672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4"/>
    <x v="14"/>
    <x v="56"/>
    <x v="673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4"/>
    <x v="14"/>
    <x v="139"/>
    <x v="67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4"/>
    <x v="14"/>
    <x v="54"/>
    <x v="375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4"/>
    <x v="14"/>
    <x v="115"/>
    <x v="675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4"/>
    <x v="14"/>
    <x v="53"/>
    <x v="676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4"/>
    <x v="14"/>
    <x v="67"/>
    <x v="677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4"/>
    <x v="14"/>
    <x v="50"/>
    <x v="121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4"/>
    <x v="14"/>
    <x v="56"/>
    <x v="431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4"/>
    <x v="14"/>
    <x v="121"/>
    <x v="431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4"/>
    <x v="13"/>
    <x v="50"/>
    <x v="678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4"/>
    <x v="13"/>
    <x v="50"/>
    <x v="121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4"/>
    <x v="13"/>
    <x v="50"/>
    <x v="179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4"/>
    <x v="13"/>
    <x v="56"/>
    <x v="375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4"/>
    <x v="13"/>
    <x v="50"/>
    <x v="679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4"/>
    <x v="13"/>
    <x v="56"/>
    <x v="680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x v="4"/>
    <x v="13"/>
    <x v="50"/>
    <x v="121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4"/>
    <x v="13"/>
    <x v="50"/>
    <x v="121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4"/>
    <x v="13"/>
    <x v="50"/>
    <x v="121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4"/>
    <x v="13"/>
    <x v="56"/>
    <x v="177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4"/>
    <x v="13"/>
    <x v="66"/>
    <x v="681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4"/>
    <x v="13"/>
    <x v="50"/>
    <x v="121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4"/>
    <x v="13"/>
    <x v="60"/>
    <x v="2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4"/>
    <x v="13"/>
    <x v="113"/>
    <x v="682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4"/>
    <x v="13"/>
    <x v="50"/>
    <x v="121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4"/>
    <x v="13"/>
    <x v="52"/>
    <x v="68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4"/>
    <x v="13"/>
    <x v="50"/>
    <x v="121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4"/>
    <x v="13"/>
    <x v="60"/>
    <x v="179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4"/>
    <x v="13"/>
    <x v="62"/>
    <x v="684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x v="4"/>
    <x v="13"/>
    <x v="60"/>
    <x v="101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4"/>
    <x v="13"/>
    <x v="50"/>
    <x v="121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4"/>
    <x v="13"/>
    <x v="134"/>
    <x v="685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4"/>
    <x v="13"/>
    <x v="70"/>
    <x v="686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4"/>
    <x v="13"/>
    <x v="53"/>
    <x v="687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4"/>
    <x v="13"/>
    <x v="57"/>
    <x v="688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4"/>
    <x v="13"/>
    <x v="56"/>
    <x v="689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4"/>
    <x v="13"/>
    <x v="50"/>
    <x v="121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x v="4"/>
    <x v="13"/>
    <x v="50"/>
    <x v="121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4"/>
    <x v="13"/>
    <x v="57"/>
    <x v="690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4"/>
    <x v="13"/>
    <x v="50"/>
    <x v="121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4"/>
    <x v="13"/>
    <x v="151"/>
    <x v="159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4"/>
    <x v="13"/>
    <x v="113"/>
    <x v="691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4"/>
    <x v="13"/>
    <x v="77"/>
    <x v="692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4"/>
    <x v="13"/>
    <x v="52"/>
    <x v="88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4"/>
    <x v="13"/>
    <x v="75"/>
    <x v="69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4"/>
    <x v="13"/>
    <x v="60"/>
    <x v="380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4"/>
    <x v="13"/>
    <x v="50"/>
    <x v="121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4"/>
    <x v="13"/>
    <x v="60"/>
    <x v="135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4"/>
    <x v="13"/>
    <x v="50"/>
    <x v="380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4"/>
    <x v="13"/>
    <x v="60"/>
    <x v="135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2"/>
    <x v="8"/>
    <x v="123"/>
    <x v="694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2"/>
    <x v="8"/>
    <x v="53"/>
    <x v="572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2"/>
    <x v="8"/>
    <x v="114"/>
    <x v="695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2"/>
    <x v="8"/>
    <x v="54"/>
    <x v="696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2"/>
    <x v="8"/>
    <x v="55"/>
    <x v="697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2"/>
    <x v="8"/>
    <x v="53"/>
    <x v="69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2"/>
    <x v="8"/>
    <x v="53"/>
    <x v="699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2"/>
    <x v="8"/>
    <x v="50"/>
    <x v="121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2"/>
    <x v="8"/>
    <x v="81"/>
    <x v="8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2"/>
    <x v="8"/>
    <x v="60"/>
    <x v="492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2"/>
    <x v="8"/>
    <x v="58"/>
    <x v="700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x v="2"/>
    <x v="8"/>
    <x v="151"/>
    <x v="701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2"/>
    <x v="8"/>
    <x v="67"/>
    <x v="284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2"/>
    <x v="8"/>
    <x v="60"/>
    <x v="702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2"/>
    <x v="8"/>
    <x v="152"/>
    <x v="703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2"/>
    <x v="8"/>
    <x v="52"/>
    <x v="704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2"/>
    <x v="8"/>
    <x v="53"/>
    <x v="705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x v="2"/>
    <x v="8"/>
    <x v="53"/>
    <x v="706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2"/>
    <x v="8"/>
    <x v="57"/>
    <x v="707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2"/>
    <x v="8"/>
    <x v="115"/>
    <x v="70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2"/>
    <x v="8"/>
    <x v="132"/>
    <x v="709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2"/>
    <x v="8"/>
    <x v="72"/>
    <x v="710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2"/>
    <x v="8"/>
    <x v="58"/>
    <x v="711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x v="2"/>
    <x v="8"/>
    <x v="60"/>
    <x v="712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2"/>
    <x v="8"/>
    <x v="60"/>
    <x v="713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2"/>
    <x v="8"/>
    <x v="60"/>
    <x v="714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2"/>
    <x v="8"/>
    <x v="77"/>
    <x v="715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2"/>
    <x v="8"/>
    <x v="82"/>
    <x v="716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2"/>
    <x v="8"/>
    <x v="60"/>
    <x v="717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x v="2"/>
    <x v="8"/>
    <x v="153"/>
    <x v="71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2"/>
    <x v="8"/>
    <x v="132"/>
    <x v="719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2"/>
    <x v="8"/>
    <x v="50"/>
    <x v="720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2"/>
    <x v="8"/>
    <x v="131"/>
    <x v="721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2"/>
    <x v="8"/>
    <x v="53"/>
    <x v="722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2"/>
    <x v="8"/>
    <x v="60"/>
    <x v="723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2"/>
    <x v="8"/>
    <x v="56"/>
    <x v="724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2"/>
    <x v="8"/>
    <x v="53"/>
    <x v="725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2"/>
    <x v="8"/>
    <x v="122"/>
    <x v="726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2"/>
    <x v="8"/>
    <x v="80"/>
    <x v="727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2"/>
    <x v="8"/>
    <x v="154"/>
    <x v="72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2"/>
    <x v="8"/>
    <x v="77"/>
    <x v="729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2"/>
    <x v="8"/>
    <x v="50"/>
    <x v="730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2"/>
    <x v="8"/>
    <x v="50"/>
    <x v="120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2"/>
    <x v="8"/>
    <x v="75"/>
    <x v="731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2"/>
    <x v="8"/>
    <x v="60"/>
    <x v="732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2"/>
    <x v="8"/>
    <x v="52"/>
    <x v="733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2"/>
    <x v="8"/>
    <x v="55"/>
    <x v="734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2"/>
    <x v="8"/>
    <x v="55"/>
    <x v="735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2"/>
    <x v="8"/>
    <x v="50"/>
    <x v="121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x v="2"/>
    <x v="8"/>
    <x v="123"/>
    <x v="736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2"/>
    <x v="8"/>
    <x v="50"/>
    <x v="31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2"/>
    <x v="8"/>
    <x v="65"/>
    <x v="737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2"/>
    <x v="8"/>
    <x v="50"/>
    <x v="73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2"/>
    <x v="8"/>
    <x v="78"/>
    <x v="73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2"/>
    <x v="8"/>
    <x v="53"/>
    <x v="740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2"/>
    <x v="8"/>
    <x v="113"/>
    <x v="741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2"/>
    <x v="8"/>
    <x v="53"/>
    <x v="31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2"/>
    <x v="8"/>
    <x v="60"/>
    <x v="742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2"/>
    <x v="8"/>
    <x v="155"/>
    <x v="743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2"/>
    <x v="8"/>
    <x v="59"/>
    <x v="744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2"/>
    <x v="8"/>
    <x v="53"/>
    <x v="745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2"/>
    <x v="8"/>
    <x v="3"/>
    <x v="746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2"/>
    <x v="8"/>
    <x v="75"/>
    <x v="747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2"/>
    <x v="8"/>
    <x v="63"/>
    <x v="74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2"/>
    <x v="8"/>
    <x v="133"/>
    <x v="749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2"/>
    <x v="8"/>
    <x v="150"/>
    <x v="750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2"/>
    <x v="8"/>
    <x v="52"/>
    <x v="751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2"/>
    <x v="8"/>
    <x v="156"/>
    <x v="752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2"/>
    <x v="8"/>
    <x v="50"/>
    <x v="404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2"/>
    <x v="8"/>
    <x v="55"/>
    <x v="177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2"/>
    <x v="8"/>
    <x v="50"/>
    <x v="687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2"/>
    <x v="8"/>
    <x v="50"/>
    <x v="753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2"/>
    <x v="8"/>
    <x v="157"/>
    <x v="754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2"/>
    <x v="8"/>
    <x v="131"/>
    <x v="755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2"/>
    <x v="8"/>
    <x v="134"/>
    <x v="756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2"/>
    <x v="8"/>
    <x v="56"/>
    <x v="375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2"/>
    <x v="8"/>
    <x v="56"/>
    <x v="757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2"/>
    <x v="8"/>
    <x v="61"/>
    <x v="75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2"/>
    <x v="8"/>
    <x v="56"/>
    <x v="759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2"/>
    <x v="8"/>
    <x v="153"/>
    <x v="454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4"/>
    <x v="15"/>
    <x v="158"/>
    <x v="760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4"/>
    <x v="15"/>
    <x v="159"/>
    <x v="761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4"/>
    <x v="15"/>
    <x v="41"/>
    <x v="762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4"/>
    <x v="15"/>
    <x v="160"/>
    <x v="763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4"/>
    <x v="15"/>
    <x v="17"/>
    <x v="764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4"/>
    <x v="15"/>
    <x v="5"/>
    <x v="76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4"/>
    <x v="15"/>
    <x v="8"/>
    <x v="766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4"/>
    <x v="15"/>
    <x v="33"/>
    <x v="767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4"/>
    <x v="15"/>
    <x v="16"/>
    <x v="768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4"/>
    <x v="15"/>
    <x v="20"/>
    <x v="769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x v="4"/>
    <x v="15"/>
    <x v="161"/>
    <x v="770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4"/>
    <x v="15"/>
    <x v="13"/>
    <x v="771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x v="4"/>
    <x v="15"/>
    <x v="29"/>
    <x v="772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4"/>
    <x v="15"/>
    <x v="33"/>
    <x v="96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4"/>
    <x v="15"/>
    <x v="22"/>
    <x v="773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4"/>
    <x v="15"/>
    <x v="29"/>
    <x v="774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4"/>
    <x v="15"/>
    <x v="20"/>
    <x v="77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4"/>
    <x v="15"/>
    <x v="21"/>
    <x v="776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4"/>
    <x v="15"/>
    <x v="14"/>
    <x v="777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4"/>
    <x v="15"/>
    <x v="30"/>
    <x v="778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5"/>
    <x v="16"/>
    <x v="50"/>
    <x v="404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5"/>
    <x v="16"/>
    <x v="50"/>
    <x v="121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5"/>
    <x v="16"/>
    <x v="53"/>
    <x v="119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5"/>
    <x v="16"/>
    <x v="114"/>
    <x v="779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5"/>
    <x v="16"/>
    <x v="50"/>
    <x v="362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5"/>
    <x v="16"/>
    <x v="56"/>
    <x v="780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5"/>
    <x v="16"/>
    <x v="50"/>
    <x v="121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5"/>
    <x v="16"/>
    <x v="50"/>
    <x v="120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5"/>
    <x v="16"/>
    <x v="60"/>
    <x v="444"/>
  </r>
  <r>
    <n v="1049"/>
    <x v="1049"/>
    <s v="------"/>
    <n v="12000"/>
    <n v="0"/>
    <x v="1"/>
    <x v="0"/>
    <x v="0"/>
    <n v="1455272445"/>
    <n v="1452680445"/>
    <b v="0"/>
    <n v="0"/>
    <b v="0"/>
    <x v="5"/>
    <x v="16"/>
    <x v="50"/>
    <x v="121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x v="5"/>
    <x v="16"/>
    <x v="50"/>
    <x v="121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5"/>
    <x v="16"/>
    <x v="50"/>
    <x v="121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5"/>
    <x v="16"/>
    <x v="50"/>
    <x v="121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5"/>
    <x v="16"/>
    <x v="60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5"/>
    <x v="16"/>
    <x v="50"/>
    <x v="121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5"/>
    <x v="16"/>
    <x v="50"/>
    <x v="121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5"/>
    <x v="16"/>
    <x v="50"/>
    <x v="121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5"/>
    <x v="16"/>
    <x v="50"/>
    <x v="121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5"/>
    <x v="16"/>
    <x v="50"/>
    <x v="121"/>
  </r>
  <r>
    <n v="1059"/>
    <x v="1059"/>
    <s v="Turning myself into a vocal artist."/>
    <n v="1100"/>
    <n v="0"/>
    <x v="1"/>
    <x v="0"/>
    <x v="0"/>
    <n v="1426269456"/>
    <n v="1423681056"/>
    <b v="0"/>
    <n v="0"/>
    <b v="0"/>
    <x v="5"/>
    <x v="16"/>
    <x v="50"/>
    <x v="121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5"/>
    <x v="16"/>
    <x v="60"/>
    <x v="73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5"/>
    <x v="16"/>
    <x v="50"/>
    <x v="121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x v="5"/>
    <x v="16"/>
    <x v="162"/>
    <x v="125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5"/>
    <x v="16"/>
    <x v="50"/>
    <x v="121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6"/>
    <x v="17"/>
    <x v="114"/>
    <x v="781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6"/>
    <x v="17"/>
    <x v="56"/>
    <x v="782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6"/>
    <x v="17"/>
    <x v="56"/>
    <x v="783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6"/>
    <x v="17"/>
    <x v="73"/>
    <x v="31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6"/>
    <x v="17"/>
    <x v="50"/>
    <x v="784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6"/>
    <x v="17"/>
    <x v="115"/>
    <x v="785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6"/>
    <x v="17"/>
    <x v="60"/>
    <x v="431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6"/>
    <x v="17"/>
    <x v="50"/>
    <x v="121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6"/>
    <x v="17"/>
    <x v="50"/>
    <x v="786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6"/>
    <x v="17"/>
    <x v="60"/>
    <x v="119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6"/>
    <x v="17"/>
    <x v="52"/>
    <x v="78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6"/>
    <x v="17"/>
    <x v="62"/>
    <x v="2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6"/>
    <x v="17"/>
    <x v="163"/>
    <x v="788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6"/>
    <x v="17"/>
    <x v="129"/>
    <x v="716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6"/>
    <x v="17"/>
    <x v="59"/>
    <x v="373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6"/>
    <x v="17"/>
    <x v="56"/>
    <x v="789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6"/>
    <x v="17"/>
    <x v="114"/>
    <x v="790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6"/>
    <x v="17"/>
    <x v="50"/>
    <x v="362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6"/>
    <x v="17"/>
    <x v="60"/>
    <x v="791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6"/>
    <x v="17"/>
    <x v="60"/>
    <x v="792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x v="6"/>
    <x v="17"/>
    <x v="50"/>
    <x v="121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6"/>
    <x v="17"/>
    <x v="56"/>
    <x v="793"/>
  </r>
  <r>
    <n v="1086"/>
    <x v="1086"/>
    <s v="Humanity's future in the Galaxy"/>
    <n v="18000"/>
    <n v="15"/>
    <x v="2"/>
    <x v="0"/>
    <x v="0"/>
    <n v="1408913291"/>
    <n v="1406321291"/>
    <b v="0"/>
    <n v="2"/>
    <b v="0"/>
    <x v="6"/>
    <x v="17"/>
    <x v="50"/>
    <x v="501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6"/>
    <x v="17"/>
    <x v="50"/>
    <x v="121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6"/>
    <x v="17"/>
    <x v="51"/>
    <x v="794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6"/>
    <x v="17"/>
    <x v="59"/>
    <x v="775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6"/>
    <x v="17"/>
    <x v="50"/>
    <x v="144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6"/>
    <x v="17"/>
    <x v="55"/>
    <x v="381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6"/>
    <x v="17"/>
    <x v="60"/>
    <x v="362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6"/>
    <x v="17"/>
    <x v="51"/>
    <x v="491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6"/>
    <x v="17"/>
    <x v="82"/>
    <x v="795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6"/>
    <x v="17"/>
    <x v="62"/>
    <x v="796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6"/>
    <x v="17"/>
    <x v="82"/>
    <x v="79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6"/>
    <x v="17"/>
    <x v="50"/>
    <x v="798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6"/>
    <x v="17"/>
    <x v="113"/>
    <x v="799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6"/>
    <x v="17"/>
    <x v="60"/>
    <x v="380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6"/>
    <x v="17"/>
    <x v="56"/>
    <x v="119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6"/>
    <x v="17"/>
    <x v="50"/>
    <x v="800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6"/>
    <x v="17"/>
    <x v="62"/>
    <x v="801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6"/>
    <x v="17"/>
    <x v="53"/>
    <x v="782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6"/>
    <x v="17"/>
    <x v="62"/>
    <x v="802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6"/>
    <x v="17"/>
    <x v="50"/>
    <x v="803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6"/>
    <x v="17"/>
    <x v="139"/>
    <x v="804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6"/>
    <x v="17"/>
    <x v="50"/>
    <x v="121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6"/>
    <x v="17"/>
    <x v="56"/>
    <x v="805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6"/>
    <x v="17"/>
    <x v="50"/>
    <x v="2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6"/>
    <x v="17"/>
    <x v="60"/>
    <x v="806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6"/>
    <x v="17"/>
    <x v="50"/>
    <x v="120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6"/>
    <x v="17"/>
    <x v="71"/>
    <x v="80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6"/>
    <x v="17"/>
    <x v="60"/>
    <x v="144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6"/>
    <x v="17"/>
    <x v="50"/>
    <x v="808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6"/>
    <x v="17"/>
    <x v="50"/>
    <x v="508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6"/>
    <x v="17"/>
    <x v="50"/>
    <x v="809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6"/>
    <x v="17"/>
    <x v="59"/>
    <x v="810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6"/>
    <x v="17"/>
    <x v="53"/>
    <x v="811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6"/>
    <x v="17"/>
    <x v="50"/>
    <x v="144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6"/>
    <x v="17"/>
    <x v="50"/>
    <x v="121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6"/>
    <x v="17"/>
    <x v="50"/>
    <x v="812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6"/>
    <x v="17"/>
    <x v="50"/>
    <x v="121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6"/>
    <x v="17"/>
    <x v="50"/>
    <x v="813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6"/>
    <x v="18"/>
    <x v="50"/>
    <x v="814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6"/>
    <x v="18"/>
    <x v="50"/>
    <x v="121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6"/>
    <x v="18"/>
    <x v="60"/>
    <x v="14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6"/>
    <x v="18"/>
    <x v="53"/>
    <x v="815"/>
  </r>
  <r>
    <n v="1128"/>
    <x v="1128"/>
    <s v="#havingfunFTW"/>
    <n v="1000"/>
    <n v="1"/>
    <x v="2"/>
    <x v="1"/>
    <x v="1"/>
    <n v="1407425717"/>
    <n v="1404833717"/>
    <b v="0"/>
    <n v="1"/>
    <b v="0"/>
    <x v="6"/>
    <x v="18"/>
    <x v="50"/>
    <x v="120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6"/>
    <x v="18"/>
    <x v="50"/>
    <x v="67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6"/>
    <x v="18"/>
    <x v="50"/>
    <x v="813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6"/>
    <x v="18"/>
    <x v="50"/>
    <x v="121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6"/>
    <x v="18"/>
    <x v="51"/>
    <x v="816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6"/>
    <x v="18"/>
    <x v="60"/>
    <x v="135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6"/>
    <x v="18"/>
    <x v="50"/>
    <x v="12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6"/>
    <x v="18"/>
    <x v="62"/>
    <x v="73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6"/>
    <x v="18"/>
    <x v="52"/>
    <x v="817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6"/>
    <x v="18"/>
    <x v="67"/>
    <x v="8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6"/>
    <x v="18"/>
    <x v="50"/>
    <x v="672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6"/>
    <x v="18"/>
    <x v="50"/>
    <x v="144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6"/>
    <x v="18"/>
    <x v="50"/>
    <x v="121"/>
  </r>
  <r>
    <n v="1141"/>
    <x v="1141"/>
    <s v="I think this will be a great game!"/>
    <n v="500"/>
    <n v="0"/>
    <x v="2"/>
    <x v="12"/>
    <x v="3"/>
    <n v="1436460450"/>
    <n v="1433868450"/>
    <b v="0"/>
    <n v="0"/>
    <b v="0"/>
    <x v="6"/>
    <x v="18"/>
    <x v="50"/>
    <x v="121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6"/>
    <x v="18"/>
    <x v="50"/>
    <x v="121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6"/>
    <x v="18"/>
    <x v="50"/>
    <x v="819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7"/>
    <x v="19"/>
    <x v="50"/>
    <x v="121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7"/>
    <x v="19"/>
    <x v="50"/>
    <x v="101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7"/>
    <x v="19"/>
    <x v="114"/>
    <x v="820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7"/>
    <x v="19"/>
    <x v="50"/>
    <x v="121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7"/>
    <x v="19"/>
    <x v="50"/>
    <x v="821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x v="7"/>
    <x v="19"/>
    <x v="50"/>
    <x v="822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x v="7"/>
    <x v="19"/>
    <x v="54"/>
    <x v="823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7"/>
    <x v="19"/>
    <x v="50"/>
    <x v="121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x v="7"/>
    <x v="19"/>
    <x v="52"/>
    <x v="824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x v="7"/>
    <x v="19"/>
    <x v="60"/>
    <x v="73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7"/>
    <x v="19"/>
    <x v="113"/>
    <x v="14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7"/>
    <x v="19"/>
    <x v="60"/>
    <x v="825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7"/>
    <x v="19"/>
    <x v="50"/>
    <x v="121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7"/>
    <x v="19"/>
    <x v="53"/>
    <x v="67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7"/>
    <x v="19"/>
    <x v="50"/>
    <x v="123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7"/>
    <x v="19"/>
    <x v="50"/>
    <x v="121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7"/>
    <x v="19"/>
    <x v="65"/>
    <x v="826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7"/>
    <x v="19"/>
    <x v="50"/>
    <x v="121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7"/>
    <x v="19"/>
    <x v="50"/>
    <x v="827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7"/>
    <x v="19"/>
    <x v="50"/>
    <x v="121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7"/>
    <x v="19"/>
    <x v="50"/>
    <x v="121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7"/>
    <x v="19"/>
    <x v="70"/>
    <x v="828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7"/>
    <x v="19"/>
    <x v="118"/>
    <x v="82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7"/>
    <x v="19"/>
    <x v="53"/>
    <x v="830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7"/>
    <x v="19"/>
    <x v="52"/>
    <x v="831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7"/>
    <x v="19"/>
    <x v="50"/>
    <x v="161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7"/>
    <x v="19"/>
    <x v="50"/>
    <x v="73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7"/>
    <x v="19"/>
    <x v="50"/>
    <x v="380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x v="7"/>
    <x v="19"/>
    <x v="50"/>
    <x v="121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7"/>
    <x v="19"/>
    <x v="50"/>
    <x v="17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7"/>
    <x v="19"/>
    <x v="52"/>
    <x v="832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7"/>
    <x v="19"/>
    <x v="56"/>
    <x v="177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7"/>
    <x v="19"/>
    <x v="50"/>
    <x v="1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7"/>
    <x v="19"/>
    <x v="50"/>
    <x v="121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7"/>
    <x v="19"/>
    <x v="50"/>
    <x v="144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7"/>
    <x v="19"/>
    <x v="62"/>
    <x v="833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7"/>
    <x v="19"/>
    <x v="81"/>
    <x v="834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x v="7"/>
    <x v="19"/>
    <x v="50"/>
    <x v="835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7"/>
    <x v="19"/>
    <x v="65"/>
    <x v="678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7"/>
    <x v="19"/>
    <x v="65"/>
    <x v="836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8"/>
    <x v="20"/>
    <x v="2"/>
    <x v="837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8"/>
    <x v="20"/>
    <x v="2"/>
    <x v="838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8"/>
    <x v="20"/>
    <x v="13"/>
    <x v="839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8"/>
    <x v="20"/>
    <x v="3"/>
    <x v="84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8"/>
    <x v="20"/>
    <x v="164"/>
    <x v="841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8"/>
    <x v="20"/>
    <x v="29"/>
    <x v="842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8"/>
    <x v="20"/>
    <x v="165"/>
    <x v="843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8"/>
    <x v="20"/>
    <x v="15"/>
    <x v="844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8"/>
    <x v="20"/>
    <x v="166"/>
    <x v="845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8"/>
    <x v="20"/>
    <x v="3"/>
    <x v="846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8"/>
    <x v="20"/>
    <x v="167"/>
    <x v="84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8"/>
    <x v="20"/>
    <x v="165"/>
    <x v="848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8"/>
    <x v="20"/>
    <x v="168"/>
    <x v="849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8"/>
    <x v="20"/>
    <x v="169"/>
    <x v="85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8"/>
    <x v="20"/>
    <x v="170"/>
    <x v="851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8"/>
    <x v="20"/>
    <x v="7"/>
    <x v="852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8"/>
    <x v="20"/>
    <x v="9"/>
    <x v="853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8"/>
    <x v="20"/>
    <x v="21"/>
    <x v="854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8"/>
    <x v="20"/>
    <x v="171"/>
    <x v="855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8"/>
    <x v="20"/>
    <x v="21"/>
    <x v="856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8"/>
    <x v="20"/>
    <x v="33"/>
    <x v="857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8"/>
    <x v="20"/>
    <x v="7"/>
    <x v="858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8"/>
    <x v="20"/>
    <x v="41"/>
    <x v="859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x v="8"/>
    <x v="20"/>
    <x v="3"/>
    <x v="86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8"/>
    <x v="20"/>
    <x v="19"/>
    <x v="861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8"/>
    <x v="20"/>
    <x v="6"/>
    <x v="862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x v="8"/>
    <x v="20"/>
    <x v="172"/>
    <x v="863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8"/>
    <x v="20"/>
    <x v="7"/>
    <x v="864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8"/>
    <x v="20"/>
    <x v="32"/>
    <x v="865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8"/>
    <x v="20"/>
    <x v="21"/>
    <x v="866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8"/>
    <x v="20"/>
    <x v="88"/>
    <x v="867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8"/>
    <x v="20"/>
    <x v="173"/>
    <x v="868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x v="8"/>
    <x v="20"/>
    <x v="91"/>
    <x v="869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8"/>
    <x v="20"/>
    <x v="33"/>
    <x v="87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8"/>
    <x v="20"/>
    <x v="174"/>
    <x v="871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8"/>
    <x v="20"/>
    <x v="175"/>
    <x v="872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8"/>
    <x v="20"/>
    <x v="3"/>
    <x v="87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8"/>
    <x v="20"/>
    <x v="38"/>
    <x v="874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x v="8"/>
    <x v="20"/>
    <x v="176"/>
    <x v="875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8"/>
    <x v="20"/>
    <x v="20"/>
    <x v="876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4"/>
    <x v="21"/>
    <x v="113"/>
    <x v="877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4"/>
    <x v="21"/>
    <x v="65"/>
    <x v="878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4"/>
    <x v="21"/>
    <x v="65"/>
    <x v="879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4"/>
    <x v="21"/>
    <x v="50"/>
    <x v="1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4"/>
    <x v="21"/>
    <x v="129"/>
    <x v="880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4"/>
    <x v="21"/>
    <x v="60"/>
    <x v="380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4"/>
    <x v="21"/>
    <x v="50"/>
    <x v="1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4"/>
    <x v="21"/>
    <x v="50"/>
    <x v="1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4"/>
    <x v="21"/>
    <x v="60"/>
    <x v="375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4"/>
    <x v="21"/>
    <x v="81"/>
    <x v="845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4"/>
    <x v="21"/>
    <x v="50"/>
    <x v="1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4"/>
    <x v="21"/>
    <x v="56"/>
    <x v="43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x v="4"/>
    <x v="21"/>
    <x v="50"/>
    <x v="1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4"/>
    <x v="21"/>
    <x v="50"/>
    <x v="1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4"/>
    <x v="21"/>
    <x v="82"/>
    <x v="88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x v="4"/>
    <x v="21"/>
    <x v="50"/>
    <x v="1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4"/>
    <x v="21"/>
    <x v="56"/>
    <x v="882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4"/>
    <x v="21"/>
    <x v="76"/>
    <x v="883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4"/>
    <x v="21"/>
    <x v="60"/>
    <x v="144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4"/>
    <x v="21"/>
    <x v="51"/>
    <x v="884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4"/>
    <x v="11"/>
    <x v="3"/>
    <x v="885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4"/>
    <x v="11"/>
    <x v="28"/>
    <x v="886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4"/>
    <x v="11"/>
    <x v="16"/>
    <x v="887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x v="4"/>
    <x v="11"/>
    <x v="108"/>
    <x v="888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4"/>
    <x v="11"/>
    <x v="143"/>
    <x v="889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4"/>
    <x v="11"/>
    <x v="3"/>
    <x v="89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4"/>
    <x v="11"/>
    <x v="177"/>
    <x v="89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4"/>
    <x v="11"/>
    <x v="21"/>
    <x v="892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4"/>
    <x v="11"/>
    <x v="178"/>
    <x v="893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4"/>
    <x v="11"/>
    <x v="179"/>
    <x v="89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4"/>
    <x v="11"/>
    <x v="171"/>
    <x v="895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4"/>
    <x v="11"/>
    <x v="180"/>
    <x v="896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4"/>
    <x v="11"/>
    <x v="90"/>
    <x v="897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4"/>
    <x v="11"/>
    <x v="181"/>
    <x v="898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4"/>
    <x v="11"/>
    <x v="182"/>
    <x v="899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4"/>
    <x v="11"/>
    <x v="3"/>
    <x v="900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4"/>
    <x v="11"/>
    <x v="35"/>
    <x v="90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4"/>
    <x v="11"/>
    <x v="7"/>
    <x v="902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4"/>
    <x v="11"/>
    <x v="105"/>
    <x v="903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x v="4"/>
    <x v="11"/>
    <x v="17"/>
    <x v="904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4"/>
    <x v="11"/>
    <x v="183"/>
    <x v="905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4"/>
    <x v="11"/>
    <x v="17"/>
    <x v="906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4"/>
    <x v="11"/>
    <x v="8"/>
    <x v="907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4"/>
    <x v="11"/>
    <x v="21"/>
    <x v="908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4"/>
    <x v="11"/>
    <x v="16"/>
    <x v="909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4"/>
    <x v="11"/>
    <x v="15"/>
    <x v="910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4"/>
    <x v="11"/>
    <x v="41"/>
    <x v="9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4"/>
    <x v="11"/>
    <x v="21"/>
    <x v="912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4"/>
    <x v="11"/>
    <x v="6"/>
    <x v="913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4"/>
    <x v="11"/>
    <x v="3"/>
    <x v="468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4"/>
    <x v="11"/>
    <x v="19"/>
    <x v="914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4"/>
    <x v="11"/>
    <x v="184"/>
    <x v="915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4"/>
    <x v="11"/>
    <x v="3"/>
    <x v="916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4"/>
    <x v="11"/>
    <x v="6"/>
    <x v="917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4"/>
    <x v="11"/>
    <x v="19"/>
    <x v="918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4"/>
    <x v="11"/>
    <x v="38"/>
    <x v="919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4"/>
    <x v="11"/>
    <x v="38"/>
    <x v="92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4"/>
    <x v="11"/>
    <x v="38"/>
    <x v="92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4"/>
    <x v="11"/>
    <x v="39"/>
    <x v="922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4"/>
    <x v="11"/>
    <x v="185"/>
    <x v="923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1"/>
    <x v="6"/>
    <x v="7"/>
    <x v="774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1"/>
    <x v="6"/>
    <x v="21"/>
    <x v="924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1"/>
    <x v="6"/>
    <x v="29"/>
    <x v="9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1"/>
    <x v="6"/>
    <x v="186"/>
    <x v="92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1"/>
    <x v="6"/>
    <x v="8"/>
    <x v="927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1"/>
    <x v="6"/>
    <x v="105"/>
    <x v="928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x v="1"/>
    <x v="6"/>
    <x v="15"/>
    <x v="929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1"/>
    <x v="6"/>
    <x v="91"/>
    <x v="930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1"/>
    <x v="6"/>
    <x v="5"/>
    <x v="931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1"/>
    <x v="6"/>
    <x v="21"/>
    <x v="932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1"/>
    <x v="6"/>
    <x v="108"/>
    <x v="933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1"/>
    <x v="6"/>
    <x v="21"/>
    <x v="934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1"/>
    <x v="6"/>
    <x v="48"/>
    <x v="935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1"/>
    <x v="6"/>
    <x v="5"/>
    <x v="93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1"/>
    <x v="6"/>
    <x v="2"/>
    <x v="937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1"/>
    <x v="6"/>
    <x v="39"/>
    <x v="938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1"/>
    <x v="6"/>
    <x v="165"/>
    <x v="939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1"/>
    <x v="6"/>
    <x v="33"/>
    <x v="940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1"/>
    <x v="6"/>
    <x v="8"/>
    <x v="73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x v="1"/>
    <x v="6"/>
    <x v="22"/>
    <x v="941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2"/>
    <x v="8"/>
    <x v="67"/>
    <x v="942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2"/>
    <x v="8"/>
    <x v="73"/>
    <x v="33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2"/>
    <x v="8"/>
    <x v="187"/>
    <x v="943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x v="2"/>
    <x v="8"/>
    <x v="81"/>
    <x v="944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x v="2"/>
    <x v="8"/>
    <x v="57"/>
    <x v="945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2"/>
    <x v="8"/>
    <x v="20"/>
    <x v="946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2"/>
    <x v="8"/>
    <x v="63"/>
    <x v="947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2"/>
    <x v="8"/>
    <x v="188"/>
    <x v="94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2"/>
    <x v="8"/>
    <x v="60"/>
    <x v="13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2"/>
    <x v="8"/>
    <x v="134"/>
    <x v="949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2"/>
    <x v="8"/>
    <x v="60"/>
    <x v="950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2"/>
    <x v="8"/>
    <x v="67"/>
    <x v="951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2"/>
    <x v="8"/>
    <x v="50"/>
    <x v="120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2"/>
    <x v="8"/>
    <x v="52"/>
    <x v="952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2"/>
    <x v="8"/>
    <x v="77"/>
    <x v="953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2"/>
    <x v="8"/>
    <x v="77"/>
    <x v="954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2"/>
    <x v="8"/>
    <x v="60"/>
    <x v="955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2"/>
    <x v="8"/>
    <x v="60"/>
    <x v="956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2"/>
    <x v="8"/>
    <x v="50"/>
    <x v="717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2"/>
    <x v="8"/>
    <x v="114"/>
    <x v="957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2"/>
    <x v="8"/>
    <x v="54"/>
    <x v="95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2"/>
    <x v="8"/>
    <x v="53"/>
    <x v="959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2"/>
    <x v="8"/>
    <x v="60"/>
    <x v="960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2"/>
    <x v="8"/>
    <x v="65"/>
    <x v="961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2"/>
    <x v="8"/>
    <x v="53"/>
    <x v="962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2"/>
    <x v="8"/>
    <x v="60"/>
    <x v="963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2"/>
    <x v="8"/>
    <x v="66"/>
    <x v="964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2"/>
    <x v="8"/>
    <x v="60"/>
    <x v="965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2"/>
    <x v="8"/>
    <x v="50"/>
    <x v="121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2"/>
    <x v="8"/>
    <x v="50"/>
    <x v="121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2"/>
    <x v="8"/>
    <x v="57"/>
    <x v="707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2"/>
    <x v="8"/>
    <x v="68"/>
    <x v="966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2"/>
    <x v="8"/>
    <x v="189"/>
    <x v="967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2"/>
    <x v="8"/>
    <x v="190"/>
    <x v="96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2"/>
    <x v="8"/>
    <x v="56"/>
    <x v="969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x v="2"/>
    <x v="8"/>
    <x v="113"/>
    <x v="970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2"/>
    <x v="8"/>
    <x v="50"/>
    <x v="121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2"/>
    <x v="8"/>
    <x v="140"/>
    <x v="971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2"/>
    <x v="8"/>
    <x v="50"/>
    <x v="101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2"/>
    <x v="8"/>
    <x v="21"/>
    <x v="972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3"/>
    <x v="9"/>
    <x v="191"/>
    <x v="291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3"/>
    <x v="9"/>
    <x v="105"/>
    <x v="973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3"/>
    <x v="9"/>
    <x v="92"/>
    <x v="97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3"/>
    <x v="9"/>
    <x v="21"/>
    <x v="97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3"/>
    <x v="9"/>
    <x v="21"/>
    <x v="976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3"/>
    <x v="9"/>
    <x v="142"/>
    <x v="977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3"/>
    <x v="9"/>
    <x v="3"/>
    <x v="19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3"/>
    <x v="9"/>
    <x v="7"/>
    <x v="978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3"/>
    <x v="9"/>
    <x v="104"/>
    <x v="97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3"/>
    <x v="9"/>
    <x v="84"/>
    <x v="980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3"/>
    <x v="9"/>
    <x v="22"/>
    <x v="981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3"/>
    <x v="9"/>
    <x v="4"/>
    <x v="982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3"/>
    <x v="9"/>
    <x v="25"/>
    <x v="983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3"/>
    <x v="9"/>
    <x v="105"/>
    <x v="984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3"/>
    <x v="9"/>
    <x v="20"/>
    <x v="985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3"/>
    <x v="9"/>
    <x v="31"/>
    <x v="986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3"/>
    <x v="9"/>
    <x v="36"/>
    <x v="987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3"/>
    <x v="9"/>
    <x v="9"/>
    <x v="988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3"/>
    <x v="9"/>
    <x v="15"/>
    <x v="98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3"/>
    <x v="9"/>
    <x v="8"/>
    <x v="375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4"/>
    <x v="11"/>
    <x v="17"/>
    <x v="99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4"/>
    <x v="11"/>
    <x v="8"/>
    <x v="99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x v="4"/>
    <x v="11"/>
    <x v="9"/>
    <x v="992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4"/>
    <x v="11"/>
    <x v="35"/>
    <x v="993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4"/>
    <x v="11"/>
    <x v="38"/>
    <x v="99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4"/>
    <x v="11"/>
    <x v="2"/>
    <x v="995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x v="4"/>
    <x v="11"/>
    <x v="3"/>
    <x v="996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4"/>
    <x v="11"/>
    <x v="13"/>
    <x v="997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x v="4"/>
    <x v="11"/>
    <x v="39"/>
    <x v="998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4"/>
    <x v="11"/>
    <x v="2"/>
    <x v="999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4"/>
    <x v="11"/>
    <x v="192"/>
    <x v="1000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4"/>
    <x v="11"/>
    <x v="193"/>
    <x v="100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x v="4"/>
    <x v="11"/>
    <x v="194"/>
    <x v="1002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4"/>
    <x v="11"/>
    <x v="31"/>
    <x v="1003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x v="4"/>
    <x v="11"/>
    <x v="195"/>
    <x v="1004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x v="4"/>
    <x v="11"/>
    <x v="20"/>
    <x v="1005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4"/>
    <x v="11"/>
    <x v="196"/>
    <x v="100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4"/>
    <x v="11"/>
    <x v="13"/>
    <x v="919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4"/>
    <x v="11"/>
    <x v="3"/>
    <x v="847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4"/>
    <x v="11"/>
    <x v="197"/>
    <x v="1007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4"/>
    <x v="11"/>
    <x v="39"/>
    <x v="1008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4"/>
    <x v="11"/>
    <x v="5"/>
    <x v="1009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x v="4"/>
    <x v="11"/>
    <x v="198"/>
    <x v="368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4"/>
    <x v="11"/>
    <x v="0"/>
    <x v="101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4"/>
    <x v="11"/>
    <x v="165"/>
    <x v="10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4"/>
    <x v="11"/>
    <x v="14"/>
    <x v="1012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4"/>
    <x v="11"/>
    <x v="15"/>
    <x v="1013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4"/>
    <x v="11"/>
    <x v="5"/>
    <x v="1014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4"/>
    <x v="11"/>
    <x v="35"/>
    <x v="1015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x v="4"/>
    <x v="11"/>
    <x v="21"/>
    <x v="1016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4"/>
    <x v="11"/>
    <x v="108"/>
    <x v="1017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x v="4"/>
    <x v="11"/>
    <x v="20"/>
    <x v="1018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4"/>
    <x v="11"/>
    <x v="13"/>
    <x v="1019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4"/>
    <x v="11"/>
    <x v="35"/>
    <x v="1020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4"/>
    <x v="11"/>
    <x v="5"/>
    <x v="102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4"/>
    <x v="11"/>
    <x v="9"/>
    <x v="1022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4"/>
    <x v="11"/>
    <x v="23"/>
    <x v="1023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4"/>
    <x v="11"/>
    <x v="199"/>
    <x v="246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4"/>
    <x v="11"/>
    <x v="15"/>
    <x v="1024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4"/>
    <x v="11"/>
    <x v="33"/>
    <x v="1025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3"/>
    <x v="22"/>
    <x v="53"/>
    <x v="1026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x v="3"/>
    <x v="22"/>
    <x v="50"/>
    <x v="1027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x v="3"/>
    <x v="22"/>
    <x v="50"/>
    <x v="144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3"/>
    <x v="22"/>
    <x v="60"/>
    <x v="501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3"/>
    <x v="22"/>
    <x v="113"/>
    <x v="1028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3"/>
    <x v="22"/>
    <x v="50"/>
    <x v="121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3"/>
    <x v="22"/>
    <x v="50"/>
    <x v="120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3"/>
    <x v="22"/>
    <x v="50"/>
    <x v="1029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3"/>
    <x v="22"/>
    <x v="62"/>
    <x v="1030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3"/>
    <x v="22"/>
    <x v="62"/>
    <x v="101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3"/>
    <x v="22"/>
    <x v="50"/>
    <x v="120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3"/>
    <x v="22"/>
    <x v="82"/>
    <x v="1031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3"/>
    <x v="22"/>
    <x v="50"/>
    <x v="121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3"/>
    <x v="22"/>
    <x v="60"/>
    <x v="440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3"/>
    <x v="22"/>
    <x v="50"/>
    <x v="103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3"/>
    <x v="22"/>
    <x v="113"/>
    <x v="884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x v="3"/>
    <x v="22"/>
    <x v="56"/>
    <x v="1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3"/>
    <x v="22"/>
    <x v="50"/>
    <x v="101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3"/>
    <x v="22"/>
    <x v="50"/>
    <x v="31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3"/>
    <x v="22"/>
    <x v="50"/>
    <x v="101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3"/>
    <x v="22"/>
    <x v="68"/>
    <x v="103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3"/>
    <x v="22"/>
    <x v="50"/>
    <x v="121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3"/>
    <x v="22"/>
    <x v="50"/>
    <x v="121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3"/>
    <x v="22"/>
    <x v="59"/>
    <x v="1034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3"/>
    <x v="22"/>
    <x v="62"/>
    <x v="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3"/>
    <x v="22"/>
    <x v="50"/>
    <x v="121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3"/>
    <x v="22"/>
    <x v="59"/>
    <x v="128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3"/>
    <x v="22"/>
    <x v="188"/>
    <x v="1035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3"/>
    <x v="22"/>
    <x v="50"/>
    <x v="121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3"/>
    <x v="22"/>
    <x v="113"/>
    <x v="1036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3"/>
    <x v="22"/>
    <x v="54"/>
    <x v="1037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3"/>
    <x v="22"/>
    <x v="50"/>
    <x v="501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3"/>
    <x v="22"/>
    <x v="60"/>
    <x v="1038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3"/>
    <x v="22"/>
    <x v="117"/>
    <x v="1039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3"/>
    <x v="22"/>
    <x v="56"/>
    <x v="753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3"/>
    <x v="22"/>
    <x v="113"/>
    <x v="179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3"/>
    <x v="22"/>
    <x v="50"/>
    <x v="120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3"/>
    <x v="22"/>
    <x v="60"/>
    <x v="1040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3"/>
    <x v="22"/>
    <x v="50"/>
    <x v="121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3"/>
    <x v="22"/>
    <x v="50"/>
    <x v="121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3"/>
    <x v="22"/>
    <x v="50"/>
    <x v="121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3"/>
    <x v="22"/>
    <x v="50"/>
    <x v="121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3"/>
    <x v="22"/>
    <x v="50"/>
    <x v="121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x v="3"/>
    <x v="22"/>
    <x v="50"/>
    <x v="380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3"/>
    <x v="22"/>
    <x v="50"/>
    <x v="121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3"/>
    <x v="22"/>
    <x v="50"/>
    <x v="121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3"/>
    <x v="22"/>
    <x v="50"/>
    <x v="120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3"/>
    <x v="22"/>
    <x v="50"/>
    <x v="120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3"/>
    <x v="22"/>
    <x v="50"/>
    <x v="121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3"/>
    <x v="22"/>
    <x v="50"/>
    <x v="121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3"/>
    <x v="22"/>
    <x v="60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3"/>
    <x v="22"/>
    <x v="57"/>
    <x v="1041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x v="3"/>
    <x v="22"/>
    <x v="56"/>
    <x v="104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x v="3"/>
    <x v="22"/>
    <x v="50"/>
    <x v="121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3"/>
    <x v="22"/>
    <x v="50"/>
    <x v="121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3"/>
    <x v="22"/>
    <x v="50"/>
    <x v="121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3"/>
    <x v="22"/>
    <x v="50"/>
    <x v="121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3"/>
    <x v="23"/>
    <x v="7"/>
    <x v="104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3"/>
    <x v="23"/>
    <x v="15"/>
    <x v="1044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3"/>
    <x v="23"/>
    <x v="34"/>
    <x v="1045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x v="3"/>
    <x v="23"/>
    <x v="200"/>
    <x v="1046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3"/>
    <x v="23"/>
    <x v="201"/>
    <x v="1047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3"/>
    <x v="23"/>
    <x v="29"/>
    <x v="1048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3"/>
    <x v="23"/>
    <x v="41"/>
    <x v="1049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3"/>
    <x v="23"/>
    <x v="21"/>
    <x v="1050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3"/>
    <x v="23"/>
    <x v="29"/>
    <x v="1051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3"/>
    <x v="23"/>
    <x v="105"/>
    <x v="1052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3"/>
    <x v="23"/>
    <x v="3"/>
    <x v="105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3"/>
    <x v="23"/>
    <x v="86"/>
    <x v="1054"/>
  </r>
  <r>
    <n v="1473"/>
    <x v="1473"/>
    <s v="Public Radio Project"/>
    <n v="1500"/>
    <n v="1807.74"/>
    <x v="0"/>
    <x v="0"/>
    <x v="0"/>
    <n v="1330644639"/>
    <n v="1328052639"/>
    <b v="1"/>
    <n v="47"/>
    <b v="1"/>
    <x v="3"/>
    <x v="23"/>
    <x v="10"/>
    <x v="1055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3"/>
    <x v="23"/>
    <x v="20"/>
    <x v="1056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3"/>
    <x v="23"/>
    <x v="192"/>
    <x v="1057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3"/>
    <x v="23"/>
    <x v="202"/>
    <x v="1058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3"/>
    <x v="23"/>
    <x v="38"/>
    <x v="1059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3"/>
    <x v="23"/>
    <x v="203"/>
    <x v="1060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3"/>
    <x v="23"/>
    <x v="0"/>
    <x v="1061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3"/>
    <x v="23"/>
    <x v="16"/>
    <x v="1062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3"/>
    <x v="10"/>
    <x v="53"/>
    <x v="827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3"/>
    <x v="10"/>
    <x v="50"/>
    <x v="144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3"/>
    <x v="10"/>
    <x v="60"/>
    <x v="380"/>
  </r>
  <r>
    <n v="1484"/>
    <x v="1484"/>
    <s v="The mussings of an old wizard"/>
    <n v="2000"/>
    <n v="0"/>
    <x v="2"/>
    <x v="0"/>
    <x v="0"/>
    <n v="1342882260"/>
    <n v="1337834963"/>
    <b v="0"/>
    <n v="0"/>
    <b v="0"/>
    <x v="3"/>
    <x v="10"/>
    <x v="50"/>
    <x v="121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3"/>
    <x v="10"/>
    <x v="53"/>
    <x v="73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3"/>
    <x v="10"/>
    <x v="50"/>
    <x v="58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3"/>
    <x v="10"/>
    <x v="50"/>
    <x v="121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3"/>
    <x v="10"/>
    <x v="53"/>
    <x v="88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3"/>
    <x v="10"/>
    <x v="50"/>
    <x v="121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3"/>
    <x v="10"/>
    <x v="134"/>
    <x v="1063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3"/>
    <x v="10"/>
    <x v="59"/>
    <x v="10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3"/>
    <x v="10"/>
    <x v="60"/>
    <x v="2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3"/>
    <x v="10"/>
    <x v="50"/>
    <x v="121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3"/>
    <x v="10"/>
    <x v="114"/>
    <x v="1064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x v="3"/>
    <x v="10"/>
    <x v="50"/>
    <x v="121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3"/>
    <x v="10"/>
    <x v="50"/>
    <x v="121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3"/>
    <x v="10"/>
    <x v="50"/>
    <x v="12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3"/>
    <x v="10"/>
    <x v="53"/>
    <x v="1065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3"/>
    <x v="10"/>
    <x v="50"/>
    <x v="144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3"/>
    <x v="10"/>
    <x v="78"/>
    <x v="1066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8"/>
    <x v="20"/>
    <x v="183"/>
    <x v="1067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8"/>
    <x v="20"/>
    <x v="7"/>
    <x v="1068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8"/>
    <x v="20"/>
    <x v="29"/>
    <x v="1069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8"/>
    <x v="20"/>
    <x v="204"/>
    <x v="107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8"/>
    <x v="20"/>
    <x v="3"/>
    <x v="1071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8"/>
    <x v="20"/>
    <x v="38"/>
    <x v="1072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8"/>
    <x v="20"/>
    <x v="205"/>
    <x v="1073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8"/>
    <x v="20"/>
    <x v="38"/>
    <x v="1074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8"/>
    <x v="20"/>
    <x v="39"/>
    <x v="1075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8"/>
    <x v="20"/>
    <x v="7"/>
    <x v="107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8"/>
    <x v="20"/>
    <x v="20"/>
    <x v="1077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8"/>
    <x v="20"/>
    <x v="206"/>
    <x v="1078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8"/>
    <x v="20"/>
    <x v="95"/>
    <x v="1079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8"/>
    <x v="20"/>
    <x v="6"/>
    <x v="108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8"/>
    <x v="20"/>
    <x v="96"/>
    <x v="1081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8"/>
    <x v="20"/>
    <x v="15"/>
    <x v="1082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8"/>
    <x v="20"/>
    <x v="184"/>
    <x v="1083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x v="8"/>
    <x v="20"/>
    <x v="207"/>
    <x v="1084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8"/>
    <x v="20"/>
    <x v="33"/>
    <x v="1085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8"/>
    <x v="20"/>
    <x v="33"/>
    <x v="1086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8"/>
    <x v="20"/>
    <x v="13"/>
    <x v="1087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8"/>
    <x v="20"/>
    <x v="86"/>
    <x v="1088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8"/>
    <x v="20"/>
    <x v="105"/>
    <x v="483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8"/>
    <x v="20"/>
    <x v="110"/>
    <x v="1089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8"/>
    <x v="20"/>
    <x v="107"/>
    <x v="109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8"/>
    <x v="20"/>
    <x v="28"/>
    <x v="1091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8"/>
    <x v="20"/>
    <x v="5"/>
    <x v="216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8"/>
    <x v="20"/>
    <x v="208"/>
    <x v="1092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8"/>
    <x v="20"/>
    <x v="7"/>
    <x v="1093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8"/>
    <x v="20"/>
    <x v="165"/>
    <x v="1094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8"/>
    <x v="20"/>
    <x v="98"/>
    <x v="1095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8"/>
    <x v="20"/>
    <x v="209"/>
    <x v="1096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8"/>
    <x v="20"/>
    <x v="14"/>
    <x v="1097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8"/>
    <x v="20"/>
    <x v="210"/>
    <x v="109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8"/>
    <x v="20"/>
    <x v="88"/>
    <x v="1099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8"/>
    <x v="20"/>
    <x v="211"/>
    <x v="110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8"/>
    <x v="20"/>
    <x v="144"/>
    <x v="1101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8"/>
    <x v="20"/>
    <x v="33"/>
    <x v="1102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8"/>
    <x v="20"/>
    <x v="104"/>
    <x v="1103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8"/>
    <x v="20"/>
    <x v="90"/>
    <x v="1104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8"/>
    <x v="24"/>
    <x v="50"/>
    <x v="362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8"/>
    <x v="24"/>
    <x v="65"/>
    <x v="135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8"/>
    <x v="24"/>
    <x v="50"/>
    <x v="119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8"/>
    <x v="24"/>
    <x v="50"/>
    <x v="121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8"/>
    <x v="24"/>
    <x v="50"/>
    <x v="120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8"/>
    <x v="24"/>
    <x v="129"/>
    <x v="1105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8"/>
    <x v="24"/>
    <x v="50"/>
    <x v="121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8"/>
    <x v="24"/>
    <x v="114"/>
    <x v="88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8"/>
    <x v="24"/>
    <x v="122"/>
    <x v="1106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8"/>
    <x v="24"/>
    <x v="55"/>
    <x v="1107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8"/>
    <x v="24"/>
    <x v="50"/>
    <x v="121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8"/>
    <x v="24"/>
    <x v="190"/>
    <x v="1108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8"/>
    <x v="24"/>
    <x v="50"/>
    <x v="121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8"/>
    <x v="24"/>
    <x v="50"/>
    <x v="121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8"/>
    <x v="24"/>
    <x v="50"/>
    <x v="121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8"/>
    <x v="24"/>
    <x v="79"/>
    <x v="1109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8"/>
    <x v="24"/>
    <x v="65"/>
    <x v="101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8"/>
    <x v="24"/>
    <x v="62"/>
    <x v="123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8"/>
    <x v="24"/>
    <x v="50"/>
    <x v="73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8"/>
    <x v="24"/>
    <x v="65"/>
    <x v="825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3"/>
    <x v="25"/>
    <x v="60"/>
    <x v="402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3"/>
    <x v="25"/>
    <x v="50"/>
    <x v="121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3"/>
    <x v="25"/>
    <x v="60"/>
    <x v="65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3"/>
    <x v="25"/>
    <x v="50"/>
    <x v="119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3"/>
    <x v="25"/>
    <x v="56"/>
    <x v="101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3"/>
    <x v="25"/>
    <x v="70"/>
    <x v="1110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3"/>
    <x v="25"/>
    <x v="65"/>
    <x v="1111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3"/>
    <x v="25"/>
    <x v="51"/>
    <x v="1112"/>
  </r>
  <r>
    <n v="1569"/>
    <x v="1569"/>
    <s v="to be removed"/>
    <n v="30000"/>
    <n v="0"/>
    <x v="1"/>
    <x v="0"/>
    <x v="0"/>
    <n v="1369498714"/>
    <n v="1366906714"/>
    <b v="0"/>
    <n v="0"/>
    <b v="0"/>
    <x v="3"/>
    <x v="25"/>
    <x v="50"/>
    <x v="121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x v="3"/>
    <x v="25"/>
    <x v="139"/>
    <x v="1113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3"/>
    <x v="25"/>
    <x v="60"/>
    <x v="13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3"/>
    <x v="25"/>
    <x v="62"/>
    <x v="683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3"/>
    <x v="25"/>
    <x v="53"/>
    <x v="1114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3"/>
    <x v="25"/>
    <x v="62"/>
    <x v="111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3"/>
    <x v="25"/>
    <x v="61"/>
    <x v="1116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3"/>
    <x v="25"/>
    <x v="55"/>
    <x v="177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3"/>
    <x v="25"/>
    <x v="60"/>
    <x v="44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3"/>
    <x v="25"/>
    <x v="57"/>
    <x v="22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3"/>
    <x v="25"/>
    <x v="60"/>
    <x v="448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3"/>
    <x v="25"/>
    <x v="50"/>
    <x v="121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8"/>
    <x v="26"/>
    <x v="60"/>
    <x v="144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x v="8"/>
    <x v="26"/>
    <x v="114"/>
    <x v="1117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8"/>
    <x v="26"/>
    <x v="50"/>
    <x v="2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8"/>
    <x v="26"/>
    <x v="50"/>
    <x v="121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8"/>
    <x v="26"/>
    <x v="135"/>
    <x v="1118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x v="8"/>
    <x v="26"/>
    <x v="50"/>
    <x v="121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8"/>
    <x v="26"/>
    <x v="50"/>
    <x v="120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x v="8"/>
    <x v="26"/>
    <x v="50"/>
    <x v="121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8"/>
    <x v="26"/>
    <x v="50"/>
    <x v="121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x v="8"/>
    <x v="26"/>
    <x v="53"/>
    <x v="111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8"/>
    <x v="26"/>
    <x v="129"/>
    <x v="1120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8"/>
    <x v="26"/>
    <x v="50"/>
    <x v="121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8"/>
    <x v="26"/>
    <x v="50"/>
    <x v="120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8"/>
    <x v="26"/>
    <x v="70"/>
    <x v="372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8"/>
    <x v="26"/>
    <x v="50"/>
    <x v="375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8"/>
    <x v="26"/>
    <x v="53"/>
    <x v="380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8"/>
    <x v="26"/>
    <x v="50"/>
    <x v="121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8"/>
    <x v="26"/>
    <x v="50"/>
    <x v="120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8"/>
    <x v="26"/>
    <x v="50"/>
    <x v="121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8"/>
    <x v="26"/>
    <x v="113"/>
    <x v="99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4"/>
    <x v="11"/>
    <x v="29"/>
    <x v="1042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4"/>
    <x v="11"/>
    <x v="8"/>
    <x v="112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4"/>
    <x v="11"/>
    <x v="8"/>
    <x v="112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4"/>
    <x v="11"/>
    <x v="108"/>
    <x v="1123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4"/>
    <x v="11"/>
    <x v="7"/>
    <x v="1124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4"/>
    <x v="11"/>
    <x v="7"/>
    <x v="1125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4"/>
    <x v="11"/>
    <x v="14"/>
    <x v="1126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4"/>
    <x v="11"/>
    <x v="7"/>
    <x v="1127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4"/>
    <x v="11"/>
    <x v="90"/>
    <x v="1128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x v="4"/>
    <x v="11"/>
    <x v="212"/>
    <x v="1129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x v="4"/>
    <x v="11"/>
    <x v="105"/>
    <x v="1130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4"/>
    <x v="11"/>
    <x v="5"/>
    <x v="73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4"/>
    <x v="11"/>
    <x v="21"/>
    <x v="113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4"/>
    <x v="11"/>
    <x v="33"/>
    <x v="1122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4"/>
    <x v="11"/>
    <x v="35"/>
    <x v="1132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4"/>
    <x v="11"/>
    <x v="3"/>
    <x v="1133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4"/>
    <x v="11"/>
    <x v="91"/>
    <x v="1134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4"/>
    <x v="11"/>
    <x v="2"/>
    <x v="1135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4"/>
    <x v="11"/>
    <x v="18"/>
    <x v="1136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x v="4"/>
    <x v="11"/>
    <x v="40"/>
    <x v="1137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4"/>
    <x v="11"/>
    <x v="10"/>
    <x v="1138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4"/>
    <x v="11"/>
    <x v="21"/>
    <x v="1139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4"/>
    <x v="11"/>
    <x v="7"/>
    <x v="1140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4"/>
    <x v="11"/>
    <x v="90"/>
    <x v="114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4"/>
    <x v="11"/>
    <x v="19"/>
    <x v="1142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4"/>
    <x v="11"/>
    <x v="7"/>
    <x v="1143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4"/>
    <x v="11"/>
    <x v="16"/>
    <x v="1144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x v="4"/>
    <x v="11"/>
    <x v="7"/>
    <x v="1145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x v="4"/>
    <x v="11"/>
    <x v="3"/>
    <x v="1146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4"/>
    <x v="11"/>
    <x v="213"/>
    <x v="1147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4"/>
    <x v="11"/>
    <x v="94"/>
    <x v="1148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4"/>
    <x v="11"/>
    <x v="21"/>
    <x v="1149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4"/>
    <x v="11"/>
    <x v="8"/>
    <x v="1150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4"/>
    <x v="11"/>
    <x v="7"/>
    <x v="115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4"/>
    <x v="11"/>
    <x v="105"/>
    <x v="1152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4"/>
    <x v="11"/>
    <x v="3"/>
    <x v="1153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4"/>
    <x v="11"/>
    <x v="3"/>
    <x v="1154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x v="4"/>
    <x v="11"/>
    <x v="2"/>
    <x v="1155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4"/>
    <x v="11"/>
    <x v="8"/>
    <x v="1156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4"/>
    <x v="11"/>
    <x v="106"/>
    <x v="1157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x v="4"/>
    <x v="27"/>
    <x v="7"/>
    <x v="1158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4"/>
    <x v="27"/>
    <x v="8"/>
    <x v="314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4"/>
    <x v="27"/>
    <x v="105"/>
    <x v="1159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4"/>
    <x v="27"/>
    <x v="5"/>
    <x v="1160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4"/>
    <x v="27"/>
    <x v="38"/>
    <x v="1161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4"/>
    <x v="27"/>
    <x v="5"/>
    <x v="1162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4"/>
    <x v="27"/>
    <x v="2"/>
    <x v="1163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4"/>
    <x v="27"/>
    <x v="105"/>
    <x v="1164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4"/>
    <x v="27"/>
    <x v="7"/>
    <x v="1165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4"/>
    <x v="27"/>
    <x v="24"/>
    <x v="1166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4"/>
    <x v="27"/>
    <x v="7"/>
    <x v="116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4"/>
    <x v="27"/>
    <x v="7"/>
    <x v="1168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4"/>
    <x v="27"/>
    <x v="107"/>
    <x v="1169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4"/>
    <x v="27"/>
    <x v="28"/>
    <x v="1170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4"/>
    <x v="27"/>
    <x v="1"/>
    <x v="1171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4"/>
    <x v="27"/>
    <x v="8"/>
    <x v="1172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4"/>
    <x v="27"/>
    <x v="2"/>
    <x v="1173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4"/>
    <x v="27"/>
    <x v="88"/>
    <x v="1174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4"/>
    <x v="27"/>
    <x v="40"/>
    <x v="1175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4"/>
    <x v="27"/>
    <x v="214"/>
    <x v="676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4"/>
    <x v="27"/>
    <x v="33"/>
    <x v="1176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4"/>
    <x v="27"/>
    <x v="33"/>
    <x v="117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4"/>
    <x v="27"/>
    <x v="29"/>
    <x v="1178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4"/>
    <x v="27"/>
    <x v="108"/>
    <x v="1179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4"/>
    <x v="27"/>
    <x v="17"/>
    <x v="1180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4"/>
    <x v="27"/>
    <x v="164"/>
    <x v="1181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4"/>
    <x v="27"/>
    <x v="37"/>
    <x v="1182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4"/>
    <x v="27"/>
    <x v="33"/>
    <x v="1183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4"/>
    <x v="27"/>
    <x v="49"/>
    <x v="399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4"/>
    <x v="27"/>
    <x v="33"/>
    <x v="1184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4"/>
    <x v="27"/>
    <x v="7"/>
    <x v="1185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4"/>
    <x v="27"/>
    <x v="40"/>
    <x v="1186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4"/>
    <x v="27"/>
    <x v="30"/>
    <x v="118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4"/>
    <x v="27"/>
    <x v="180"/>
    <x v="1188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4"/>
    <x v="27"/>
    <x v="0"/>
    <x v="208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4"/>
    <x v="27"/>
    <x v="41"/>
    <x v="1189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4"/>
    <x v="27"/>
    <x v="20"/>
    <x v="1190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4"/>
    <x v="27"/>
    <x v="90"/>
    <x v="1191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4"/>
    <x v="27"/>
    <x v="215"/>
    <x v="368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4"/>
    <x v="27"/>
    <x v="90"/>
    <x v="1192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4"/>
    <x v="28"/>
    <x v="7"/>
    <x v="1193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4"/>
    <x v="28"/>
    <x v="50"/>
    <x v="121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4"/>
    <x v="28"/>
    <x v="66"/>
    <x v="1194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4"/>
    <x v="28"/>
    <x v="15"/>
    <x v="1195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4"/>
    <x v="28"/>
    <x v="33"/>
    <x v="1196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4"/>
    <x v="28"/>
    <x v="50"/>
    <x v="656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4"/>
    <x v="28"/>
    <x v="134"/>
    <x v="1197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4"/>
    <x v="28"/>
    <x v="156"/>
    <x v="119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x v="4"/>
    <x v="28"/>
    <x v="8"/>
    <x v="1199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4"/>
    <x v="28"/>
    <x v="78"/>
    <x v="1200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4"/>
    <x v="28"/>
    <x v="69"/>
    <x v="1201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4"/>
    <x v="28"/>
    <x v="216"/>
    <x v="1202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4"/>
    <x v="28"/>
    <x v="114"/>
    <x v="431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4"/>
    <x v="28"/>
    <x v="50"/>
    <x v="14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4"/>
    <x v="28"/>
    <x v="81"/>
    <x v="1203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4"/>
    <x v="28"/>
    <x v="50"/>
    <x v="121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4"/>
    <x v="28"/>
    <x v="68"/>
    <x v="120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4"/>
    <x v="28"/>
    <x v="50"/>
    <x v="121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4"/>
    <x v="28"/>
    <x v="65"/>
    <x v="1205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4"/>
    <x v="28"/>
    <x v="73"/>
    <x v="1206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4"/>
    <x v="28"/>
    <x v="50"/>
    <x v="144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x v="4"/>
    <x v="28"/>
    <x v="50"/>
    <x v="120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4"/>
    <x v="28"/>
    <x v="60"/>
    <x v="156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4"/>
    <x v="28"/>
    <x v="187"/>
    <x v="1207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4"/>
    <x v="28"/>
    <x v="50"/>
    <x v="121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4"/>
    <x v="28"/>
    <x v="50"/>
    <x v="121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4"/>
    <x v="28"/>
    <x v="54"/>
    <x v="120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4"/>
    <x v="28"/>
    <x v="50"/>
    <x v="121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4"/>
    <x v="28"/>
    <x v="62"/>
    <x v="1209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x v="4"/>
    <x v="28"/>
    <x v="60"/>
    <x v="441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4"/>
    <x v="28"/>
    <x v="57"/>
    <x v="1210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4"/>
    <x v="28"/>
    <x v="50"/>
    <x v="121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4"/>
    <x v="28"/>
    <x v="53"/>
    <x v="73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4"/>
    <x v="28"/>
    <x v="59"/>
    <x v="1211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4"/>
    <x v="28"/>
    <x v="50"/>
    <x v="14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4"/>
    <x v="28"/>
    <x v="59"/>
    <x v="73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4"/>
    <x v="28"/>
    <x v="152"/>
    <x v="1212"/>
  </r>
  <r>
    <n v="1718"/>
    <x v="1718"/>
    <s v="A melody for the galaxy."/>
    <n v="35000"/>
    <n v="75"/>
    <x v="2"/>
    <x v="0"/>
    <x v="0"/>
    <n v="1463201940"/>
    <n v="1459435149"/>
    <b v="0"/>
    <n v="2"/>
    <b v="0"/>
    <x v="4"/>
    <x v="28"/>
    <x v="50"/>
    <x v="822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4"/>
    <x v="28"/>
    <x v="60"/>
    <x v="123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4"/>
    <x v="28"/>
    <x v="52"/>
    <x v="1213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4"/>
    <x v="28"/>
    <x v="50"/>
    <x v="121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4"/>
    <x v="28"/>
    <x v="50"/>
    <x v="120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4"/>
    <x v="28"/>
    <x v="113"/>
    <x v="1214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4"/>
    <x v="28"/>
    <x v="60"/>
    <x v="435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4"/>
    <x v="28"/>
    <x v="54"/>
    <x v="1215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4"/>
    <x v="28"/>
    <x v="122"/>
    <x v="1216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4"/>
    <x v="28"/>
    <x v="50"/>
    <x v="120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4"/>
    <x v="28"/>
    <x v="149"/>
    <x v="1217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4"/>
    <x v="28"/>
    <x v="50"/>
    <x v="121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4"/>
    <x v="28"/>
    <x v="50"/>
    <x v="121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x v="4"/>
    <x v="28"/>
    <x v="50"/>
    <x v="121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4"/>
    <x v="28"/>
    <x v="50"/>
    <x v="121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4"/>
    <x v="28"/>
    <x v="50"/>
    <x v="121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4"/>
    <x v="28"/>
    <x v="50"/>
    <x v="120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4"/>
    <x v="28"/>
    <x v="57"/>
    <x v="687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4"/>
    <x v="28"/>
    <x v="60"/>
    <x v="121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4"/>
    <x v="28"/>
    <x v="70"/>
    <x v="9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4"/>
    <x v="28"/>
    <x v="50"/>
    <x v="135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4"/>
    <x v="28"/>
    <x v="50"/>
    <x v="120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4"/>
    <x v="28"/>
    <x v="50"/>
    <x v="121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x v="8"/>
    <x v="20"/>
    <x v="38"/>
    <x v="1219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8"/>
    <x v="20"/>
    <x v="15"/>
    <x v="12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8"/>
    <x v="20"/>
    <x v="8"/>
    <x v="1221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8"/>
    <x v="20"/>
    <x v="90"/>
    <x v="1222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8"/>
    <x v="20"/>
    <x v="35"/>
    <x v="1223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8"/>
    <x v="20"/>
    <x v="34"/>
    <x v="1224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8"/>
    <x v="20"/>
    <x v="2"/>
    <x v="1225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8"/>
    <x v="20"/>
    <x v="22"/>
    <x v="1226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8"/>
    <x v="20"/>
    <x v="4"/>
    <x v="1156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8"/>
    <x v="20"/>
    <x v="180"/>
    <x v="1227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8"/>
    <x v="20"/>
    <x v="33"/>
    <x v="1228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8"/>
    <x v="20"/>
    <x v="217"/>
    <x v="1229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8"/>
    <x v="20"/>
    <x v="29"/>
    <x v="123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8"/>
    <x v="20"/>
    <x v="38"/>
    <x v="1231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8"/>
    <x v="20"/>
    <x v="28"/>
    <x v="501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8"/>
    <x v="20"/>
    <x v="33"/>
    <x v="1232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8"/>
    <x v="20"/>
    <x v="31"/>
    <x v="1233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8"/>
    <x v="20"/>
    <x v="41"/>
    <x v="1234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x v="8"/>
    <x v="20"/>
    <x v="13"/>
    <x v="1235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8"/>
    <x v="20"/>
    <x v="11"/>
    <x v="1236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x v="8"/>
    <x v="20"/>
    <x v="19"/>
    <x v="1237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x v="8"/>
    <x v="20"/>
    <x v="218"/>
    <x v="1238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8"/>
    <x v="20"/>
    <x v="21"/>
    <x v="1239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8"/>
    <x v="20"/>
    <x v="68"/>
    <x v="124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8"/>
    <x v="20"/>
    <x v="155"/>
    <x v="1241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x v="8"/>
    <x v="20"/>
    <x v="50"/>
    <x v="121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8"/>
    <x v="20"/>
    <x v="132"/>
    <x v="1242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8"/>
    <x v="20"/>
    <x v="65"/>
    <x v="1243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8"/>
    <x v="20"/>
    <x v="56"/>
    <x v="1244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8"/>
    <x v="20"/>
    <x v="219"/>
    <x v="45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8"/>
    <x v="20"/>
    <x v="70"/>
    <x v="1245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8"/>
    <x v="20"/>
    <x v="63"/>
    <x v="1246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8"/>
    <x v="20"/>
    <x v="52"/>
    <x v="1247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8"/>
    <x v="20"/>
    <x v="132"/>
    <x v="1248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8"/>
    <x v="20"/>
    <x v="187"/>
    <x v="1249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8"/>
    <x v="20"/>
    <x v="113"/>
    <x v="33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8"/>
    <x v="20"/>
    <x v="51"/>
    <x v="125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8"/>
    <x v="20"/>
    <x v="53"/>
    <x v="1251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8"/>
    <x v="20"/>
    <x v="71"/>
    <x v="1252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8"/>
    <x v="20"/>
    <x v="67"/>
    <x v="1253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8"/>
    <x v="20"/>
    <x v="73"/>
    <x v="1254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8"/>
    <x v="20"/>
    <x v="77"/>
    <x v="1255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8"/>
    <x v="20"/>
    <x v="148"/>
    <x v="1256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8"/>
    <x v="20"/>
    <x v="67"/>
    <x v="1257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8"/>
    <x v="20"/>
    <x v="68"/>
    <x v="1258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8"/>
    <x v="20"/>
    <x v="216"/>
    <x v="1259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8"/>
    <x v="20"/>
    <x v="77"/>
    <x v="126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8"/>
    <x v="20"/>
    <x v="60"/>
    <x v="1065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8"/>
    <x v="20"/>
    <x v="60"/>
    <x v="119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8"/>
    <x v="20"/>
    <x v="62"/>
    <x v="1033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8"/>
    <x v="20"/>
    <x v="65"/>
    <x v="1261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8"/>
    <x v="20"/>
    <x v="220"/>
    <x v="1262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8"/>
    <x v="20"/>
    <x v="60"/>
    <x v="135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8"/>
    <x v="20"/>
    <x v="57"/>
    <x v="1263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8"/>
    <x v="20"/>
    <x v="115"/>
    <x v="1264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8"/>
    <x v="20"/>
    <x v="66"/>
    <x v="1265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8"/>
    <x v="20"/>
    <x v="149"/>
    <x v="1266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8"/>
    <x v="20"/>
    <x v="51"/>
    <x v="1267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x v="8"/>
    <x v="20"/>
    <x v="53"/>
    <x v="1268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8"/>
    <x v="20"/>
    <x v="68"/>
    <x v="1269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8"/>
    <x v="20"/>
    <x v="51"/>
    <x v="127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8"/>
    <x v="20"/>
    <x v="216"/>
    <x v="1271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8"/>
    <x v="20"/>
    <x v="134"/>
    <x v="1272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8"/>
    <x v="20"/>
    <x v="131"/>
    <x v="1273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8"/>
    <x v="20"/>
    <x v="71"/>
    <x v="1274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8"/>
    <x v="20"/>
    <x v="56"/>
    <x v="1275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x v="8"/>
    <x v="20"/>
    <x v="57"/>
    <x v="1276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8"/>
    <x v="20"/>
    <x v="139"/>
    <x v="1277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8"/>
    <x v="20"/>
    <x v="57"/>
    <x v="1278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8"/>
    <x v="20"/>
    <x v="56"/>
    <x v="501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8"/>
    <x v="20"/>
    <x v="50"/>
    <x v="1279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8"/>
    <x v="20"/>
    <x v="55"/>
    <x v="128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8"/>
    <x v="20"/>
    <x v="50"/>
    <x v="121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8"/>
    <x v="20"/>
    <x v="190"/>
    <x v="1281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8"/>
    <x v="20"/>
    <x v="50"/>
    <x v="121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8"/>
    <x v="20"/>
    <x v="53"/>
    <x v="1282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8"/>
    <x v="20"/>
    <x v="221"/>
    <x v="1283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8"/>
    <x v="20"/>
    <x v="50"/>
    <x v="121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8"/>
    <x v="20"/>
    <x v="53"/>
    <x v="1284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8"/>
    <x v="20"/>
    <x v="113"/>
    <x v="1285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4"/>
    <x v="11"/>
    <x v="165"/>
    <x v="1286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4"/>
    <x v="11"/>
    <x v="8"/>
    <x v="50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4"/>
    <x v="11"/>
    <x v="31"/>
    <x v="1287"/>
  </r>
  <r>
    <n v="1824"/>
    <x v="1824"/>
    <s v="cd fund raiser"/>
    <n v="3000"/>
    <n v="3002"/>
    <x v="0"/>
    <x v="0"/>
    <x v="0"/>
    <n v="1389146880"/>
    <n v="1387403967"/>
    <b v="0"/>
    <n v="40"/>
    <b v="1"/>
    <x v="4"/>
    <x v="11"/>
    <x v="8"/>
    <x v="1288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4"/>
    <x v="11"/>
    <x v="2"/>
    <x v="1289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x v="4"/>
    <x v="11"/>
    <x v="7"/>
    <x v="129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4"/>
    <x v="11"/>
    <x v="7"/>
    <x v="129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4"/>
    <x v="11"/>
    <x v="8"/>
    <x v="1292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4"/>
    <x v="11"/>
    <x v="23"/>
    <x v="1293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4"/>
    <x v="11"/>
    <x v="21"/>
    <x v="558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4"/>
    <x v="11"/>
    <x v="33"/>
    <x v="1294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4"/>
    <x v="11"/>
    <x v="1"/>
    <x v="380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4"/>
    <x v="11"/>
    <x v="222"/>
    <x v="823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x v="4"/>
    <x v="11"/>
    <x v="90"/>
    <x v="1295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4"/>
    <x v="11"/>
    <x v="3"/>
    <x v="1296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x v="4"/>
    <x v="11"/>
    <x v="177"/>
    <x v="1297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4"/>
    <x v="11"/>
    <x v="223"/>
    <x v="1298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4"/>
    <x v="11"/>
    <x v="8"/>
    <x v="1299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4"/>
    <x v="11"/>
    <x v="207"/>
    <x v="1300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4"/>
    <x v="11"/>
    <x v="15"/>
    <x v="130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4"/>
    <x v="11"/>
    <x v="21"/>
    <x v="1302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4"/>
    <x v="11"/>
    <x v="105"/>
    <x v="1303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4"/>
    <x v="11"/>
    <x v="39"/>
    <x v="1304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4"/>
    <x v="11"/>
    <x v="7"/>
    <x v="13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4"/>
    <x v="11"/>
    <x v="8"/>
    <x v="1306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4"/>
    <x v="11"/>
    <x v="178"/>
    <x v="1307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4"/>
    <x v="11"/>
    <x v="10"/>
    <x v="1308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4"/>
    <x v="11"/>
    <x v="13"/>
    <x v="574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4"/>
    <x v="11"/>
    <x v="8"/>
    <x v="1309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4"/>
    <x v="11"/>
    <x v="21"/>
    <x v="1310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4"/>
    <x v="11"/>
    <x v="8"/>
    <x v="13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4"/>
    <x v="11"/>
    <x v="16"/>
    <x v="1312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4"/>
    <x v="11"/>
    <x v="21"/>
    <x v="1313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4"/>
    <x v="11"/>
    <x v="21"/>
    <x v="1314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4"/>
    <x v="11"/>
    <x v="224"/>
    <x v="1315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4"/>
    <x v="11"/>
    <x v="7"/>
    <x v="1316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4"/>
    <x v="11"/>
    <x v="8"/>
    <x v="131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4"/>
    <x v="11"/>
    <x v="15"/>
    <x v="1318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x v="4"/>
    <x v="11"/>
    <x v="88"/>
    <x v="1319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4"/>
    <x v="11"/>
    <x v="18"/>
    <x v="1320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6"/>
    <x v="18"/>
    <x v="50"/>
    <x v="121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6"/>
    <x v="18"/>
    <x v="59"/>
    <x v="1321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6"/>
    <x v="18"/>
    <x v="50"/>
    <x v="144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6"/>
    <x v="18"/>
    <x v="152"/>
    <x v="1322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6"/>
    <x v="18"/>
    <x v="50"/>
    <x v="447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6"/>
    <x v="18"/>
    <x v="60"/>
    <x v="36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6"/>
    <x v="18"/>
    <x v="50"/>
    <x v="119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6"/>
    <x v="18"/>
    <x v="62"/>
    <x v="86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6"/>
    <x v="18"/>
    <x v="50"/>
    <x v="121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6"/>
    <x v="18"/>
    <x v="54"/>
    <x v="1323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6"/>
    <x v="18"/>
    <x v="225"/>
    <x v="1324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6"/>
    <x v="18"/>
    <x v="60"/>
    <x v="1325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6"/>
    <x v="18"/>
    <x v="50"/>
    <x v="656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6"/>
    <x v="18"/>
    <x v="50"/>
    <x v="31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6"/>
    <x v="18"/>
    <x v="60"/>
    <x v="1326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6"/>
    <x v="18"/>
    <x v="50"/>
    <x v="121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6"/>
    <x v="18"/>
    <x v="50"/>
    <x v="121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6"/>
    <x v="18"/>
    <x v="50"/>
    <x v="121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6"/>
    <x v="18"/>
    <x v="50"/>
    <x v="362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x v="6"/>
    <x v="18"/>
    <x v="68"/>
    <x v="1327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4"/>
    <x v="14"/>
    <x v="36"/>
    <x v="1328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4"/>
    <x v="14"/>
    <x v="7"/>
    <x v="1329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4"/>
    <x v="14"/>
    <x v="2"/>
    <x v="1330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4"/>
    <x v="14"/>
    <x v="165"/>
    <x v="1331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4"/>
    <x v="14"/>
    <x v="31"/>
    <x v="901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4"/>
    <x v="14"/>
    <x v="21"/>
    <x v="1332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4"/>
    <x v="14"/>
    <x v="38"/>
    <x v="1333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4"/>
    <x v="14"/>
    <x v="183"/>
    <x v="133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4"/>
    <x v="14"/>
    <x v="13"/>
    <x v="97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4"/>
    <x v="14"/>
    <x v="14"/>
    <x v="133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4"/>
    <x v="14"/>
    <x v="6"/>
    <x v="1336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4"/>
    <x v="14"/>
    <x v="0"/>
    <x v="1105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4"/>
    <x v="14"/>
    <x v="3"/>
    <x v="1337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x v="4"/>
    <x v="14"/>
    <x v="41"/>
    <x v="1338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4"/>
    <x v="14"/>
    <x v="21"/>
    <x v="1339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4"/>
    <x v="14"/>
    <x v="39"/>
    <x v="1340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4"/>
    <x v="14"/>
    <x v="21"/>
    <x v="1341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4"/>
    <x v="14"/>
    <x v="14"/>
    <x v="1342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4"/>
    <x v="14"/>
    <x v="18"/>
    <x v="134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4"/>
    <x v="14"/>
    <x v="15"/>
    <x v="134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"/>
    <x v="29"/>
    <x v="56"/>
    <x v="1345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"/>
    <x v="29"/>
    <x v="60"/>
    <x v="143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"/>
    <x v="29"/>
    <x v="153"/>
    <x v="1346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"/>
    <x v="29"/>
    <x v="50"/>
    <x v="380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"/>
    <x v="29"/>
    <x v="50"/>
    <x v="678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"/>
    <x v="29"/>
    <x v="152"/>
    <x v="1347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"/>
    <x v="29"/>
    <x v="50"/>
    <x v="120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"/>
    <x v="29"/>
    <x v="53"/>
    <x v="1348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"/>
    <x v="29"/>
    <x v="51"/>
    <x v="134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"/>
    <x v="29"/>
    <x v="115"/>
    <x v="1350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"/>
    <x v="29"/>
    <x v="50"/>
    <x v="11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"/>
    <x v="29"/>
    <x v="155"/>
    <x v="1351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x v="2"/>
    <x v="29"/>
    <x v="60"/>
    <x v="135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"/>
    <x v="29"/>
    <x v="114"/>
    <x v="17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"/>
    <x v="29"/>
    <x v="53"/>
    <x v="447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x v="2"/>
    <x v="29"/>
    <x v="60"/>
    <x v="1326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x v="2"/>
    <x v="29"/>
    <x v="226"/>
    <x v="1353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"/>
    <x v="29"/>
    <x v="60"/>
    <x v="673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"/>
    <x v="29"/>
    <x v="153"/>
    <x v="1354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"/>
    <x v="29"/>
    <x v="152"/>
    <x v="1355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x v="4"/>
    <x v="14"/>
    <x v="0"/>
    <x v="1205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4"/>
    <x v="14"/>
    <x v="31"/>
    <x v="1356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4"/>
    <x v="14"/>
    <x v="227"/>
    <x v="1357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4"/>
    <x v="14"/>
    <x v="35"/>
    <x v="1358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4"/>
    <x v="14"/>
    <x v="5"/>
    <x v="1359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4"/>
    <x v="14"/>
    <x v="228"/>
    <x v="1360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x v="4"/>
    <x v="14"/>
    <x v="33"/>
    <x v="1361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x v="4"/>
    <x v="14"/>
    <x v="33"/>
    <x v="1362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4"/>
    <x v="14"/>
    <x v="8"/>
    <x v="1363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4"/>
    <x v="14"/>
    <x v="37"/>
    <x v="136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4"/>
    <x v="14"/>
    <x v="10"/>
    <x v="1365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4"/>
    <x v="14"/>
    <x v="13"/>
    <x v="1366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4"/>
    <x v="14"/>
    <x v="174"/>
    <x v="1367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4"/>
    <x v="14"/>
    <x v="39"/>
    <x v="1368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4"/>
    <x v="14"/>
    <x v="29"/>
    <x v="1369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4"/>
    <x v="14"/>
    <x v="16"/>
    <x v="1370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4"/>
    <x v="14"/>
    <x v="229"/>
    <x v="1371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4"/>
    <x v="14"/>
    <x v="31"/>
    <x v="1372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4"/>
    <x v="14"/>
    <x v="38"/>
    <x v="1373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4"/>
    <x v="14"/>
    <x v="193"/>
    <x v="137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2"/>
    <x v="30"/>
    <x v="9"/>
    <x v="1375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2"/>
    <x v="30"/>
    <x v="178"/>
    <x v="1376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2"/>
    <x v="30"/>
    <x v="230"/>
    <x v="1377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2"/>
    <x v="30"/>
    <x v="231"/>
    <x v="1378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2"/>
    <x v="30"/>
    <x v="232"/>
    <x v="1379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2"/>
    <x v="30"/>
    <x v="95"/>
    <x v="138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2"/>
    <x v="30"/>
    <x v="7"/>
    <x v="431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x v="2"/>
    <x v="30"/>
    <x v="233"/>
    <x v="1381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2"/>
    <x v="30"/>
    <x v="6"/>
    <x v="1382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2"/>
    <x v="30"/>
    <x v="234"/>
    <x v="1383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2"/>
    <x v="30"/>
    <x v="197"/>
    <x v="1384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2"/>
    <x v="30"/>
    <x v="45"/>
    <x v="1385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2"/>
    <x v="30"/>
    <x v="235"/>
    <x v="1386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x v="2"/>
    <x v="30"/>
    <x v="236"/>
    <x v="1387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2"/>
    <x v="30"/>
    <x v="237"/>
    <x v="1388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2"/>
    <x v="30"/>
    <x v="238"/>
    <x v="1389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x v="2"/>
    <x v="30"/>
    <x v="239"/>
    <x v="139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2"/>
    <x v="30"/>
    <x v="240"/>
    <x v="1391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2"/>
    <x v="30"/>
    <x v="96"/>
    <x v="1392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2"/>
    <x v="30"/>
    <x v="90"/>
    <x v="1393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2"/>
    <x v="30"/>
    <x v="241"/>
    <x v="1394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2"/>
    <x v="30"/>
    <x v="242"/>
    <x v="1395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2"/>
    <x v="30"/>
    <x v="37"/>
    <x v="1396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2"/>
    <x v="30"/>
    <x v="217"/>
    <x v="1397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2"/>
    <x v="30"/>
    <x v="243"/>
    <x v="1398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2"/>
    <x v="30"/>
    <x v="110"/>
    <x v="1399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2"/>
    <x v="30"/>
    <x v="244"/>
    <x v="140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2"/>
    <x v="30"/>
    <x v="245"/>
    <x v="1401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2"/>
    <x v="30"/>
    <x v="246"/>
    <x v="1402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2"/>
    <x v="30"/>
    <x v="247"/>
    <x v="1403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2"/>
    <x v="30"/>
    <x v="222"/>
    <x v="1404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2"/>
    <x v="30"/>
    <x v="248"/>
    <x v="1405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2"/>
    <x v="30"/>
    <x v="249"/>
    <x v="1406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2"/>
    <x v="30"/>
    <x v="250"/>
    <x v="1407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2"/>
    <x v="30"/>
    <x v="251"/>
    <x v="1408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x v="2"/>
    <x v="30"/>
    <x v="252"/>
    <x v="1409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2"/>
    <x v="30"/>
    <x v="253"/>
    <x v="141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2"/>
    <x v="30"/>
    <x v="254"/>
    <x v="1411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2"/>
    <x v="30"/>
    <x v="41"/>
    <x v="1412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x v="2"/>
    <x v="30"/>
    <x v="255"/>
    <x v="1413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8"/>
    <x v="31"/>
    <x v="62"/>
    <x v="1414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8"/>
    <x v="31"/>
    <x v="50"/>
    <x v="12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8"/>
    <x v="31"/>
    <x v="65"/>
    <x v="1415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8"/>
    <x v="31"/>
    <x v="70"/>
    <x v="1416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8"/>
    <x v="31"/>
    <x v="56"/>
    <x v="786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8"/>
    <x v="31"/>
    <x v="50"/>
    <x v="120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x v="8"/>
    <x v="31"/>
    <x v="72"/>
    <x v="1417"/>
  </r>
  <r>
    <n v="1988"/>
    <x v="1988"/>
    <s v="Expressing art in an image!"/>
    <n v="6000"/>
    <n v="25"/>
    <x v="2"/>
    <x v="0"/>
    <x v="0"/>
    <n v="1440094742"/>
    <n v="1437502742"/>
    <b v="0"/>
    <n v="1"/>
    <b v="0"/>
    <x v="8"/>
    <x v="31"/>
    <x v="50"/>
    <x v="380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8"/>
    <x v="31"/>
    <x v="60"/>
    <x v="73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8"/>
    <x v="31"/>
    <x v="123"/>
    <x v="1418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8"/>
    <x v="31"/>
    <x v="113"/>
    <x v="646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x v="8"/>
    <x v="31"/>
    <x v="50"/>
    <x v="120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8"/>
    <x v="31"/>
    <x v="50"/>
    <x v="12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8"/>
    <x v="31"/>
    <x v="50"/>
    <x v="12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8"/>
    <x v="31"/>
    <x v="59"/>
    <x v="433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8"/>
    <x v="31"/>
    <x v="50"/>
    <x v="12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8"/>
    <x v="31"/>
    <x v="50"/>
    <x v="12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8"/>
    <x v="31"/>
    <x v="73"/>
    <x v="1419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8"/>
    <x v="31"/>
    <x v="60"/>
    <x v="1420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8"/>
    <x v="31"/>
    <x v="55"/>
    <x v="380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2"/>
    <x v="30"/>
    <x v="256"/>
    <x v="1421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2"/>
    <x v="30"/>
    <x v="257"/>
    <x v="142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2"/>
    <x v="30"/>
    <x v="258"/>
    <x v="1423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2"/>
    <x v="30"/>
    <x v="259"/>
    <x v="1424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2"/>
    <x v="30"/>
    <x v="39"/>
    <x v="142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2"/>
    <x v="30"/>
    <x v="260"/>
    <x v="1426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2"/>
    <x v="30"/>
    <x v="31"/>
    <x v="1427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2"/>
    <x v="30"/>
    <x v="16"/>
    <x v="1428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2"/>
    <x v="30"/>
    <x v="83"/>
    <x v="1429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2"/>
    <x v="30"/>
    <x v="261"/>
    <x v="124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2"/>
    <x v="30"/>
    <x v="262"/>
    <x v="14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2"/>
    <x v="30"/>
    <x v="263"/>
    <x v="1431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2"/>
    <x v="30"/>
    <x v="264"/>
    <x v="1432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2"/>
    <x v="30"/>
    <x v="265"/>
    <x v="1433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2"/>
    <x v="30"/>
    <x v="40"/>
    <x v="1434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x v="2"/>
    <x v="30"/>
    <x v="266"/>
    <x v="143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2"/>
    <x v="30"/>
    <x v="105"/>
    <x v="1436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2"/>
    <x v="30"/>
    <x v="21"/>
    <x v="143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2"/>
    <x v="30"/>
    <x v="267"/>
    <x v="1438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2"/>
    <x v="30"/>
    <x v="268"/>
    <x v="143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2"/>
    <x v="30"/>
    <x v="269"/>
    <x v="144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2"/>
    <x v="30"/>
    <x v="105"/>
    <x v="1441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2"/>
    <x v="30"/>
    <x v="164"/>
    <x v="1442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2"/>
    <x v="30"/>
    <x v="270"/>
    <x v="1443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2"/>
    <x v="30"/>
    <x v="234"/>
    <x v="1444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2"/>
    <x v="30"/>
    <x v="18"/>
    <x v="1445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2"/>
    <x v="30"/>
    <x v="28"/>
    <x v="1446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x v="2"/>
    <x v="30"/>
    <x v="9"/>
    <x v="1447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2"/>
    <x v="30"/>
    <x v="271"/>
    <x v="1448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2"/>
    <x v="30"/>
    <x v="235"/>
    <x v="1449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2"/>
    <x v="30"/>
    <x v="28"/>
    <x v="145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2"/>
    <x v="30"/>
    <x v="272"/>
    <x v="1451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2"/>
    <x v="30"/>
    <x v="99"/>
    <x v="145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2"/>
    <x v="30"/>
    <x v="273"/>
    <x v="1453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2"/>
    <x v="30"/>
    <x v="185"/>
    <x v="1454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2"/>
    <x v="30"/>
    <x v="88"/>
    <x v="1455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2"/>
    <x v="30"/>
    <x v="126"/>
    <x v="1456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2"/>
    <x v="30"/>
    <x v="274"/>
    <x v="1457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2"/>
    <x v="30"/>
    <x v="104"/>
    <x v="1458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x v="2"/>
    <x v="30"/>
    <x v="260"/>
    <x v="1459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2"/>
    <x v="30"/>
    <x v="112"/>
    <x v="146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2"/>
    <x v="30"/>
    <x v="39"/>
    <x v="1461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2"/>
    <x v="30"/>
    <x v="275"/>
    <x v="811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2"/>
    <x v="30"/>
    <x v="29"/>
    <x v="1462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2"/>
    <x v="30"/>
    <x v="276"/>
    <x v="1463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2"/>
    <x v="30"/>
    <x v="10"/>
    <x v="1464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2"/>
    <x v="30"/>
    <x v="33"/>
    <x v="1465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2"/>
    <x v="30"/>
    <x v="34"/>
    <x v="1466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x v="2"/>
    <x v="30"/>
    <x v="28"/>
    <x v="1467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2"/>
    <x v="30"/>
    <x v="277"/>
    <x v="1468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2"/>
    <x v="30"/>
    <x v="22"/>
    <x v="1469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2"/>
    <x v="30"/>
    <x v="278"/>
    <x v="147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2"/>
    <x v="30"/>
    <x v="7"/>
    <x v="1471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2"/>
    <x v="30"/>
    <x v="35"/>
    <x v="1472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2"/>
    <x v="30"/>
    <x v="23"/>
    <x v="1473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2"/>
    <x v="30"/>
    <x v="42"/>
    <x v="1474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2"/>
    <x v="30"/>
    <x v="180"/>
    <x v="1475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x v="2"/>
    <x v="30"/>
    <x v="239"/>
    <x v="1476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2"/>
    <x v="30"/>
    <x v="1"/>
    <x v="1477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2"/>
    <x v="30"/>
    <x v="279"/>
    <x v="1478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2"/>
    <x v="30"/>
    <x v="29"/>
    <x v="1479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2"/>
    <x v="30"/>
    <x v="41"/>
    <x v="148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2"/>
    <x v="30"/>
    <x v="34"/>
    <x v="1481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2"/>
    <x v="30"/>
    <x v="87"/>
    <x v="34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2"/>
    <x v="30"/>
    <x v="171"/>
    <x v="1482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2"/>
    <x v="30"/>
    <x v="198"/>
    <x v="1483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2"/>
    <x v="30"/>
    <x v="37"/>
    <x v="1484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2"/>
    <x v="30"/>
    <x v="2"/>
    <x v="1485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2"/>
    <x v="30"/>
    <x v="30"/>
    <x v="1486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2"/>
    <x v="30"/>
    <x v="280"/>
    <x v="1487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2"/>
    <x v="30"/>
    <x v="269"/>
    <x v="1488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2"/>
    <x v="30"/>
    <x v="38"/>
    <x v="1489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2"/>
    <x v="30"/>
    <x v="42"/>
    <x v="149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x v="2"/>
    <x v="30"/>
    <x v="33"/>
    <x v="1491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2"/>
    <x v="30"/>
    <x v="281"/>
    <x v="1492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2"/>
    <x v="30"/>
    <x v="282"/>
    <x v="1493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2"/>
    <x v="30"/>
    <x v="31"/>
    <x v="1494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2"/>
    <x v="30"/>
    <x v="26"/>
    <x v="1495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2"/>
    <x v="30"/>
    <x v="283"/>
    <x v="1496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2"/>
    <x v="30"/>
    <x v="284"/>
    <x v="1497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4"/>
    <x v="14"/>
    <x v="41"/>
    <x v="1498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4"/>
    <x v="14"/>
    <x v="38"/>
    <x v="1499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4"/>
    <x v="14"/>
    <x v="40"/>
    <x v="441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4"/>
    <x v="14"/>
    <x v="29"/>
    <x v="1500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4"/>
    <x v="14"/>
    <x v="39"/>
    <x v="1501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4"/>
    <x v="14"/>
    <x v="7"/>
    <x v="1502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4"/>
    <x v="14"/>
    <x v="3"/>
    <x v="1503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4"/>
    <x v="14"/>
    <x v="31"/>
    <x v="150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4"/>
    <x v="14"/>
    <x v="28"/>
    <x v="1505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4"/>
    <x v="14"/>
    <x v="41"/>
    <x v="1506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4"/>
    <x v="14"/>
    <x v="28"/>
    <x v="1507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4"/>
    <x v="14"/>
    <x v="7"/>
    <x v="1508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4"/>
    <x v="14"/>
    <x v="21"/>
    <x v="1509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4"/>
    <x v="14"/>
    <x v="10"/>
    <x v="1510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4"/>
    <x v="14"/>
    <x v="8"/>
    <x v="382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4"/>
    <x v="14"/>
    <x v="21"/>
    <x v="1511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4"/>
    <x v="14"/>
    <x v="8"/>
    <x v="1512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4"/>
    <x v="14"/>
    <x v="8"/>
    <x v="1513"/>
  </r>
  <r>
    <n v="2099"/>
    <x v="2099"/>
    <s v="Our tour van died, we need help!"/>
    <n v="3000"/>
    <n v="3971"/>
    <x v="0"/>
    <x v="0"/>
    <x v="0"/>
    <n v="1435808400"/>
    <n v="1434650084"/>
    <b v="0"/>
    <n v="63"/>
    <b v="1"/>
    <x v="4"/>
    <x v="14"/>
    <x v="88"/>
    <x v="15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4"/>
    <x v="14"/>
    <x v="0"/>
    <x v="1515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4"/>
    <x v="14"/>
    <x v="40"/>
    <x v="1516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4"/>
    <x v="14"/>
    <x v="104"/>
    <x v="1517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x v="4"/>
    <x v="14"/>
    <x v="91"/>
    <x v="1518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4"/>
    <x v="14"/>
    <x v="22"/>
    <x v="138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4"/>
    <x v="14"/>
    <x v="172"/>
    <x v="1383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4"/>
    <x v="14"/>
    <x v="13"/>
    <x v="1519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4"/>
    <x v="14"/>
    <x v="29"/>
    <x v="1520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4"/>
    <x v="14"/>
    <x v="13"/>
    <x v="1521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4"/>
    <x v="14"/>
    <x v="13"/>
    <x v="1522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4"/>
    <x v="14"/>
    <x v="8"/>
    <x v="1523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4"/>
    <x v="14"/>
    <x v="13"/>
    <x v="851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4"/>
    <x v="14"/>
    <x v="8"/>
    <x v="50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x v="4"/>
    <x v="14"/>
    <x v="2"/>
    <x v="152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4"/>
    <x v="14"/>
    <x v="2"/>
    <x v="1525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4"/>
    <x v="14"/>
    <x v="235"/>
    <x v="1526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4"/>
    <x v="14"/>
    <x v="7"/>
    <x v="1527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4"/>
    <x v="14"/>
    <x v="34"/>
    <x v="1528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4"/>
    <x v="14"/>
    <x v="165"/>
    <x v="1529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4"/>
    <x v="14"/>
    <x v="7"/>
    <x v="1530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4"/>
    <x v="14"/>
    <x v="7"/>
    <x v="1531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6"/>
    <x v="17"/>
    <x v="60"/>
    <x v="1532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6"/>
    <x v="17"/>
    <x v="50"/>
    <x v="15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6"/>
    <x v="17"/>
    <x v="54"/>
    <x v="119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6"/>
    <x v="17"/>
    <x v="54"/>
    <x v="1534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6"/>
    <x v="17"/>
    <x v="60"/>
    <x v="1535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6"/>
    <x v="17"/>
    <x v="50"/>
    <x v="144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x v="6"/>
    <x v="17"/>
    <x v="129"/>
    <x v="1536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6"/>
    <x v="17"/>
    <x v="50"/>
    <x v="380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6"/>
    <x v="17"/>
    <x v="81"/>
    <x v="153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x v="6"/>
    <x v="17"/>
    <x v="50"/>
    <x v="1209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6"/>
    <x v="17"/>
    <x v="62"/>
    <x v="1538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6"/>
    <x v="17"/>
    <x v="53"/>
    <x v="1539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6"/>
    <x v="17"/>
    <x v="53"/>
    <x v="1540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6"/>
    <x v="17"/>
    <x v="53"/>
    <x v="1541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6"/>
    <x v="17"/>
    <x v="54"/>
    <x v="1542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6"/>
    <x v="17"/>
    <x v="50"/>
    <x v="1543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6"/>
    <x v="17"/>
    <x v="58"/>
    <x v="1544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6"/>
    <x v="17"/>
    <x v="55"/>
    <x v="1545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6"/>
    <x v="17"/>
    <x v="62"/>
    <x v="1546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6"/>
    <x v="17"/>
    <x v="50"/>
    <x v="154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6"/>
    <x v="17"/>
    <x v="50"/>
    <x v="121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6"/>
    <x v="17"/>
    <x v="52"/>
    <x v="1548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6"/>
    <x v="17"/>
    <x v="57"/>
    <x v="8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6"/>
    <x v="17"/>
    <x v="53"/>
    <x v="1549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6"/>
    <x v="17"/>
    <x v="75"/>
    <x v="1550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6"/>
    <x v="17"/>
    <x v="50"/>
    <x v="120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x v="6"/>
    <x v="17"/>
    <x v="60"/>
    <x v="1551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6"/>
    <x v="17"/>
    <x v="53"/>
    <x v="120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6"/>
    <x v="17"/>
    <x v="50"/>
    <x v="121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x v="6"/>
    <x v="17"/>
    <x v="60"/>
    <x v="1552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6"/>
    <x v="17"/>
    <x v="50"/>
    <x v="153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6"/>
    <x v="17"/>
    <x v="50"/>
    <x v="381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6"/>
    <x v="17"/>
    <x v="50"/>
    <x v="434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x v="6"/>
    <x v="17"/>
    <x v="60"/>
    <x v="120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6"/>
    <x v="17"/>
    <x v="53"/>
    <x v="1534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6"/>
    <x v="17"/>
    <x v="56"/>
    <x v="1553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x v="6"/>
    <x v="17"/>
    <x v="58"/>
    <x v="1554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6"/>
    <x v="17"/>
    <x v="113"/>
    <x v="155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6"/>
    <x v="17"/>
    <x v="60"/>
    <x v="31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6"/>
    <x v="17"/>
    <x v="60"/>
    <x v="1556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x v="4"/>
    <x v="11"/>
    <x v="31"/>
    <x v="1557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4"/>
    <x v="11"/>
    <x v="20"/>
    <x v="1558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4"/>
    <x v="11"/>
    <x v="88"/>
    <x v="1559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x v="4"/>
    <x v="11"/>
    <x v="33"/>
    <x v="1560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4"/>
    <x v="11"/>
    <x v="86"/>
    <x v="156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4"/>
    <x v="11"/>
    <x v="92"/>
    <x v="1562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x v="4"/>
    <x v="11"/>
    <x v="28"/>
    <x v="377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4"/>
    <x v="11"/>
    <x v="108"/>
    <x v="1563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4"/>
    <x v="11"/>
    <x v="8"/>
    <x v="1564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4"/>
    <x v="11"/>
    <x v="141"/>
    <x v="1565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4"/>
    <x v="11"/>
    <x v="6"/>
    <x v="1566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4"/>
    <x v="11"/>
    <x v="8"/>
    <x v="909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4"/>
    <x v="11"/>
    <x v="37"/>
    <x v="1567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4"/>
    <x v="11"/>
    <x v="33"/>
    <x v="109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4"/>
    <x v="11"/>
    <x v="211"/>
    <x v="1568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4"/>
    <x v="11"/>
    <x v="9"/>
    <x v="1569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4"/>
    <x v="11"/>
    <x v="8"/>
    <x v="927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4"/>
    <x v="11"/>
    <x v="86"/>
    <x v="1570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4"/>
    <x v="11"/>
    <x v="164"/>
    <x v="157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4"/>
    <x v="11"/>
    <x v="13"/>
    <x v="1572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6"/>
    <x v="32"/>
    <x v="42"/>
    <x v="1573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6"/>
    <x v="32"/>
    <x v="285"/>
    <x v="820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6"/>
    <x v="32"/>
    <x v="286"/>
    <x v="1574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6"/>
    <x v="32"/>
    <x v="245"/>
    <x v="1575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6"/>
    <x v="32"/>
    <x v="287"/>
    <x v="1576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6"/>
    <x v="32"/>
    <x v="5"/>
    <x v="1577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6"/>
    <x v="32"/>
    <x v="288"/>
    <x v="1578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6"/>
    <x v="32"/>
    <x v="289"/>
    <x v="1579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6"/>
    <x v="32"/>
    <x v="290"/>
    <x v="1580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6"/>
    <x v="32"/>
    <x v="85"/>
    <x v="1581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6"/>
    <x v="32"/>
    <x v="28"/>
    <x v="158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6"/>
    <x v="32"/>
    <x v="291"/>
    <x v="1583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6"/>
    <x v="32"/>
    <x v="292"/>
    <x v="1584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6"/>
    <x v="32"/>
    <x v="293"/>
    <x v="1585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x v="6"/>
    <x v="32"/>
    <x v="28"/>
    <x v="1586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x v="6"/>
    <x v="32"/>
    <x v="35"/>
    <x v="1587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6"/>
    <x v="32"/>
    <x v="294"/>
    <x v="1588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6"/>
    <x v="32"/>
    <x v="18"/>
    <x v="1589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x v="6"/>
    <x v="32"/>
    <x v="92"/>
    <x v="1590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6"/>
    <x v="32"/>
    <x v="295"/>
    <x v="1591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4"/>
    <x v="15"/>
    <x v="296"/>
    <x v="1592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4"/>
    <x v="15"/>
    <x v="297"/>
    <x v="476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4"/>
    <x v="15"/>
    <x v="5"/>
    <x v="1593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4"/>
    <x v="15"/>
    <x v="18"/>
    <x v="159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4"/>
    <x v="15"/>
    <x v="143"/>
    <x v="1278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4"/>
    <x v="15"/>
    <x v="33"/>
    <x v="159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4"/>
    <x v="15"/>
    <x v="8"/>
    <x v="1596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4"/>
    <x v="15"/>
    <x v="21"/>
    <x v="1597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4"/>
    <x v="15"/>
    <x v="298"/>
    <x v="1598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4"/>
    <x v="15"/>
    <x v="38"/>
    <x v="1599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4"/>
    <x v="15"/>
    <x v="279"/>
    <x v="603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4"/>
    <x v="15"/>
    <x v="35"/>
    <x v="16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4"/>
    <x v="15"/>
    <x v="177"/>
    <x v="119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4"/>
    <x v="15"/>
    <x v="101"/>
    <x v="1601"/>
  </r>
  <r>
    <n v="2215"/>
    <x v="2215"/>
    <s v="Ambient Electro Grind-fest!"/>
    <n v="550"/>
    <n v="860"/>
    <x v="0"/>
    <x v="0"/>
    <x v="0"/>
    <n v="1331621940"/>
    <n v="1329671572"/>
    <b v="0"/>
    <n v="33"/>
    <b v="1"/>
    <x v="4"/>
    <x v="15"/>
    <x v="94"/>
    <x v="1602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4"/>
    <x v="15"/>
    <x v="6"/>
    <x v="1603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4"/>
    <x v="15"/>
    <x v="7"/>
    <x v="1604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4"/>
    <x v="15"/>
    <x v="4"/>
    <x v="1090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4"/>
    <x v="15"/>
    <x v="21"/>
    <x v="160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4"/>
    <x v="15"/>
    <x v="7"/>
    <x v="1606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6"/>
    <x v="32"/>
    <x v="29"/>
    <x v="1607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6"/>
    <x v="32"/>
    <x v="200"/>
    <x v="1608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6"/>
    <x v="32"/>
    <x v="6"/>
    <x v="1609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6"/>
    <x v="32"/>
    <x v="299"/>
    <x v="1610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6"/>
    <x v="32"/>
    <x v="300"/>
    <x v="1611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6"/>
    <x v="32"/>
    <x v="29"/>
    <x v="161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6"/>
    <x v="32"/>
    <x v="96"/>
    <x v="1613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6"/>
    <x v="32"/>
    <x v="301"/>
    <x v="1614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6"/>
    <x v="32"/>
    <x v="193"/>
    <x v="815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6"/>
    <x v="32"/>
    <x v="9"/>
    <x v="1615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6"/>
    <x v="32"/>
    <x v="302"/>
    <x v="1616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6"/>
    <x v="32"/>
    <x v="303"/>
    <x v="1617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6"/>
    <x v="32"/>
    <x v="304"/>
    <x v="1618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6"/>
    <x v="32"/>
    <x v="305"/>
    <x v="1619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6"/>
    <x v="32"/>
    <x v="42"/>
    <x v="1620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6"/>
    <x v="32"/>
    <x v="293"/>
    <x v="1621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6"/>
    <x v="32"/>
    <x v="278"/>
    <x v="162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6"/>
    <x v="32"/>
    <x v="0"/>
    <x v="1623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6"/>
    <x v="32"/>
    <x v="30"/>
    <x v="1624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6"/>
    <x v="32"/>
    <x v="306"/>
    <x v="1625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6"/>
    <x v="32"/>
    <x v="307"/>
    <x v="1626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6"/>
    <x v="32"/>
    <x v="308"/>
    <x v="1627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6"/>
    <x v="32"/>
    <x v="309"/>
    <x v="1628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6"/>
    <x v="32"/>
    <x v="310"/>
    <x v="177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6"/>
    <x v="32"/>
    <x v="311"/>
    <x v="1629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6"/>
    <x v="32"/>
    <x v="8"/>
    <x v="1630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6"/>
    <x v="32"/>
    <x v="3"/>
    <x v="1631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6"/>
    <x v="32"/>
    <x v="13"/>
    <x v="6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6"/>
    <x v="32"/>
    <x v="312"/>
    <x v="1323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6"/>
    <x v="32"/>
    <x v="313"/>
    <x v="16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6"/>
    <x v="32"/>
    <x v="84"/>
    <x v="1633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6"/>
    <x v="32"/>
    <x v="212"/>
    <x v="1634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6"/>
    <x v="32"/>
    <x v="40"/>
    <x v="1635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6"/>
    <x v="32"/>
    <x v="314"/>
    <x v="123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6"/>
    <x v="32"/>
    <x v="315"/>
    <x v="311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6"/>
    <x v="32"/>
    <x v="316"/>
    <x v="101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6"/>
    <x v="32"/>
    <x v="317"/>
    <x v="1636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6"/>
    <x v="32"/>
    <x v="92"/>
    <x v="1637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6"/>
    <x v="32"/>
    <x v="318"/>
    <x v="1638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6"/>
    <x v="32"/>
    <x v="319"/>
    <x v="1639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6"/>
    <x v="32"/>
    <x v="320"/>
    <x v="1640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6"/>
    <x v="32"/>
    <x v="224"/>
    <x v="1641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6"/>
    <x v="32"/>
    <x v="31"/>
    <x v="164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6"/>
    <x v="32"/>
    <x v="144"/>
    <x v="1643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6"/>
    <x v="32"/>
    <x v="321"/>
    <x v="1644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6"/>
    <x v="32"/>
    <x v="261"/>
    <x v="164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6"/>
    <x v="32"/>
    <x v="322"/>
    <x v="1646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6"/>
    <x v="32"/>
    <x v="33"/>
    <x v="1647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6"/>
    <x v="32"/>
    <x v="323"/>
    <x v="1648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6"/>
    <x v="32"/>
    <x v="324"/>
    <x v="1649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6"/>
    <x v="32"/>
    <x v="103"/>
    <x v="1650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6"/>
    <x v="32"/>
    <x v="325"/>
    <x v="1651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6"/>
    <x v="32"/>
    <x v="47"/>
    <x v="165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6"/>
    <x v="32"/>
    <x v="28"/>
    <x v="1653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6"/>
    <x v="32"/>
    <x v="326"/>
    <x v="1654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6"/>
    <x v="32"/>
    <x v="6"/>
    <x v="446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6"/>
    <x v="32"/>
    <x v="48"/>
    <x v="1655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6"/>
    <x v="32"/>
    <x v="306"/>
    <x v="1656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6"/>
    <x v="32"/>
    <x v="224"/>
    <x v="1657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6"/>
    <x v="32"/>
    <x v="327"/>
    <x v="1658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4"/>
    <x v="11"/>
    <x v="85"/>
    <x v="1659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4"/>
    <x v="11"/>
    <x v="85"/>
    <x v="1660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4"/>
    <x v="11"/>
    <x v="7"/>
    <x v="1514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x v="4"/>
    <x v="11"/>
    <x v="6"/>
    <x v="166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4"/>
    <x v="11"/>
    <x v="10"/>
    <x v="1662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4"/>
    <x v="11"/>
    <x v="8"/>
    <x v="1663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4"/>
    <x v="11"/>
    <x v="28"/>
    <x v="1664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4"/>
    <x v="11"/>
    <x v="8"/>
    <x v="1665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4"/>
    <x v="11"/>
    <x v="13"/>
    <x v="1666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4"/>
    <x v="11"/>
    <x v="3"/>
    <x v="1667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4"/>
    <x v="11"/>
    <x v="36"/>
    <x v="1668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4"/>
    <x v="11"/>
    <x v="13"/>
    <x v="832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x v="4"/>
    <x v="11"/>
    <x v="29"/>
    <x v="1669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4"/>
    <x v="11"/>
    <x v="91"/>
    <x v="1670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4"/>
    <x v="11"/>
    <x v="105"/>
    <x v="167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4"/>
    <x v="11"/>
    <x v="328"/>
    <x v="1672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4"/>
    <x v="11"/>
    <x v="7"/>
    <x v="1673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4"/>
    <x v="11"/>
    <x v="2"/>
    <x v="1674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4"/>
    <x v="11"/>
    <x v="329"/>
    <x v="1675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4"/>
    <x v="11"/>
    <x v="7"/>
    <x v="12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4"/>
    <x v="14"/>
    <x v="84"/>
    <x v="48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4"/>
    <x v="14"/>
    <x v="193"/>
    <x v="131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4"/>
    <x v="14"/>
    <x v="15"/>
    <x v="1676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4"/>
    <x v="14"/>
    <x v="7"/>
    <x v="1677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4"/>
    <x v="14"/>
    <x v="7"/>
    <x v="1678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4"/>
    <x v="14"/>
    <x v="13"/>
    <x v="167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4"/>
    <x v="14"/>
    <x v="13"/>
    <x v="1680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4"/>
    <x v="14"/>
    <x v="7"/>
    <x v="1681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4"/>
    <x v="14"/>
    <x v="13"/>
    <x v="168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4"/>
    <x v="14"/>
    <x v="330"/>
    <x v="1683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4"/>
    <x v="14"/>
    <x v="3"/>
    <x v="168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4"/>
    <x v="14"/>
    <x v="29"/>
    <x v="1685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x v="4"/>
    <x v="14"/>
    <x v="98"/>
    <x v="150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4"/>
    <x v="14"/>
    <x v="96"/>
    <x v="789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4"/>
    <x v="14"/>
    <x v="33"/>
    <x v="168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4"/>
    <x v="14"/>
    <x v="3"/>
    <x v="1687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4"/>
    <x v="14"/>
    <x v="3"/>
    <x v="1688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4"/>
    <x v="14"/>
    <x v="10"/>
    <x v="1689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4"/>
    <x v="14"/>
    <x v="29"/>
    <x v="1690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4"/>
    <x v="14"/>
    <x v="15"/>
    <x v="880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7"/>
    <x v="33"/>
    <x v="115"/>
    <x v="1691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7"/>
    <x v="33"/>
    <x v="56"/>
    <x v="1209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7"/>
    <x v="33"/>
    <x v="216"/>
    <x v="179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7"/>
    <x v="33"/>
    <x v="70"/>
    <x v="1692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7"/>
    <x v="33"/>
    <x v="59"/>
    <x v="169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7"/>
    <x v="33"/>
    <x v="60"/>
    <x v="1694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7"/>
    <x v="33"/>
    <x v="331"/>
    <x v="1695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7"/>
    <x v="33"/>
    <x v="172"/>
    <x v="1696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7"/>
    <x v="33"/>
    <x v="6"/>
    <x v="1697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7"/>
    <x v="33"/>
    <x v="21"/>
    <x v="1698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7"/>
    <x v="33"/>
    <x v="124"/>
    <x v="1699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7"/>
    <x v="33"/>
    <x v="6"/>
    <x v="1700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7"/>
    <x v="33"/>
    <x v="197"/>
    <x v="1701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7"/>
    <x v="33"/>
    <x v="21"/>
    <x v="1702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7"/>
    <x v="33"/>
    <x v="21"/>
    <x v="170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7"/>
    <x v="33"/>
    <x v="332"/>
    <x v="1704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7"/>
    <x v="33"/>
    <x v="38"/>
    <x v="170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7"/>
    <x v="33"/>
    <x v="7"/>
    <x v="1706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7"/>
    <x v="33"/>
    <x v="238"/>
    <x v="1707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7"/>
    <x v="33"/>
    <x v="6"/>
    <x v="1708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2"/>
    <x v="7"/>
    <x v="50"/>
    <x v="121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2"/>
    <x v="7"/>
    <x v="50"/>
    <x v="121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2"/>
    <x v="7"/>
    <x v="56"/>
    <x v="462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2"/>
    <x v="7"/>
    <x v="50"/>
    <x v="120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2"/>
    <x v="7"/>
    <x v="50"/>
    <x v="121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2"/>
    <x v="7"/>
    <x v="50"/>
    <x v="31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2"/>
    <x v="7"/>
    <x v="53"/>
    <x v="2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2"/>
    <x v="7"/>
    <x v="50"/>
    <x v="1205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2"/>
    <x v="7"/>
    <x v="50"/>
    <x v="121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2"/>
    <x v="7"/>
    <x v="50"/>
    <x v="121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x v="2"/>
    <x v="7"/>
    <x v="60"/>
    <x v="1709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2"/>
    <x v="7"/>
    <x v="50"/>
    <x v="121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2"/>
    <x v="7"/>
    <x v="50"/>
    <x v="121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2"/>
    <x v="7"/>
    <x v="50"/>
    <x v="380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2"/>
    <x v="7"/>
    <x v="60"/>
    <x v="440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x v="2"/>
    <x v="7"/>
    <x v="50"/>
    <x v="121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2"/>
    <x v="7"/>
    <x v="50"/>
    <x v="121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2"/>
    <x v="7"/>
    <x v="50"/>
    <x v="121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2"/>
    <x v="7"/>
    <x v="77"/>
    <x v="1710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2"/>
    <x v="7"/>
    <x v="50"/>
    <x v="44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2"/>
    <x v="7"/>
    <x v="50"/>
    <x v="121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2"/>
    <x v="7"/>
    <x v="129"/>
    <x v="88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2"/>
    <x v="7"/>
    <x v="50"/>
    <x v="121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2"/>
    <x v="7"/>
    <x v="50"/>
    <x v="121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2"/>
    <x v="7"/>
    <x v="50"/>
    <x v="121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2"/>
    <x v="7"/>
    <x v="57"/>
    <x v="1711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2"/>
    <x v="7"/>
    <x v="60"/>
    <x v="1712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2"/>
    <x v="7"/>
    <x v="50"/>
    <x v="73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2"/>
    <x v="7"/>
    <x v="50"/>
    <x v="121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2"/>
    <x v="7"/>
    <x v="50"/>
    <x v="372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2"/>
    <x v="7"/>
    <x v="50"/>
    <x v="121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2"/>
    <x v="7"/>
    <x v="56"/>
    <x v="179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x v="2"/>
    <x v="7"/>
    <x v="50"/>
    <x v="73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2"/>
    <x v="7"/>
    <x v="50"/>
    <x v="119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2"/>
    <x v="7"/>
    <x v="50"/>
    <x v="121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2"/>
    <x v="7"/>
    <x v="57"/>
    <x v="1713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2"/>
    <x v="7"/>
    <x v="50"/>
    <x v="121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2"/>
    <x v="7"/>
    <x v="50"/>
    <x v="121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2"/>
    <x v="7"/>
    <x v="50"/>
    <x v="121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2"/>
    <x v="7"/>
    <x v="50"/>
    <x v="1714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2"/>
    <x v="7"/>
    <x v="53"/>
    <x v="1715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2"/>
    <x v="7"/>
    <x v="56"/>
    <x v="82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2"/>
    <x v="7"/>
    <x v="65"/>
    <x v="1716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2"/>
    <x v="7"/>
    <x v="60"/>
    <x v="120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2"/>
    <x v="7"/>
    <x v="60"/>
    <x v="171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2"/>
    <x v="7"/>
    <x v="50"/>
    <x v="121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2"/>
    <x v="7"/>
    <x v="60"/>
    <x v="1718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2"/>
    <x v="7"/>
    <x v="60"/>
    <x v="1719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2"/>
    <x v="7"/>
    <x v="50"/>
    <x v="179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2"/>
    <x v="7"/>
    <x v="50"/>
    <x v="121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x v="2"/>
    <x v="7"/>
    <x v="50"/>
    <x v="380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2"/>
    <x v="7"/>
    <x v="50"/>
    <x v="121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2"/>
    <x v="7"/>
    <x v="50"/>
    <x v="73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2"/>
    <x v="7"/>
    <x v="50"/>
    <x v="1720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2"/>
    <x v="7"/>
    <x v="50"/>
    <x v="121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2"/>
    <x v="7"/>
    <x v="50"/>
    <x v="119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2"/>
    <x v="7"/>
    <x v="50"/>
    <x v="121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2"/>
    <x v="7"/>
    <x v="50"/>
    <x v="121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2"/>
    <x v="7"/>
    <x v="50"/>
    <x v="121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2"/>
    <x v="7"/>
    <x v="50"/>
    <x v="121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7"/>
    <x v="19"/>
    <x v="60"/>
    <x v="1721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x v="7"/>
    <x v="19"/>
    <x v="50"/>
    <x v="364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7"/>
    <x v="19"/>
    <x v="123"/>
    <x v="1722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7"/>
    <x v="19"/>
    <x v="50"/>
    <x v="121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7"/>
    <x v="19"/>
    <x v="61"/>
    <x v="1723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7"/>
    <x v="19"/>
    <x v="139"/>
    <x v="1724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7"/>
    <x v="19"/>
    <x v="78"/>
    <x v="1725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7"/>
    <x v="19"/>
    <x v="50"/>
    <x v="2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7"/>
    <x v="19"/>
    <x v="53"/>
    <x v="468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7"/>
    <x v="19"/>
    <x v="50"/>
    <x v="121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7"/>
    <x v="19"/>
    <x v="60"/>
    <x v="67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7"/>
    <x v="19"/>
    <x v="50"/>
    <x v="121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7"/>
    <x v="19"/>
    <x v="60"/>
    <x v="1538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7"/>
    <x v="19"/>
    <x v="56"/>
    <x v="1726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7"/>
    <x v="19"/>
    <x v="60"/>
    <x v="172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7"/>
    <x v="19"/>
    <x v="50"/>
    <x v="144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7"/>
    <x v="19"/>
    <x v="50"/>
    <x v="121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x v="7"/>
    <x v="19"/>
    <x v="50"/>
    <x v="120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7"/>
    <x v="19"/>
    <x v="50"/>
    <x v="121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7"/>
    <x v="19"/>
    <x v="77"/>
    <x v="1728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x v="7"/>
    <x v="19"/>
    <x v="50"/>
    <x v="120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x v="7"/>
    <x v="19"/>
    <x v="50"/>
    <x v="120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7"/>
    <x v="19"/>
    <x v="50"/>
    <x v="172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x v="7"/>
    <x v="19"/>
    <x v="60"/>
    <x v="1730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7"/>
    <x v="19"/>
    <x v="50"/>
    <x v="120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7"/>
    <x v="19"/>
    <x v="50"/>
    <x v="121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x v="7"/>
    <x v="19"/>
    <x v="50"/>
    <x v="120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x v="7"/>
    <x v="19"/>
    <x v="50"/>
    <x v="12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7"/>
    <x v="19"/>
    <x v="60"/>
    <x v="1731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7"/>
    <x v="19"/>
    <x v="60"/>
    <x v="678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x v="7"/>
    <x v="19"/>
    <x v="50"/>
    <x v="120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7"/>
    <x v="19"/>
    <x v="50"/>
    <x v="12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7"/>
    <x v="19"/>
    <x v="50"/>
    <x v="121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7"/>
    <x v="19"/>
    <x v="50"/>
    <x v="31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7"/>
    <x v="19"/>
    <x v="50"/>
    <x v="1732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7"/>
    <x v="19"/>
    <x v="50"/>
    <x v="377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7"/>
    <x v="19"/>
    <x v="50"/>
    <x v="121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7"/>
    <x v="19"/>
    <x v="50"/>
    <x v="73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7"/>
    <x v="19"/>
    <x v="50"/>
    <x v="121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x v="7"/>
    <x v="19"/>
    <x v="50"/>
    <x v="144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x v="7"/>
    <x v="33"/>
    <x v="29"/>
    <x v="17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7"/>
    <x v="33"/>
    <x v="9"/>
    <x v="925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7"/>
    <x v="33"/>
    <x v="195"/>
    <x v="1734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7"/>
    <x v="33"/>
    <x v="15"/>
    <x v="1735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7"/>
    <x v="33"/>
    <x v="36"/>
    <x v="1624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7"/>
    <x v="33"/>
    <x v="239"/>
    <x v="1736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7"/>
    <x v="33"/>
    <x v="333"/>
    <x v="1737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7"/>
    <x v="33"/>
    <x v="29"/>
    <x v="1738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7"/>
    <x v="33"/>
    <x v="29"/>
    <x v="466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7"/>
    <x v="33"/>
    <x v="21"/>
    <x v="1739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7"/>
    <x v="33"/>
    <x v="41"/>
    <x v="1740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7"/>
    <x v="33"/>
    <x v="84"/>
    <x v="1741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7"/>
    <x v="33"/>
    <x v="19"/>
    <x v="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7"/>
    <x v="33"/>
    <x v="7"/>
    <x v="1742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7"/>
    <x v="33"/>
    <x v="112"/>
    <x v="78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7"/>
    <x v="33"/>
    <x v="141"/>
    <x v="174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7"/>
    <x v="33"/>
    <x v="21"/>
    <x v="1744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7"/>
    <x v="33"/>
    <x v="5"/>
    <x v="1745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7"/>
    <x v="33"/>
    <x v="21"/>
    <x v="1235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7"/>
    <x v="33"/>
    <x v="7"/>
    <x v="1746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4"/>
    <x v="14"/>
    <x v="3"/>
    <x v="1747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4"/>
    <x v="14"/>
    <x v="38"/>
    <x v="1748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x v="4"/>
    <x v="14"/>
    <x v="31"/>
    <x v="1117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4"/>
    <x v="14"/>
    <x v="38"/>
    <x v="1237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4"/>
    <x v="14"/>
    <x v="144"/>
    <x v="1105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4"/>
    <x v="14"/>
    <x v="8"/>
    <x v="1749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4"/>
    <x v="14"/>
    <x v="17"/>
    <x v="1750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4"/>
    <x v="14"/>
    <x v="13"/>
    <x v="1392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4"/>
    <x v="14"/>
    <x v="35"/>
    <x v="1751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4"/>
    <x v="14"/>
    <x v="33"/>
    <x v="1752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4"/>
    <x v="14"/>
    <x v="30"/>
    <x v="1753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4"/>
    <x v="14"/>
    <x v="104"/>
    <x v="276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4"/>
    <x v="14"/>
    <x v="8"/>
    <x v="175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4"/>
    <x v="14"/>
    <x v="8"/>
    <x v="1755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4"/>
    <x v="14"/>
    <x v="2"/>
    <x v="1090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4"/>
    <x v="14"/>
    <x v="2"/>
    <x v="1756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4"/>
    <x v="14"/>
    <x v="193"/>
    <x v="1757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4"/>
    <x v="14"/>
    <x v="30"/>
    <x v="1758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4"/>
    <x v="14"/>
    <x v="18"/>
    <x v="1759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4"/>
    <x v="14"/>
    <x v="8"/>
    <x v="40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4"/>
    <x v="14"/>
    <x v="40"/>
    <x v="176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4"/>
    <x v="14"/>
    <x v="8"/>
    <x v="1665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4"/>
    <x v="14"/>
    <x v="35"/>
    <x v="1761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4"/>
    <x v="14"/>
    <x v="17"/>
    <x v="1762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4"/>
    <x v="14"/>
    <x v="33"/>
    <x v="1763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4"/>
    <x v="14"/>
    <x v="334"/>
    <x v="176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4"/>
    <x v="14"/>
    <x v="8"/>
    <x v="176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4"/>
    <x v="14"/>
    <x v="13"/>
    <x v="1766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4"/>
    <x v="14"/>
    <x v="84"/>
    <x v="1767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4"/>
    <x v="14"/>
    <x v="10"/>
    <x v="1768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4"/>
    <x v="14"/>
    <x v="33"/>
    <x v="1769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x v="4"/>
    <x v="14"/>
    <x v="105"/>
    <x v="1770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4"/>
    <x v="14"/>
    <x v="32"/>
    <x v="1771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4"/>
    <x v="14"/>
    <x v="7"/>
    <x v="1772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4"/>
    <x v="14"/>
    <x v="30"/>
    <x v="1475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4"/>
    <x v="14"/>
    <x v="8"/>
    <x v="1773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4"/>
    <x v="14"/>
    <x v="40"/>
    <x v="177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4"/>
    <x v="14"/>
    <x v="6"/>
    <x v="1775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4"/>
    <x v="14"/>
    <x v="195"/>
    <x v="1776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4"/>
    <x v="14"/>
    <x v="40"/>
    <x v="1777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7"/>
    <x v="34"/>
    <x v="56"/>
    <x v="1778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7"/>
    <x v="34"/>
    <x v="50"/>
    <x v="1779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7"/>
    <x v="34"/>
    <x v="50"/>
    <x v="121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7"/>
    <x v="34"/>
    <x v="50"/>
    <x v="121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7"/>
    <x v="34"/>
    <x v="50"/>
    <x v="121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7"/>
    <x v="34"/>
    <x v="60"/>
    <x v="2"/>
  </r>
  <r>
    <n v="2507"/>
    <x v="2506"/>
    <s v="Unique dishes for a unique city!."/>
    <n v="42850"/>
    <n v="0"/>
    <x v="2"/>
    <x v="0"/>
    <x v="0"/>
    <n v="1431308704"/>
    <n v="1428716704"/>
    <b v="0"/>
    <n v="0"/>
    <b v="0"/>
    <x v="7"/>
    <x v="34"/>
    <x v="50"/>
    <x v="121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7"/>
    <x v="34"/>
    <x v="50"/>
    <x v="121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7"/>
    <x v="34"/>
    <x v="60"/>
    <x v="669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7"/>
    <x v="34"/>
    <x v="50"/>
    <x v="822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7"/>
    <x v="34"/>
    <x v="50"/>
    <x v="121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7"/>
    <x v="34"/>
    <x v="50"/>
    <x v="12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7"/>
    <x v="34"/>
    <x v="50"/>
    <x v="121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7"/>
    <x v="34"/>
    <x v="53"/>
    <x v="1780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7"/>
    <x v="34"/>
    <x v="118"/>
    <x v="1781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7"/>
    <x v="34"/>
    <x v="50"/>
    <x v="121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7"/>
    <x v="34"/>
    <x v="54"/>
    <x v="1782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7"/>
    <x v="34"/>
    <x v="50"/>
    <x v="121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7"/>
    <x v="34"/>
    <x v="50"/>
    <x v="1783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7"/>
    <x v="34"/>
    <x v="50"/>
    <x v="121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4"/>
    <x v="35"/>
    <x v="15"/>
    <x v="178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4"/>
    <x v="35"/>
    <x v="8"/>
    <x v="178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4"/>
    <x v="35"/>
    <x v="94"/>
    <x v="1786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4"/>
    <x v="35"/>
    <x v="21"/>
    <x v="1787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4"/>
    <x v="35"/>
    <x v="8"/>
    <x v="1788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4"/>
    <x v="35"/>
    <x v="40"/>
    <x v="1789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4"/>
    <x v="35"/>
    <x v="21"/>
    <x v="212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4"/>
    <x v="35"/>
    <x v="13"/>
    <x v="1790"/>
  </r>
  <r>
    <n v="2529"/>
    <x v="2528"/>
    <s v="Opera. Short. New."/>
    <n v="6000"/>
    <n v="6257"/>
    <x v="0"/>
    <x v="0"/>
    <x v="0"/>
    <n v="1332636975"/>
    <n v="1328752575"/>
    <b v="0"/>
    <n v="76"/>
    <b v="1"/>
    <x v="4"/>
    <x v="35"/>
    <x v="3"/>
    <x v="1791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4"/>
    <x v="35"/>
    <x v="8"/>
    <x v="1792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4"/>
    <x v="35"/>
    <x v="8"/>
    <x v="1793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4"/>
    <x v="35"/>
    <x v="9"/>
    <x v="1794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4"/>
    <x v="35"/>
    <x v="38"/>
    <x v="772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4"/>
    <x v="35"/>
    <x v="2"/>
    <x v="1795"/>
  </r>
  <r>
    <n v="2535"/>
    <x v="2534"/>
    <s v="Mark Hayes: Requiem Recording"/>
    <n v="20000"/>
    <n v="20755"/>
    <x v="0"/>
    <x v="0"/>
    <x v="0"/>
    <n v="1417463945"/>
    <n v="1414781945"/>
    <b v="0"/>
    <n v="78"/>
    <b v="1"/>
    <x v="4"/>
    <x v="35"/>
    <x v="3"/>
    <x v="1796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4"/>
    <x v="35"/>
    <x v="31"/>
    <x v="1797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4"/>
    <x v="35"/>
    <x v="5"/>
    <x v="101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4"/>
    <x v="35"/>
    <x v="40"/>
    <x v="1798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4"/>
    <x v="35"/>
    <x v="8"/>
    <x v="1799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4"/>
    <x v="35"/>
    <x v="33"/>
    <x v="1800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4"/>
    <x v="35"/>
    <x v="13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4"/>
    <x v="35"/>
    <x v="3"/>
    <x v="1801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4"/>
    <x v="35"/>
    <x v="94"/>
    <x v="1802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4"/>
    <x v="35"/>
    <x v="7"/>
    <x v="1803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4"/>
    <x v="35"/>
    <x v="228"/>
    <x v="1804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4"/>
    <x v="35"/>
    <x v="20"/>
    <x v="180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4"/>
    <x v="35"/>
    <x v="28"/>
    <x v="1806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4"/>
    <x v="35"/>
    <x v="21"/>
    <x v="1807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4"/>
    <x v="35"/>
    <x v="33"/>
    <x v="1808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4"/>
    <x v="35"/>
    <x v="7"/>
    <x v="1809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4"/>
    <x v="35"/>
    <x v="33"/>
    <x v="1810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4"/>
    <x v="35"/>
    <x v="13"/>
    <x v="1811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4"/>
    <x v="35"/>
    <x v="94"/>
    <x v="1812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4"/>
    <x v="35"/>
    <x v="4"/>
    <x v="1813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4"/>
    <x v="35"/>
    <x v="13"/>
    <x v="1814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4"/>
    <x v="35"/>
    <x v="6"/>
    <x v="181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4"/>
    <x v="35"/>
    <x v="90"/>
    <x v="1816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4"/>
    <x v="35"/>
    <x v="15"/>
    <x v="1817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4"/>
    <x v="35"/>
    <x v="38"/>
    <x v="1818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4"/>
    <x v="35"/>
    <x v="8"/>
    <x v="1819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7"/>
    <x v="19"/>
    <x v="50"/>
    <x v="121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7"/>
    <x v="19"/>
    <x v="60"/>
    <x v="380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x v="7"/>
    <x v="19"/>
    <x v="50"/>
    <x v="121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7"/>
    <x v="19"/>
    <x v="50"/>
    <x v="121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7"/>
    <x v="19"/>
    <x v="60"/>
    <x v="101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7"/>
    <x v="19"/>
    <x v="50"/>
    <x v="121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7"/>
    <x v="19"/>
    <x v="50"/>
    <x v="88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7"/>
    <x v="19"/>
    <x v="60"/>
    <x v="73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7"/>
    <x v="19"/>
    <x v="53"/>
    <x v="1820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7"/>
    <x v="19"/>
    <x v="60"/>
    <x v="1821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7"/>
    <x v="19"/>
    <x v="50"/>
    <x v="368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7"/>
    <x v="19"/>
    <x v="50"/>
    <x v="121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7"/>
    <x v="19"/>
    <x v="50"/>
    <x v="121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7"/>
    <x v="19"/>
    <x v="50"/>
    <x v="121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7"/>
    <x v="19"/>
    <x v="50"/>
    <x v="121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x v="7"/>
    <x v="19"/>
    <x v="50"/>
    <x v="121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7"/>
    <x v="19"/>
    <x v="50"/>
    <x v="121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7"/>
    <x v="19"/>
    <x v="50"/>
    <x v="121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7"/>
    <x v="19"/>
    <x v="50"/>
    <x v="1822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7"/>
    <x v="19"/>
    <x v="60"/>
    <x v="156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7"/>
    <x v="19"/>
    <x v="57"/>
    <x v="1823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x v="7"/>
    <x v="19"/>
    <x v="50"/>
    <x v="120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7"/>
    <x v="19"/>
    <x v="60"/>
    <x v="120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7"/>
    <x v="19"/>
    <x v="50"/>
    <x v="121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7"/>
    <x v="19"/>
    <x v="50"/>
    <x v="73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7"/>
    <x v="19"/>
    <x v="50"/>
    <x v="144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7"/>
    <x v="19"/>
    <x v="53"/>
    <x v="1824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7"/>
    <x v="19"/>
    <x v="65"/>
    <x v="1825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7"/>
    <x v="19"/>
    <x v="50"/>
    <x v="144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7"/>
    <x v="19"/>
    <x v="50"/>
    <x v="121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7"/>
    <x v="19"/>
    <x v="53"/>
    <x v="31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7"/>
    <x v="19"/>
    <x v="50"/>
    <x v="73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7"/>
    <x v="19"/>
    <x v="50"/>
    <x v="121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7"/>
    <x v="19"/>
    <x v="50"/>
    <x v="120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x v="7"/>
    <x v="19"/>
    <x v="81"/>
    <x v="1826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7"/>
    <x v="19"/>
    <x v="148"/>
    <x v="1827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7"/>
    <x v="19"/>
    <x v="52"/>
    <x v="1828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7"/>
    <x v="19"/>
    <x v="115"/>
    <x v="182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7"/>
    <x v="19"/>
    <x v="60"/>
    <x v="656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7"/>
    <x v="19"/>
    <x v="113"/>
    <x v="1830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2"/>
    <x v="36"/>
    <x v="335"/>
    <x v="95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2"/>
    <x v="36"/>
    <x v="336"/>
    <x v="1831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2"/>
    <x v="36"/>
    <x v="7"/>
    <x v="1832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2"/>
    <x v="36"/>
    <x v="3"/>
    <x v="1833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2"/>
    <x v="36"/>
    <x v="13"/>
    <x v="1834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2"/>
    <x v="36"/>
    <x v="5"/>
    <x v="1835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2"/>
    <x v="36"/>
    <x v="326"/>
    <x v="799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2"/>
    <x v="36"/>
    <x v="337"/>
    <x v="18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2"/>
    <x v="36"/>
    <x v="272"/>
    <x v="1837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2"/>
    <x v="36"/>
    <x v="48"/>
    <x v="1838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2"/>
    <x v="36"/>
    <x v="338"/>
    <x v="1839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2"/>
    <x v="36"/>
    <x v="174"/>
    <x v="700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2"/>
    <x v="36"/>
    <x v="7"/>
    <x v="1840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2"/>
    <x v="36"/>
    <x v="21"/>
    <x v="1841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2"/>
    <x v="36"/>
    <x v="106"/>
    <x v="1842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2"/>
    <x v="36"/>
    <x v="41"/>
    <x v="1843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2"/>
    <x v="36"/>
    <x v="339"/>
    <x v="1844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x v="2"/>
    <x v="36"/>
    <x v="2"/>
    <x v="1845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2"/>
    <x v="36"/>
    <x v="340"/>
    <x v="1341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2"/>
    <x v="36"/>
    <x v="124"/>
    <x v="184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2"/>
    <x v="36"/>
    <x v="91"/>
    <x v="1847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2"/>
    <x v="36"/>
    <x v="26"/>
    <x v="1848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2"/>
    <x v="36"/>
    <x v="35"/>
    <x v="1849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2"/>
    <x v="36"/>
    <x v="341"/>
    <x v="905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2"/>
    <x v="36"/>
    <x v="342"/>
    <x v="1850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2"/>
    <x v="36"/>
    <x v="20"/>
    <x v="150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2"/>
    <x v="36"/>
    <x v="343"/>
    <x v="1851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2"/>
    <x v="36"/>
    <x v="5"/>
    <x v="1852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2"/>
    <x v="36"/>
    <x v="30"/>
    <x v="1853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2"/>
    <x v="36"/>
    <x v="137"/>
    <x v="1854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2"/>
    <x v="36"/>
    <x v="41"/>
    <x v="1855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2"/>
    <x v="36"/>
    <x v="0"/>
    <x v="185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2"/>
    <x v="36"/>
    <x v="255"/>
    <x v="1857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2"/>
    <x v="36"/>
    <x v="6"/>
    <x v="1858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2"/>
    <x v="36"/>
    <x v="8"/>
    <x v="1859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2"/>
    <x v="36"/>
    <x v="229"/>
    <x v="1860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2"/>
    <x v="36"/>
    <x v="183"/>
    <x v="1861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2"/>
    <x v="36"/>
    <x v="21"/>
    <x v="1862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2"/>
    <x v="36"/>
    <x v="344"/>
    <x v="1863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2"/>
    <x v="36"/>
    <x v="6"/>
    <x v="1864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x v="2"/>
    <x v="36"/>
    <x v="60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2"/>
    <x v="36"/>
    <x v="50"/>
    <x v="121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2"/>
    <x v="36"/>
    <x v="122"/>
    <x v="1865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2"/>
    <x v="36"/>
    <x v="53"/>
    <x v="186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2"/>
    <x v="36"/>
    <x v="57"/>
    <x v="1867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2"/>
    <x v="36"/>
    <x v="59"/>
    <x v="1868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2"/>
    <x v="36"/>
    <x v="60"/>
    <x v="1028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2"/>
    <x v="36"/>
    <x v="60"/>
    <x v="1869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x v="2"/>
    <x v="36"/>
    <x v="50"/>
    <x v="1870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2"/>
    <x v="36"/>
    <x v="60"/>
    <x v="1871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2"/>
    <x v="36"/>
    <x v="53"/>
    <x v="1872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2"/>
    <x v="36"/>
    <x v="60"/>
    <x v="1873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2"/>
    <x v="36"/>
    <x v="81"/>
    <x v="1874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2"/>
    <x v="36"/>
    <x v="50"/>
    <x v="434"/>
  </r>
  <r>
    <n v="2655"/>
    <x v="2654"/>
    <s v="Thank you for your support!"/>
    <n v="15000"/>
    <n v="3155"/>
    <x v="1"/>
    <x v="0"/>
    <x v="0"/>
    <n v="1455048000"/>
    <n v="1452631647"/>
    <b v="0"/>
    <n v="43"/>
    <b v="0"/>
    <x v="2"/>
    <x v="36"/>
    <x v="70"/>
    <x v="1875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x v="2"/>
    <x v="36"/>
    <x v="57"/>
    <x v="187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2"/>
    <x v="36"/>
    <x v="118"/>
    <x v="1877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2"/>
    <x v="36"/>
    <x v="50"/>
    <x v="1878"/>
  </r>
  <r>
    <n v="2659"/>
    <x v="2658"/>
    <s v="test"/>
    <n v="49000"/>
    <n v="1333"/>
    <x v="1"/>
    <x v="0"/>
    <x v="0"/>
    <n v="1429321210"/>
    <n v="1426729210"/>
    <b v="0"/>
    <n v="10"/>
    <b v="0"/>
    <x v="2"/>
    <x v="36"/>
    <x v="56"/>
    <x v="1879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2"/>
    <x v="36"/>
    <x v="50"/>
    <x v="1880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2"/>
    <x v="37"/>
    <x v="33"/>
    <x v="1881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2"/>
    <x v="37"/>
    <x v="13"/>
    <x v="1882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2"/>
    <x v="37"/>
    <x v="2"/>
    <x v="1883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2"/>
    <x v="37"/>
    <x v="33"/>
    <x v="1884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2"/>
    <x v="37"/>
    <x v="4"/>
    <x v="1885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2"/>
    <x v="37"/>
    <x v="175"/>
    <x v="1886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2"/>
    <x v="37"/>
    <x v="38"/>
    <x v="188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x v="2"/>
    <x v="37"/>
    <x v="193"/>
    <x v="1888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2"/>
    <x v="37"/>
    <x v="105"/>
    <x v="1889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2"/>
    <x v="37"/>
    <x v="52"/>
    <x v="1890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2"/>
    <x v="37"/>
    <x v="57"/>
    <x v="1891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2"/>
    <x v="37"/>
    <x v="69"/>
    <x v="1892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2"/>
    <x v="37"/>
    <x v="58"/>
    <x v="189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2"/>
    <x v="37"/>
    <x v="163"/>
    <x v="1894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2"/>
    <x v="37"/>
    <x v="59"/>
    <x v="1895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2"/>
    <x v="37"/>
    <x v="119"/>
    <x v="1896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2"/>
    <x v="37"/>
    <x v="82"/>
    <x v="189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2"/>
    <x v="37"/>
    <x v="50"/>
    <x v="1898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2"/>
    <x v="37"/>
    <x v="50"/>
    <x v="878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x v="2"/>
    <x v="37"/>
    <x v="60"/>
    <x v="159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7"/>
    <x v="19"/>
    <x v="60"/>
    <x v="440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7"/>
    <x v="19"/>
    <x v="58"/>
    <x v="189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7"/>
    <x v="19"/>
    <x v="50"/>
    <x v="1028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7"/>
    <x v="19"/>
    <x v="60"/>
    <x v="438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7"/>
    <x v="19"/>
    <x v="50"/>
    <x v="1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7"/>
    <x v="19"/>
    <x v="50"/>
    <x v="121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7"/>
    <x v="19"/>
    <x v="50"/>
    <x v="121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x v="7"/>
    <x v="19"/>
    <x v="50"/>
    <x v="1900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7"/>
    <x v="19"/>
    <x v="50"/>
    <x v="120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7"/>
    <x v="19"/>
    <x v="57"/>
    <x v="1901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x v="7"/>
    <x v="19"/>
    <x v="50"/>
    <x v="827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7"/>
    <x v="19"/>
    <x v="60"/>
    <x v="380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7"/>
    <x v="19"/>
    <x v="60"/>
    <x v="140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7"/>
    <x v="19"/>
    <x v="50"/>
    <x v="120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7"/>
    <x v="19"/>
    <x v="50"/>
    <x v="1902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7"/>
    <x v="19"/>
    <x v="52"/>
    <x v="1903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7"/>
    <x v="19"/>
    <x v="73"/>
    <x v="1904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7"/>
    <x v="19"/>
    <x v="50"/>
    <x v="1905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7"/>
    <x v="19"/>
    <x v="50"/>
    <x v="121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7"/>
    <x v="19"/>
    <x v="60"/>
    <x v="827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1"/>
    <x v="38"/>
    <x v="132"/>
    <x v="783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1"/>
    <x v="38"/>
    <x v="122"/>
    <x v="1906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1"/>
    <x v="38"/>
    <x v="3"/>
    <x v="1907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1"/>
    <x v="38"/>
    <x v="52"/>
    <x v="190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x v="1"/>
    <x v="38"/>
    <x v="57"/>
    <x v="1909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1"/>
    <x v="38"/>
    <x v="20"/>
    <x v="1910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1"/>
    <x v="38"/>
    <x v="345"/>
    <x v="423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1"/>
    <x v="38"/>
    <x v="145"/>
    <x v="1911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1"/>
    <x v="38"/>
    <x v="21"/>
    <x v="1912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1"/>
    <x v="38"/>
    <x v="224"/>
    <x v="1913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1"/>
    <x v="38"/>
    <x v="7"/>
    <x v="1914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1"/>
    <x v="38"/>
    <x v="26"/>
    <x v="1915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1"/>
    <x v="38"/>
    <x v="21"/>
    <x v="1694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1"/>
    <x v="38"/>
    <x v="31"/>
    <x v="1916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1"/>
    <x v="38"/>
    <x v="213"/>
    <x v="1917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1"/>
    <x v="38"/>
    <x v="28"/>
    <x v="1085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1"/>
    <x v="38"/>
    <x v="28"/>
    <x v="191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1"/>
    <x v="38"/>
    <x v="3"/>
    <x v="1919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1"/>
    <x v="38"/>
    <x v="15"/>
    <x v="1920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1"/>
    <x v="38"/>
    <x v="90"/>
    <x v="1921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2"/>
    <x v="30"/>
    <x v="346"/>
    <x v="291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2"/>
    <x v="30"/>
    <x v="169"/>
    <x v="1922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2"/>
    <x v="30"/>
    <x v="49"/>
    <x v="1923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2"/>
    <x v="30"/>
    <x v="347"/>
    <x v="1924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2"/>
    <x v="30"/>
    <x v="14"/>
    <x v="1925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x v="2"/>
    <x v="30"/>
    <x v="6"/>
    <x v="1926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2"/>
    <x v="30"/>
    <x v="348"/>
    <x v="1927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x v="2"/>
    <x v="30"/>
    <x v="180"/>
    <x v="1928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x v="2"/>
    <x v="30"/>
    <x v="3"/>
    <x v="1929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2"/>
    <x v="30"/>
    <x v="106"/>
    <x v="181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2"/>
    <x v="30"/>
    <x v="3"/>
    <x v="19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2"/>
    <x v="30"/>
    <x v="90"/>
    <x v="1931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2"/>
    <x v="30"/>
    <x v="29"/>
    <x v="1932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2"/>
    <x v="30"/>
    <x v="349"/>
    <x v="1933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2"/>
    <x v="30"/>
    <x v="350"/>
    <x v="1934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2"/>
    <x v="30"/>
    <x v="4"/>
    <x v="1935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2"/>
    <x v="30"/>
    <x v="351"/>
    <x v="1936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2"/>
    <x v="30"/>
    <x v="34"/>
    <x v="1937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2"/>
    <x v="30"/>
    <x v="352"/>
    <x v="1621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2"/>
    <x v="30"/>
    <x v="33"/>
    <x v="1938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x v="3"/>
    <x v="39"/>
    <x v="50"/>
    <x v="435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"/>
    <x v="39"/>
    <x v="129"/>
    <x v="19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"/>
    <x v="39"/>
    <x v="50"/>
    <x v="121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"/>
    <x v="39"/>
    <x v="62"/>
    <x v="1940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"/>
    <x v="39"/>
    <x v="66"/>
    <x v="1941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"/>
    <x v="39"/>
    <x v="117"/>
    <x v="1281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"/>
    <x v="39"/>
    <x v="58"/>
    <x v="431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"/>
    <x v="39"/>
    <x v="60"/>
    <x v="508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x v="3"/>
    <x v="39"/>
    <x v="60"/>
    <x v="687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"/>
    <x v="39"/>
    <x v="50"/>
    <x v="121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"/>
    <x v="39"/>
    <x v="50"/>
    <x v="121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"/>
    <x v="39"/>
    <x v="57"/>
    <x v="1942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"/>
    <x v="39"/>
    <x v="118"/>
    <x v="125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"/>
    <x v="39"/>
    <x v="50"/>
    <x v="121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"/>
    <x v="39"/>
    <x v="221"/>
    <x v="1943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"/>
    <x v="39"/>
    <x v="54"/>
    <x v="1944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x v="3"/>
    <x v="39"/>
    <x v="60"/>
    <x v="144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"/>
    <x v="39"/>
    <x v="81"/>
    <x v="492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"/>
    <x v="39"/>
    <x v="57"/>
    <x v="1780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"/>
    <x v="39"/>
    <x v="50"/>
    <x v="121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"/>
    <x v="39"/>
    <x v="60"/>
    <x v="373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"/>
    <x v="39"/>
    <x v="60"/>
    <x v="380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"/>
    <x v="39"/>
    <x v="50"/>
    <x v="17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"/>
    <x v="39"/>
    <x v="60"/>
    <x v="784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"/>
    <x v="39"/>
    <x v="50"/>
    <x v="121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"/>
    <x v="39"/>
    <x v="53"/>
    <x v="380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"/>
    <x v="39"/>
    <x v="60"/>
    <x v="1945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"/>
    <x v="39"/>
    <x v="51"/>
    <x v="1946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"/>
    <x v="39"/>
    <x v="50"/>
    <x v="120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"/>
    <x v="39"/>
    <x v="54"/>
    <x v="640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"/>
    <x v="39"/>
    <x v="50"/>
    <x v="121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"/>
    <x v="39"/>
    <x v="50"/>
    <x v="121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"/>
    <x v="39"/>
    <x v="50"/>
    <x v="120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"/>
    <x v="39"/>
    <x v="51"/>
    <x v="1947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"/>
    <x v="39"/>
    <x v="56"/>
    <x v="75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"/>
    <x v="39"/>
    <x v="59"/>
    <x v="1948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"/>
    <x v="39"/>
    <x v="50"/>
    <x v="11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"/>
    <x v="39"/>
    <x v="73"/>
    <x v="194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"/>
    <x v="39"/>
    <x v="53"/>
    <x v="444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"/>
    <x v="39"/>
    <x v="50"/>
    <x v="121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1"/>
    <x v="6"/>
    <x v="2"/>
    <x v="1192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1"/>
    <x v="6"/>
    <x v="28"/>
    <x v="583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1"/>
    <x v="6"/>
    <x v="41"/>
    <x v="1950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1"/>
    <x v="6"/>
    <x v="17"/>
    <x v="1951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1"/>
    <x v="6"/>
    <x v="2"/>
    <x v="1952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1"/>
    <x v="6"/>
    <x v="90"/>
    <x v="1953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1"/>
    <x v="6"/>
    <x v="28"/>
    <x v="9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1"/>
    <x v="6"/>
    <x v="33"/>
    <x v="587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x v="1"/>
    <x v="6"/>
    <x v="7"/>
    <x v="1954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1"/>
    <x v="6"/>
    <x v="2"/>
    <x v="371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1"/>
    <x v="6"/>
    <x v="33"/>
    <x v="1955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1"/>
    <x v="6"/>
    <x v="29"/>
    <x v="1223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1"/>
    <x v="6"/>
    <x v="38"/>
    <x v="195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1"/>
    <x v="6"/>
    <x v="95"/>
    <x v="380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1"/>
    <x v="6"/>
    <x v="3"/>
    <x v="1957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1"/>
    <x v="6"/>
    <x v="31"/>
    <x v="87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1"/>
    <x v="6"/>
    <x v="33"/>
    <x v="1958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1"/>
    <x v="6"/>
    <x v="7"/>
    <x v="1959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1"/>
    <x v="6"/>
    <x v="16"/>
    <x v="1960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1"/>
    <x v="6"/>
    <x v="18"/>
    <x v="1961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1"/>
    <x v="6"/>
    <x v="18"/>
    <x v="125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1"/>
    <x v="6"/>
    <x v="21"/>
    <x v="1962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1"/>
    <x v="6"/>
    <x v="30"/>
    <x v="1963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1"/>
    <x v="6"/>
    <x v="41"/>
    <x v="7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1"/>
    <x v="6"/>
    <x v="5"/>
    <x v="1964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1"/>
    <x v="6"/>
    <x v="20"/>
    <x v="1965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x v="1"/>
    <x v="6"/>
    <x v="9"/>
    <x v="196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1"/>
    <x v="6"/>
    <x v="8"/>
    <x v="109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1"/>
    <x v="6"/>
    <x v="21"/>
    <x v="1967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1"/>
    <x v="6"/>
    <x v="29"/>
    <x v="1968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1"/>
    <x v="6"/>
    <x v="8"/>
    <x v="1969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1"/>
    <x v="6"/>
    <x v="40"/>
    <x v="1922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1"/>
    <x v="6"/>
    <x v="30"/>
    <x v="1970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1"/>
    <x v="6"/>
    <x v="29"/>
    <x v="1971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1"/>
    <x v="6"/>
    <x v="186"/>
    <x v="1972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1"/>
    <x v="6"/>
    <x v="24"/>
    <x v="1973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1"/>
    <x v="6"/>
    <x v="22"/>
    <x v="1974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1"/>
    <x v="6"/>
    <x v="6"/>
    <x v="1975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1"/>
    <x v="6"/>
    <x v="2"/>
    <x v="197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1"/>
    <x v="6"/>
    <x v="104"/>
    <x v="1977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1"/>
    <x v="6"/>
    <x v="8"/>
    <x v="1343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1"/>
    <x v="6"/>
    <x v="8"/>
    <x v="4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1"/>
    <x v="6"/>
    <x v="39"/>
    <x v="1978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1"/>
    <x v="6"/>
    <x v="16"/>
    <x v="693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1"/>
    <x v="6"/>
    <x v="33"/>
    <x v="1979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1"/>
    <x v="6"/>
    <x v="29"/>
    <x v="1980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1"/>
    <x v="6"/>
    <x v="28"/>
    <x v="1981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1"/>
    <x v="6"/>
    <x v="8"/>
    <x v="1982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1"/>
    <x v="6"/>
    <x v="13"/>
    <x v="1983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1"/>
    <x v="6"/>
    <x v="8"/>
    <x v="1984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1"/>
    <x v="6"/>
    <x v="38"/>
    <x v="1985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1"/>
    <x v="6"/>
    <x v="41"/>
    <x v="198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x v="1"/>
    <x v="6"/>
    <x v="29"/>
    <x v="1987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1"/>
    <x v="6"/>
    <x v="106"/>
    <x v="1988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1"/>
    <x v="6"/>
    <x v="229"/>
    <x v="1989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1"/>
    <x v="6"/>
    <x v="29"/>
    <x v="199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1"/>
    <x v="6"/>
    <x v="8"/>
    <x v="785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1"/>
    <x v="6"/>
    <x v="28"/>
    <x v="1991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1"/>
    <x v="6"/>
    <x v="38"/>
    <x v="1992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1"/>
    <x v="6"/>
    <x v="3"/>
    <x v="1993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1"/>
    <x v="6"/>
    <x v="60"/>
    <x v="119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1"/>
    <x v="6"/>
    <x v="50"/>
    <x v="121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1"/>
    <x v="6"/>
    <x v="50"/>
    <x v="121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1"/>
    <x v="6"/>
    <x v="62"/>
    <x v="179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1"/>
    <x v="6"/>
    <x v="188"/>
    <x v="1994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1"/>
    <x v="6"/>
    <x v="50"/>
    <x v="121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1"/>
    <x v="6"/>
    <x v="50"/>
    <x v="121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1"/>
    <x v="6"/>
    <x v="50"/>
    <x v="457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1"/>
    <x v="6"/>
    <x v="60"/>
    <x v="144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1"/>
    <x v="6"/>
    <x v="65"/>
    <x v="1995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1"/>
    <x v="6"/>
    <x v="50"/>
    <x v="121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1"/>
    <x v="6"/>
    <x v="53"/>
    <x v="199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1"/>
    <x v="6"/>
    <x v="50"/>
    <x v="121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1"/>
    <x v="6"/>
    <x v="72"/>
    <x v="1997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1"/>
    <x v="6"/>
    <x v="119"/>
    <x v="88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1"/>
    <x v="6"/>
    <x v="62"/>
    <x v="821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1"/>
    <x v="6"/>
    <x v="68"/>
    <x v="130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1"/>
    <x v="6"/>
    <x v="50"/>
    <x v="121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1"/>
    <x v="6"/>
    <x v="53"/>
    <x v="431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1"/>
    <x v="6"/>
    <x v="113"/>
    <x v="1998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1"/>
    <x v="6"/>
    <x v="188"/>
    <x v="1999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1"/>
    <x v="6"/>
    <x v="50"/>
    <x v="1714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1"/>
    <x v="6"/>
    <x v="50"/>
    <x v="135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x v="1"/>
    <x v="6"/>
    <x v="53"/>
    <x v="140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1"/>
    <x v="6"/>
    <x v="50"/>
    <x v="121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1"/>
    <x v="6"/>
    <x v="60"/>
    <x v="377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1"/>
    <x v="6"/>
    <x v="68"/>
    <x v="20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1"/>
    <x v="6"/>
    <x v="72"/>
    <x v="2001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1"/>
    <x v="6"/>
    <x v="60"/>
    <x v="1238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1"/>
    <x v="6"/>
    <x v="77"/>
    <x v="160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1"/>
    <x v="6"/>
    <x v="62"/>
    <x v="1582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1"/>
    <x v="6"/>
    <x v="50"/>
    <x v="121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1"/>
    <x v="6"/>
    <x v="151"/>
    <x v="2002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1"/>
    <x v="6"/>
    <x v="62"/>
    <x v="2003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1"/>
    <x v="6"/>
    <x v="50"/>
    <x v="1029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1"/>
    <x v="6"/>
    <x v="50"/>
    <x v="121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1"/>
    <x v="6"/>
    <x v="57"/>
    <x v="149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1"/>
    <x v="6"/>
    <x v="53"/>
    <x v="2004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1"/>
    <x v="6"/>
    <x v="50"/>
    <x v="2005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1"/>
    <x v="6"/>
    <x v="61"/>
    <x v="200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1"/>
    <x v="6"/>
    <x v="50"/>
    <x v="121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1"/>
    <x v="6"/>
    <x v="122"/>
    <x v="2007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1"/>
    <x v="6"/>
    <x v="118"/>
    <x v="2008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1"/>
    <x v="6"/>
    <x v="50"/>
    <x v="2009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1"/>
    <x v="6"/>
    <x v="69"/>
    <x v="433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1"/>
    <x v="6"/>
    <x v="62"/>
    <x v="119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1"/>
    <x v="6"/>
    <x v="50"/>
    <x v="144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1"/>
    <x v="6"/>
    <x v="50"/>
    <x v="121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1"/>
    <x v="6"/>
    <x v="151"/>
    <x v="2010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1"/>
    <x v="6"/>
    <x v="60"/>
    <x v="582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1"/>
    <x v="6"/>
    <x v="56"/>
    <x v="1594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1"/>
    <x v="6"/>
    <x v="114"/>
    <x v="2011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x v="1"/>
    <x v="6"/>
    <x v="60"/>
    <x v="381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x v="1"/>
    <x v="6"/>
    <x v="50"/>
    <x v="121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1"/>
    <x v="6"/>
    <x v="62"/>
    <x v="2012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1"/>
    <x v="6"/>
    <x v="70"/>
    <x v="2013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1"/>
    <x v="6"/>
    <x v="62"/>
    <x v="2014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1"/>
    <x v="6"/>
    <x v="65"/>
    <x v="2015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1"/>
    <x v="6"/>
    <x v="50"/>
    <x v="12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1"/>
    <x v="6"/>
    <x v="353"/>
    <x v="201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1"/>
    <x v="6"/>
    <x v="60"/>
    <x v="362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1"/>
    <x v="6"/>
    <x v="50"/>
    <x v="380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1"/>
    <x v="6"/>
    <x v="60"/>
    <x v="2017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1"/>
    <x v="6"/>
    <x v="62"/>
    <x v="644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1"/>
    <x v="6"/>
    <x v="82"/>
    <x v="2018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1"/>
    <x v="6"/>
    <x v="114"/>
    <x v="2019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1"/>
    <x v="6"/>
    <x v="50"/>
    <x v="12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1"/>
    <x v="6"/>
    <x v="56"/>
    <x v="1775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1"/>
    <x v="6"/>
    <x v="50"/>
    <x v="135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1"/>
    <x v="6"/>
    <x v="50"/>
    <x v="120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1"/>
    <x v="6"/>
    <x v="121"/>
    <x v="2020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1"/>
    <x v="6"/>
    <x v="51"/>
    <x v="2021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1"/>
    <x v="6"/>
    <x v="50"/>
    <x v="120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1"/>
    <x v="6"/>
    <x v="50"/>
    <x v="120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1"/>
    <x v="6"/>
    <x v="220"/>
    <x v="2022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1"/>
    <x v="6"/>
    <x v="59"/>
    <x v="2023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1"/>
    <x v="6"/>
    <x v="66"/>
    <x v="2024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1"/>
    <x v="6"/>
    <x v="117"/>
    <x v="353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1"/>
    <x v="6"/>
    <x v="114"/>
    <x v="434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1"/>
    <x v="6"/>
    <x v="117"/>
    <x v="2025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1"/>
    <x v="40"/>
    <x v="32"/>
    <x v="13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1"/>
    <x v="40"/>
    <x v="8"/>
    <x v="16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1"/>
    <x v="40"/>
    <x v="8"/>
    <x v="179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1"/>
    <x v="40"/>
    <x v="33"/>
    <x v="2026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1"/>
    <x v="40"/>
    <x v="21"/>
    <x v="2027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1"/>
    <x v="40"/>
    <x v="105"/>
    <x v="753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1"/>
    <x v="40"/>
    <x v="26"/>
    <x v="2028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x v="1"/>
    <x v="40"/>
    <x v="8"/>
    <x v="683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1"/>
    <x v="40"/>
    <x v="21"/>
    <x v="2029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1"/>
    <x v="40"/>
    <x v="7"/>
    <x v="203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1"/>
    <x v="40"/>
    <x v="6"/>
    <x v="596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1"/>
    <x v="40"/>
    <x v="2"/>
    <x v="2031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1"/>
    <x v="40"/>
    <x v="33"/>
    <x v="2032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1"/>
    <x v="40"/>
    <x v="29"/>
    <x v="2033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1"/>
    <x v="40"/>
    <x v="7"/>
    <x v="2034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1"/>
    <x v="40"/>
    <x v="30"/>
    <x v="1753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1"/>
    <x v="40"/>
    <x v="18"/>
    <x v="2035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1"/>
    <x v="40"/>
    <x v="7"/>
    <x v="2036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1"/>
    <x v="40"/>
    <x v="33"/>
    <x v="2037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1"/>
    <x v="40"/>
    <x v="13"/>
    <x v="129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1"/>
    <x v="38"/>
    <x v="50"/>
    <x v="120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1"/>
    <x v="38"/>
    <x v="68"/>
    <x v="20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1"/>
    <x v="38"/>
    <x v="50"/>
    <x v="121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1"/>
    <x v="38"/>
    <x v="60"/>
    <x v="101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1"/>
    <x v="38"/>
    <x v="50"/>
    <x v="121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1"/>
    <x v="38"/>
    <x v="50"/>
    <x v="120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1"/>
    <x v="38"/>
    <x v="65"/>
    <x v="2039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1"/>
    <x v="38"/>
    <x v="50"/>
    <x v="2040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1"/>
    <x v="38"/>
    <x v="56"/>
    <x v="381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1"/>
    <x v="38"/>
    <x v="50"/>
    <x v="121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1"/>
    <x v="38"/>
    <x v="53"/>
    <x v="2041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1"/>
    <x v="38"/>
    <x v="59"/>
    <x v="2042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1"/>
    <x v="38"/>
    <x v="50"/>
    <x v="2043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1"/>
    <x v="38"/>
    <x v="50"/>
    <x v="121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1"/>
    <x v="38"/>
    <x v="64"/>
    <x v="177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1"/>
    <x v="38"/>
    <x v="123"/>
    <x v="2044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1"/>
    <x v="38"/>
    <x v="53"/>
    <x v="723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1"/>
    <x v="38"/>
    <x v="50"/>
    <x v="121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1"/>
    <x v="38"/>
    <x v="50"/>
    <x v="121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1"/>
    <x v="38"/>
    <x v="50"/>
    <x v="121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1"/>
    <x v="6"/>
    <x v="5"/>
    <x v="2045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1"/>
    <x v="6"/>
    <x v="108"/>
    <x v="54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1"/>
    <x v="6"/>
    <x v="13"/>
    <x v="204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1"/>
    <x v="6"/>
    <x v="7"/>
    <x v="2047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1"/>
    <x v="6"/>
    <x v="15"/>
    <x v="2048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1"/>
    <x v="6"/>
    <x v="35"/>
    <x v="2049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1"/>
    <x v="6"/>
    <x v="35"/>
    <x v="2050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1"/>
    <x v="6"/>
    <x v="6"/>
    <x v="2051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1"/>
    <x v="6"/>
    <x v="200"/>
    <x v="2052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1"/>
    <x v="6"/>
    <x v="6"/>
    <x v="2053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1"/>
    <x v="6"/>
    <x v="8"/>
    <x v="2054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1"/>
    <x v="6"/>
    <x v="2"/>
    <x v="2055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1"/>
    <x v="6"/>
    <x v="215"/>
    <x v="205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1"/>
    <x v="6"/>
    <x v="21"/>
    <x v="1242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1"/>
    <x v="6"/>
    <x v="8"/>
    <x v="2057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1"/>
    <x v="6"/>
    <x v="193"/>
    <x v="2058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1"/>
    <x v="6"/>
    <x v="35"/>
    <x v="787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1"/>
    <x v="6"/>
    <x v="32"/>
    <x v="2059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1"/>
    <x v="6"/>
    <x v="7"/>
    <x v="2060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1"/>
    <x v="6"/>
    <x v="15"/>
    <x v="709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1"/>
    <x v="38"/>
    <x v="32"/>
    <x v="1290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1"/>
    <x v="38"/>
    <x v="21"/>
    <x v="1149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1"/>
    <x v="38"/>
    <x v="92"/>
    <x v="2061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1"/>
    <x v="38"/>
    <x v="8"/>
    <x v="2062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1"/>
    <x v="38"/>
    <x v="108"/>
    <x v="2063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1"/>
    <x v="38"/>
    <x v="6"/>
    <x v="2064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1"/>
    <x v="38"/>
    <x v="5"/>
    <x v="2065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1"/>
    <x v="38"/>
    <x v="8"/>
    <x v="669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x v="1"/>
    <x v="38"/>
    <x v="93"/>
    <x v="2066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1"/>
    <x v="38"/>
    <x v="8"/>
    <x v="2067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1"/>
    <x v="38"/>
    <x v="33"/>
    <x v="206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1"/>
    <x v="38"/>
    <x v="2"/>
    <x v="2069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x v="1"/>
    <x v="38"/>
    <x v="8"/>
    <x v="1187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1"/>
    <x v="38"/>
    <x v="354"/>
    <x v="2070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1"/>
    <x v="38"/>
    <x v="2"/>
    <x v="2071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1"/>
    <x v="38"/>
    <x v="174"/>
    <x v="2072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1"/>
    <x v="38"/>
    <x v="3"/>
    <x v="2073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1"/>
    <x v="38"/>
    <x v="33"/>
    <x v="2074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1"/>
    <x v="38"/>
    <x v="17"/>
    <x v="2075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1"/>
    <x v="38"/>
    <x v="8"/>
    <x v="36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1"/>
    <x v="38"/>
    <x v="355"/>
    <x v="2076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1"/>
    <x v="38"/>
    <x v="15"/>
    <x v="2077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1"/>
    <x v="38"/>
    <x v="7"/>
    <x v="207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1"/>
    <x v="38"/>
    <x v="40"/>
    <x v="2079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1"/>
    <x v="38"/>
    <x v="28"/>
    <x v="2080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1"/>
    <x v="38"/>
    <x v="29"/>
    <x v="2081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x v="1"/>
    <x v="38"/>
    <x v="144"/>
    <x v="1205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1"/>
    <x v="38"/>
    <x v="7"/>
    <x v="2082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1"/>
    <x v="38"/>
    <x v="28"/>
    <x v="2083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1"/>
    <x v="38"/>
    <x v="137"/>
    <x v="2084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1"/>
    <x v="38"/>
    <x v="39"/>
    <x v="2085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1"/>
    <x v="38"/>
    <x v="16"/>
    <x v="2086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1"/>
    <x v="38"/>
    <x v="96"/>
    <x v="2087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1"/>
    <x v="38"/>
    <x v="40"/>
    <x v="208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1"/>
    <x v="38"/>
    <x v="33"/>
    <x v="2089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1"/>
    <x v="38"/>
    <x v="33"/>
    <x v="2090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1"/>
    <x v="38"/>
    <x v="6"/>
    <x v="209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1"/>
    <x v="38"/>
    <x v="7"/>
    <x v="2092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1"/>
    <x v="38"/>
    <x v="10"/>
    <x v="2093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1"/>
    <x v="38"/>
    <x v="7"/>
    <x v="2094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1"/>
    <x v="38"/>
    <x v="31"/>
    <x v="901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1"/>
    <x v="38"/>
    <x v="7"/>
    <x v="2095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1"/>
    <x v="38"/>
    <x v="33"/>
    <x v="2096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1"/>
    <x v="38"/>
    <x v="351"/>
    <x v="2097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1"/>
    <x v="38"/>
    <x v="120"/>
    <x v="209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1"/>
    <x v="38"/>
    <x v="1"/>
    <x v="1769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1"/>
    <x v="38"/>
    <x v="26"/>
    <x v="2099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1"/>
    <x v="38"/>
    <x v="239"/>
    <x v="2100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1"/>
    <x v="38"/>
    <x v="5"/>
    <x v="2101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1"/>
    <x v="38"/>
    <x v="13"/>
    <x v="2102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1"/>
    <x v="38"/>
    <x v="8"/>
    <x v="246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1"/>
    <x v="38"/>
    <x v="37"/>
    <x v="1302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1"/>
    <x v="38"/>
    <x v="92"/>
    <x v="210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1"/>
    <x v="38"/>
    <x v="40"/>
    <x v="2104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1"/>
    <x v="38"/>
    <x v="15"/>
    <x v="2105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1"/>
    <x v="38"/>
    <x v="37"/>
    <x v="2106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1"/>
    <x v="38"/>
    <x v="182"/>
    <x v="2107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1"/>
    <x v="38"/>
    <x v="7"/>
    <x v="210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1"/>
    <x v="38"/>
    <x v="15"/>
    <x v="2109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1"/>
    <x v="38"/>
    <x v="29"/>
    <x v="2110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1"/>
    <x v="38"/>
    <x v="5"/>
    <x v="2111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1"/>
    <x v="38"/>
    <x v="30"/>
    <x v="2112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1"/>
    <x v="38"/>
    <x v="5"/>
    <x v="2113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1"/>
    <x v="38"/>
    <x v="15"/>
    <x v="2114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1"/>
    <x v="38"/>
    <x v="18"/>
    <x v="2115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1"/>
    <x v="38"/>
    <x v="87"/>
    <x v="2116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1"/>
    <x v="38"/>
    <x v="328"/>
    <x v="2117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1"/>
    <x v="38"/>
    <x v="183"/>
    <x v="211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1"/>
    <x v="38"/>
    <x v="13"/>
    <x v="1793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x v="1"/>
    <x v="38"/>
    <x v="6"/>
    <x v="2119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1"/>
    <x v="38"/>
    <x v="148"/>
    <x v="2120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1"/>
    <x v="38"/>
    <x v="50"/>
    <x v="822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1"/>
    <x v="38"/>
    <x v="50"/>
    <x v="140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1"/>
    <x v="38"/>
    <x v="50"/>
    <x v="121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1"/>
    <x v="38"/>
    <x v="50"/>
    <x v="120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1"/>
    <x v="38"/>
    <x v="50"/>
    <x v="121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1"/>
    <x v="38"/>
    <x v="50"/>
    <x v="121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1"/>
    <x v="38"/>
    <x v="50"/>
    <x v="120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1"/>
    <x v="38"/>
    <x v="56"/>
    <x v="2121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1"/>
    <x v="38"/>
    <x v="50"/>
    <x v="1727"/>
  </r>
  <r>
    <n v="3061"/>
    <x v="3060"/>
    <s v="Save a historic Local theater."/>
    <n v="1000000"/>
    <n v="0"/>
    <x v="2"/>
    <x v="0"/>
    <x v="0"/>
    <n v="1407955748"/>
    <n v="1405363748"/>
    <b v="0"/>
    <n v="0"/>
    <b v="0"/>
    <x v="1"/>
    <x v="38"/>
    <x v="50"/>
    <x v="121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1"/>
    <x v="38"/>
    <x v="356"/>
    <x v="2122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1"/>
    <x v="38"/>
    <x v="68"/>
    <x v="2123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x v="1"/>
    <x v="38"/>
    <x v="57"/>
    <x v="2124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1"/>
    <x v="38"/>
    <x v="50"/>
    <x v="144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1"/>
    <x v="38"/>
    <x v="81"/>
    <x v="2125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1"/>
    <x v="38"/>
    <x v="56"/>
    <x v="4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1"/>
    <x v="38"/>
    <x v="50"/>
    <x v="2126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1"/>
    <x v="38"/>
    <x v="51"/>
    <x v="2127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1"/>
    <x v="38"/>
    <x v="56"/>
    <x v="212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1"/>
    <x v="38"/>
    <x v="64"/>
    <x v="2129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1"/>
    <x v="38"/>
    <x v="50"/>
    <x v="120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1"/>
    <x v="38"/>
    <x v="50"/>
    <x v="213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1"/>
    <x v="38"/>
    <x v="50"/>
    <x v="2131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1"/>
    <x v="38"/>
    <x v="114"/>
    <x v="2132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x v="1"/>
    <x v="38"/>
    <x v="77"/>
    <x v="2133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1"/>
    <x v="38"/>
    <x v="50"/>
    <x v="1780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1"/>
    <x v="38"/>
    <x v="50"/>
    <x v="1902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1"/>
    <x v="38"/>
    <x v="60"/>
    <x v="2134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1"/>
    <x v="38"/>
    <x v="50"/>
    <x v="2135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1"/>
    <x v="38"/>
    <x v="50"/>
    <x v="2136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1"/>
    <x v="38"/>
    <x v="50"/>
    <x v="12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1"/>
    <x v="38"/>
    <x v="50"/>
    <x v="791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1"/>
    <x v="38"/>
    <x v="81"/>
    <x v="2137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1"/>
    <x v="38"/>
    <x v="53"/>
    <x v="21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1"/>
    <x v="38"/>
    <x v="50"/>
    <x v="407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1"/>
    <x v="38"/>
    <x v="60"/>
    <x v="36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1"/>
    <x v="38"/>
    <x v="50"/>
    <x v="823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1"/>
    <x v="38"/>
    <x v="61"/>
    <x v="2139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1"/>
    <x v="38"/>
    <x v="62"/>
    <x v="2140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1"/>
    <x v="38"/>
    <x v="63"/>
    <x v="1803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1"/>
    <x v="38"/>
    <x v="60"/>
    <x v="239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1"/>
    <x v="38"/>
    <x v="61"/>
    <x v="2141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1"/>
    <x v="38"/>
    <x v="50"/>
    <x v="380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1"/>
    <x v="38"/>
    <x v="50"/>
    <x v="73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1"/>
    <x v="38"/>
    <x v="65"/>
    <x v="2142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1"/>
    <x v="38"/>
    <x v="123"/>
    <x v="2143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1"/>
    <x v="38"/>
    <x v="65"/>
    <x v="2144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1"/>
    <x v="38"/>
    <x v="51"/>
    <x v="2145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1"/>
    <x v="38"/>
    <x v="77"/>
    <x v="2146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1"/>
    <x v="38"/>
    <x v="81"/>
    <x v="380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1"/>
    <x v="38"/>
    <x v="115"/>
    <x v="2147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1"/>
    <x v="38"/>
    <x v="50"/>
    <x v="14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1"/>
    <x v="38"/>
    <x v="75"/>
    <x v="214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1"/>
    <x v="38"/>
    <x v="72"/>
    <x v="2149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1"/>
    <x v="38"/>
    <x v="65"/>
    <x v="2150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1"/>
    <x v="38"/>
    <x v="68"/>
    <x v="2151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x v="1"/>
    <x v="38"/>
    <x v="50"/>
    <x v="31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1"/>
    <x v="38"/>
    <x v="78"/>
    <x v="65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1"/>
    <x v="38"/>
    <x v="50"/>
    <x v="119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1"/>
    <x v="38"/>
    <x v="117"/>
    <x v="2152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1"/>
    <x v="38"/>
    <x v="62"/>
    <x v="2153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1"/>
    <x v="38"/>
    <x v="65"/>
    <x v="2154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1"/>
    <x v="38"/>
    <x v="50"/>
    <x v="121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1"/>
    <x v="38"/>
    <x v="56"/>
    <x v="462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1"/>
    <x v="38"/>
    <x v="219"/>
    <x v="1340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1"/>
    <x v="38"/>
    <x v="50"/>
    <x v="120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x v="1"/>
    <x v="38"/>
    <x v="50"/>
    <x v="2155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1"/>
    <x v="38"/>
    <x v="50"/>
    <x v="144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1"/>
    <x v="38"/>
    <x v="50"/>
    <x v="2156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1"/>
    <x v="38"/>
    <x v="60"/>
    <x v="119"/>
  </r>
  <r>
    <n v="3122"/>
    <x v="3121"/>
    <s v="cancelled until further notice"/>
    <n v="199"/>
    <n v="116"/>
    <x v="1"/>
    <x v="0"/>
    <x v="0"/>
    <n v="1478733732"/>
    <n v="1478298132"/>
    <b v="0"/>
    <n v="2"/>
    <b v="0"/>
    <x v="1"/>
    <x v="38"/>
    <x v="74"/>
    <x v="2157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1"/>
    <x v="38"/>
    <x v="149"/>
    <x v="215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1"/>
    <x v="38"/>
    <x v="50"/>
    <x v="516"/>
  </r>
  <r>
    <n v="3125"/>
    <x v="3124"/>
    <s v="N/A"/>
    <n v="1500000"/>
    <n v="0"/>
    <x v="1"/>
    <x v="0"/>
    <x v="0"/>
    <n v="1452142672"/>
    <n v="1449550672"/>
    <b v="0"/>
    <n v="0"/>
    <b v="0"/>
    <x v="1"/>
    <x v="38"/>
    <x v="50"/>
    <x v="121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1"/>
    <x v="38"/>
    <x v="65"/>
    <x v="2159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1"/>
    <x v="38"/>
    <x v="50"/>
    <x v="121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1"/>
    <x v="6"/>
    <x v="15"/>
    <x v="2160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1"/>
    <x v="6"/>
    <x v="60"/>
    <x v="119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1"/>
    <x v="6"/>
    <x v="65"/>
    <x v="2161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x v="1"/>
    <x v="6"/>
    <x v="63"/>
    <x v="399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x v="1"/>
    <x v="6"/>
    <x v="50"/>
    <x v="119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1"/>
    <x v="6"/>
    <x v="29"/>
    <x v="1178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1"/>
    <x v="6"/>
    <x v="61"/>
    <x v="644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1"/>
    <x v="6"/>
    <x v="70"/>
    <x v="2162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1"/>
    <x v="6"/>
    <x v="30"/>
    <x v="2163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1"/>
    <x v="6"/>
    <x v="56"/>
    <x v="73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1"/>
    <x v="6"/>
    <x v="50"/>
    <x v="121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1"/>
    <x v="6"/>
    <x v="62"/>
    <x v="2164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1"/>
    <x v="6"/>
    <x v="60"/>
    <x v="119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1"/>
    <x v="6"/>
    <x v="221"/>
    <x v="2165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1"/>
    <x v="6"/>
    <x v="53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1"/>
    <x v="6"/>
    <x v="50"/>
    <x v="121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1"/>
    <x v="6"/>
    <x v="150"/>
    <x v="216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1"/>
    <x v="6"/>
    <x v="50"/>
    <x v="121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1"/>
    <x v="6"/>
    <x v="57"/>
    <x v="2167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1"/>
    <x v="6"/>
    <x v="90"/>
    <x v="2168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x v="1"/>
    <x v="6"/>
    <x v="26"/>
    <x v="2169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1"/>
    <x v="6"/>
    <x v="3"/>
    <x v="36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1"/>
    <x v="6"/>
    <x v="7"/>
    <x v="2170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1"/>
    <x v="6"/>
    <x v="8"/>
    <x v="2171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1"/>
    <x v="6"/>
    <x v="6"/>
    <x v="2172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1"/>
    <x v="6"/>
    <x v="357"/>
    <x v="2173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1"/>
    <x v="6"/>
    <x v="40"/>
    <x v="2174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1"/>
    <x v="6"/>
    <x v="192"/>
    <x v="1259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1"/>
    <x v="6"/>
    <x v="21"/>
    <x v="2175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x v="1"/>
    <x v="6"/>
    <x v="7"/>
    <x v="217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x v="1"/>
    <x v="6"/>
    <x v="35"/>
    <x v="2177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1"/>
    <x v="6"/>
    <x v="18"/>
    <x v="1038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1"/>
    <x v="6"/>
    <x v="21"/>
    <x v="2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1"/>
    <x v="6"/>
    <x v="2"/>
    <x v="2178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1"/>
    <x v="6"/>
    <x v="37"/>
    <x v="1403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1"/>
    <x v="6"/>
    <x v="38"/>
    <x v="2179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1"/>
    <x v="6"/>
    <x v="13"/>
    <x v="2180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1"/>
    <x v="6"/>
    <x v="200"/>
    <x v="2181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1"/>
    <x v="6"/>
    <x v="12"/>
    <x v="2182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x v="1"/>
    <x v="6"/>
    <x v="31"/>
    <x v="2183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1"/>
    <x v="6"/>
    <x v="39"/>
    <x v="2184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x v="1"/>
    <x v="6"/>
    <x v="33"/>
    <x v="965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1"/>
    <x v="6"/>
    <x v="20"/>
    <x v="29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1"/>
    <x v="6"/>
    <x v="15"/>
    <x v="1250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1"/>
    <x v="6"/>
    <x v="41"/>
    <x v="218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1"/>
    <x v="6"/>
    <x v="33"/>
    <x v="218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1"/>
    <x v="6"/>
    <x v="7"/>
    <x v="2187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1"/>
    <x v="6"/>
    <x v="5"/>
    <x v="1867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1"/>
    <x v="6"/>
    <x v="41"/>
    <x v="2188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1"/>
    <x v="6"/>
    <x v="16"/>
    <x v="2189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1"/>
    <x v="6"/>
    <x v="174"/>
    <x v="2190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1"/>
    <x v="6"/>
    <x v="35"/>
    <x v="2191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1"/>
    <x v="6"/>
    <x v="28"/>
    <x v="2192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1"/>
    <x v="6"/>
    <x v="15"/>
    <x v="811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1"/>
    <x v="6"/>
    <x v="7"/>
    <x v="2193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1"/>
    <x v="6"/>
    <x v="15"/>
    <x v="1583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1"/>
    <x v="6"/>
    <x v="13"/>
    <x v="2194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1"/>
    <x v="6"/>
    <x v="8"/>
    <x v="683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1"/>
    <x v="6"/>
    <x v="21"/>
    <x v="2195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1"/>
    <x v="6"/>
    <x v="31"/>
    <x v="219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1"/>
    <x v="40"/>
    <x v="187"/>
    <x v="2197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1"/>
    <x v="40"/>
    <x v="81"/>
    <x v="2198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1"/>
    <x v="40"/>
    <x v="50"/>
    <x v="121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1"/>
    <x v="40"/>
    <x v="65"/>
    <x v="2199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1"/>
    <x v="40"/>
    <x v="60"/>
    <x v="786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1"/>
    <x v="40"/>
    <x v="81"/>
    <x v="220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1"/>
    <x v="40"/>
    <x v="50"/>
    <x v="121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1"/>
    <x v="40"/>
    <x v="155"/>
    <x v="1656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1"/>
    <x v="40"/>
    <x v="50"/>
    <x v="462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1"/>
    <x v="40"/>
    <x v="57"/>
    <x v="220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1"/>
    <x v="40"/>
    <x v="50"/>
    <x v="2202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1"/>
    <x v="40"/>
    <x v="221"/>
    <x v="2203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1"/>
    <x v="40"/>
    <x v="50"/>
    <x v="12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1"/>
    <x v="40"/>
    <x v="60"/>
    <x v="381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1"/>
    <x v="40"/>
    <x v="358"/>
    <x v="183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1"/>
    <x v="40"/>
    <x v="78"/>
    <x v="683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1"/>
    <x v="40"/>
    <x v="50"/>
    <x v="121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1"/>
    <x v="40"/>
    <x v="56"/>
    <x v="1878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1"/>
    <x v="40"/>
    <x v="50"/>
    <x v="121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1"/>
    <x v="40"/>
    <x v="132"/>
    <x v="2204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1"/>
    <x v="6"/>
    <x v="3"/>
    <x v="2205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1"/>
    <x v="6"/>
    <x v="17"/>
    <x v="220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1"/>
    <x v="6"/>
    <x v="9"/>
    <x v="2207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1"/>
    <x v="6"/>
    <x v="28"/>
    <x v="2208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x v="1"/>
    <x v="6"/>
    <x v="9"/>
    <x v="2209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1"/>
    <x v="6"/>
    <x v="8"/>
    <x v="2210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1"/>
    <x v="6"/>
    <x v="21"/>
    <x v="221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1"/>
    <x v="6"/>
    <x v="8"/>
    <x v="2212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1"/>
    <x v="6"/>
    <x v="8"/>
    <x v="2213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1"/>
    <x v="6"/>
    <x v="31"/>
    <x v="221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1"/>
    <x v="6"/>
    <x v="21"/>
    <x v="2215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1"/>
    <x v="6"/>
    <x v="8"/>
    <x v="221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x v="1"/>
    <x v="6"/>
    <x v="7"/>
    <x v="2217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1"/>
    <x v="6"/>
    <x v="33"/>
    <x v="247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1"/>
    <x v="6"/>
    <x v="105"/>
    <x v="2218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1"/>
    <x v="6"/>
    <x v="5"/>
    <x v="1145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1"/>
    <x v="6"/>
    <x v="21"/>
    <x v="2219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1"/>
    <x v="6"/>
    <x v="21"/>
    <x v="2220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1"/>
    <x v="6"/>
    <x v="3"/>
    <x v="2221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1"/>
    <x v="6"/>
    <x v="105"/>
    <x v="73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x v="1"/>
    <x v="6"/>
    <x v="21"/>
    <x v="2222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1"/>
    <x v="6"/>
    <x v="29"/>
    <x v="1345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1"/>
    <x v="6"/>
    <x v="5"/>
    <x v="2223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1"/>
    <x v="6"/>
    <x v="164"/>
    <x v="400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1"/>
    <x v="6"/>
    <x v="26"/>
    <x v="2224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1"/>
    <x v="6"/>
    <x v="17"/>
    <x v="2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1"/>
    <x v="6"/>
    <x v="8"/>
    <x v="222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1"/>
    <x v="6"/>
    <x v="33"/>
    <x v="2208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1"/>
    <x v="6"/>
    <x v="7"/>
    <x v="2227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x v="1"/>
    <x v="6"/>
    <x v="7"/>
    <x v="2228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1"/>
    <x v="6"/>
    <x v="20"/>
    <x v="1953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1"/>
    <x v="6"/>
    <x v="6"/>
    <x v="2229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1"/>
    <x v="6"/>
    <x v="7"/>
    <x v="223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1"/>
    <x v="6"/>
    <x v="41"/>
    <x v="2231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1"/>
    <x v="6"/>
    <x v="37"/>
    <x v="1623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1"/>
    <x v="6"/>
    <x v="33"/>
    <x v="2232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1"/>
    <x v="6"/>
    <x v="33"/>
    <x v="2233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1"/>
    <x v="6"/>
    <x v="3"/>
    <x v="2234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1"/>
    <x v="6"/>
    <x v="38"/>
    <x v="1917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1"/>
    <x v="6"/>
    <x v="6"/>
    <x v="2235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x v="1"/>
    <x v="6"/>
    <x v="7"/>
    <x v="223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1"/>
    <x v="6"/>
    <x v="2"/>
    <x v="2237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1"/>
    <x v="6"/>
    <x v="21"/>
    <x v="2238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1"/>
    <x v="6"/>
    <x v="38"/>
    <x v="2239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1"/>
    <x v="6"/>
    <x v="30"/>
    <x v="150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1"/>
    <x v="6"/>
    <x v="21"/>
    <x v="224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1"/>
    <x v="6"/>
    <x v="7"/>
    <x v="2241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1"/>
    <x v="6"/>
    <x v="215"/>
    <x v="2242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1"/>
    <x v="6"/>
    <x v="30"/>
    <x v="190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1"/>
    <x v="6"/>
    <x v="6"/>
    <x v="1169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1"/>
    <x v="6"/>
    <x v="2"/>
    <x v="2243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1"/>
    <x v="6"/>
    <x v="6"/>
    <x v="2244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1"/>
    <x v="6"/>
    <x v="15"/>
    <x v="2245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1"/>
    <x v="6"/>
    <x v="8"/>
    <x v="224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1"/>
    <x v="6"/>
    <x v="33"/>
    <x v="2247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1"/>
    <x v="6"/>
    <x v="20"/>
    <x v="2248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1"/>
    <x v="6"/>
    <x v="33"/>
    <x v="2249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1"/>
    <x v="6"/>
    <x v="344"/>
    <x v="2250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1"/>
    <x v="6"/>
    <x v="26"/>
    <x v="1042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1"/>
    <x v="6"/>
    <x v="21"/>
    <x v="2251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1"/>
    <x v="6"/>
    <x v="30"/>
    <x v="2252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1"/>
    <x v="6"/>
    <x v="21"/>
    <x v="2253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1"/>
    <x v="6"/>
    <x v="21"/>
    <x v="2254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x v="1"/>
    <x v="6"/>
    <x v="22"/>
    <x v="2255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1"/>
    <x v="6"/>
    <x v="224"/>
    <x v="225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1"/>
    <x v="6"/>
    <x v="13"/>
    <x v="2257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1"/>
    <x v="6"/>
    <x v="7"/>
    <x v="2258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1"/>
    <x v="6"/>
    <x v="8"/>
    <x v="2259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1"/>
    <x v="6"/>
    <x v="16"/>
    <x v="2260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1"/>
    <x v="6"/>
    <x v="15"/>
    <x v="2261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1"/>
    <x v="6"/>
    <x v="33"/>
    <x v="2262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1"/>
    <x v="6"/>
    <x v="35"/>
    <x v="2263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1"/>
    <x v="6"/>
    <x v="33"/>
    <x v="2264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1"/>
    <x v="6"/>
    <x v="108"/>
    <x v="2265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1"/>
    <x v="6"/>
    <x v="33"/>
    <x v="226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1"/>
    <x v="6"/>
    <x v="2"/>
    <x v="2267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1"/>
    <x v="6"/>
    <x v="21"/>
    <x v="2268"/>
  </r>
  <r>
    <n v="3285"/>
    <x v="3284"/>
    <s v="A new play by Matthew Gasda"/>
    <n v="4999"/>
    <n v="5604"/>
    <x v="0"/>
    <x v="0"/>
    <x v="0"/>
    <n v="1488258000"/>
    <n v="1485556626"/>
    <b v="0"/>
    <n v="81"/>
    <b v="1"/>
    <x v="1"/>
    <x v="6"/>
    <x v="20"/>
    <x v="2269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1"/>
    <x v="6"/>
    <x v="21"/>
    <x v="2270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1"/>
    <x v="6"/>
    <x v="8"/>
    <x v="2271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1"/>
    <x v="6"/>
    <x v="8"/>
    <x v="2272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1"/>
    <x v="6"/>
    <x v="18"/>
    <x v="2273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1"/>
    <x v="6"/>
    <x v="10"/>
    <x v="2274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1"/>
    <x v="6"/>
    <x v="35"/>
    <x v="2275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1"/>
    <x v="6"/>
    <x v="359"/>
    <x v="227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1"/>
    <x v="6"/>
    <x v="106"/>
    <x v="518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1"/>
    <x v="6"/>
    <x v="90"/>
    <x v="2277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1"/>
    <x v="6"/>
    <x v="33"/>
    <x v="1999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1"/>
    <x v="6"/>
    <x v="124"/>
    <x v="2278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1"/>
    <x v="6"/>
    <x v="8"/>
    <x v="2279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1"/>
    <x v="6"/>
    <x v="21"/>
    <x v="2280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1"/>
    <x v="6"/>
    <x v="31"/>
    <x v="2281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1"/>
    <x v="6"/>
    <x v="104"/>
    <x v="2282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1"/>
    <x v="6"/>
    <x v="18"/>
    <x v="699"/>
  </r>
  <r>
    <n v="3302"/>
    <x v="3301"/>
    <s v="FilosofÃ­a de los anÃ³nimos"/>
    <n v="8400"/>
    <n v="8685"/>
    <x v="0"/>
    <x v="3"/>
    <x v="3"/>
    <n v="1481099176"/>
    <n v="1478507176"/>
    <b v="0"/>
    <n v="50"/>
    <b v="1"/>
    <x v="1"/>
    <x v="6"/>
    <x v="33"/>
    <x v="2283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1"/>
    <x v="6"/>
    <x v="31"/>
    <x v="2284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1"/>
    <x v="6"/>
    <x v="2"/>
    <x v="2285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1"/>
    <x v="6"/>
    <x v="21"/>
    <x v="228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1"/>
    <x v="6"/>
    <x v="215"/>
    <x v="2287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1"/>
    <x v="6"/>
    <x v="13"/>
    <x v="2288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1"/>
    <x v="6"/>
    <x v="108"/>
    <x v="2289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x v="1"/>
    <x v="6"/>
    <x v="175"/>
    <x v="65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1"/>
    <x v="6"/>
    <x v="8"/>
    <x v="229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1"/>
    <x v="6"/>
    <x v="5"/>
    <x v="2291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1"/>
    <x v="6"/>
    <x v="8"/>
    <x v="2254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1"/>
    <x v="6"/>
    <x v="31"/>
    <x v="2292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1"/>
    <x v="6"/>
    <x v="185"/>
    <x v="2293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1"/>
    <x v="6"/>
    <x v="5"/>
    <x v="2294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1"/>
    <x v="6"/>
    <x v="8"/>
    <x v="2295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1"/>
    <x v="6"/>
    <x v="6"/>
    <x v="229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x v="1"/>
    <x v="6"/>
    <x v="9"/>
    <x v="2297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1"/>
    <x v="6"/>
    <x v="29"/>
    <x v="1178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1"/>
    <x v="6"/>
    <x v="7"/>
    <x v="2298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1"/>
    <x v="6"/>
    <x v="13"/>
    <x v="1245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1"/>
    <x v="6"/>
    <x v="21"/>
    <x v="2299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1"/>
    <x v="6"/>
    <x v="9"/>
    <x v="2047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1"/>
    <x v="6"/>
    <x v="21"/>
    <x v="2300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1"/>
    <x v="6"/>
    <x v="40"/>
    <x v="179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1"/>
    <x v="6"/>
    <x v="7"/>
    <x v="2301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1"/>
    <x v="6"/>
    <x v="7"/>
    <x v="230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1"/>
    <x v="6"/>
    <x v="91"/>
    <x v="2303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1"/>
    <x v="6"/>
    <x v="16"/>
    <x v="2304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1"/>
    <x v="6"/>
    <x v="6"/>
    <x v="2305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1"/>
    <x v="6"/>
    <x v="2"/>
    <x v="230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1"/>
    <x v="6"/>
    <x v="8"/>
    <x v="2307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1"/>
    <x v="6"/>
    <x v="2"/>
    <x v="2308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1"/>
    <x v="6"/>
    <x v="86"/>
    <x v="2309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1"/>
    <x v="6"/>
    <x v="8"/>
    <x v="2310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1"/>
    <x v="6"/>
    <x v="8"/>
    <x v="1770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1"/>
    <x v="6"/>
    <x v="5"/>
    <x v="2311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1"/>
    <x v="6"/>
    <x v="21"/>
    <x v="2312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1"/>
    <x v="6"/>
    <x v="3"/>
    <x v="2313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1"/>
    <x v="6"/>
    <x v="178"/>
    <x v="2314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1"/>
    <x v="6"/>
    <x v="8"/>
    <x v="2315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1"/>
    <x v="6"/>
    <x v="21"/>
    <x v="231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1"/>
    <x v="6"/>
    <x v="193"/>
    <x v="935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1"/>
    <x v="6"/>
    <x v="7"/>
    <x v="2317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1"/>
    <x v="6"/>
    <x v="22"/>
    <x v="73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1"/>
    <x v="6"/>
    <x v="5"/>
    <x v="2318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1"/>
    <x v="6"/>
    <x v="17"/>
    <x v="2319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1"/>
    <x v="6"/>
    <x v="8"/>
    <x v="2320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1"/>
    <x v="6"/>
    <x v="42"/>
    <x v="232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1"/>
    <x v="6"/>
    <x v="3"/>
    <x v="395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1"/>
    <x v="6"/>
    <x v="7"/>
    <x v="2322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1"/>
    <x v="6"/>
    <x v="29"/>
    <x v="2323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1"/>
    <x v="6"/>
    <x v="136"/>
    <x v="1245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1"/>
    <x v="6"/>
    <x v="21"/>
    <x v="2145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1"/>
    <x v="6"/>
    <x v="9"/>
    <x v="2324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1"/>
    <x v="6"/>
    <x v="7"/>
    <x v="2325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1"/>
    <x v="6"/>
    <x v="7"/>
    <x v="232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1"/>
    <x v="6"/>
    <x v="33"/>
    <x v="1555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1"/>
    <x v="6"/>
    <x v="6"/>
    <x v="2327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x v="1"/>
    <x v="6"/>
    <x v="7"/>
    <x v="203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1"/>
    <x v="6"/>
    <x v="40"/>
    <x v="1417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1"/>
    <x v="6"/>
    <x v="147"/>
    <x v="2328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1"/>
    <x v="6"/>
    <x v="7"/>
    <x v="2329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1"/>
    <x v="6"/>
    <x v="6"/>
    <x v="2330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1"/>
    <x v="6"/>
    <x v="3"/>
    <x v="2331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1"/>
    <x v="6"/>
    <x v="360"/>
    <x v="2332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1"/>
    <x v="6"/>
    <x v="17"/>
    <x v="2333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1"/>
    <x v="6"/>
    <x v="2"/>
    <x v="2334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1"/>
    <x v="6"/>
    <x v="3"/>
    <x v="2335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x v="1"/>
    <x v="6"/>
    <x v="90"/>
    <x v="233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1"/>
    <x v="6"/>
    <x v="86"/>
    <x v="2337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1"/>
    <x v="6"/>
    <x v="3"/>
    <x v="134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1"/>
    <x v="6"/>
    <x v="8"/>
    <x v="1509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1"/>
    <x v="6"/>
    <x v="13"/>
    <x v="2338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1"/>
    <x v="6"/>
    <x v="8"/>
    <x v="2339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1"/>
    <x v="6"/>
    <x v="8"/>
    <x v="2340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1"/>
    <x v="6"/>
    <x v="7"/>
    <x v="1708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1"/>
    <x v="6"/>
    <x v="29"/>
    <x v="2341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1"/>
    <x v="6"/>
    <x v="3"/>
    <x v="2342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1"/>
    <x v="6"/>
    <x v="3"/>
    <x v="2343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1"/>
    <x v="6"/>
    <x v="21"/>
    <x v="2344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1"/>
    <x v="6"/>
    <x v="7"/>
    <x v="2345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1"/>
    <x v="6"/>
    <x v="20"/>
    <x v="234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1"/>
    <x v="6"/>
    <x v="8"/>
    <x v="2347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1"/>
    <x v="6"/>
    <x v="8"/>
    <x v="44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1"/>
    <x v="6"/>
    <x v="2"/>
    <x v="392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1"/>
    <x v="6"/>
    <x v="16"/>
    <x v="2348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1"/>
    <x v="6"/>
    <x v="3"/>
    <x v="1154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1"/>
    <x v="6"/>
    <x v="41"/>
    <x v="2349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1"/>
    <x v="6"/>
    <x v="21"/>
    <x v="2320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1"/>
    <x v="6"/>
    <x v="316"/>
    <x v="229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1"/>
    <x v="6"/>
    <x v="8"/>
    <x v="683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1"/>
    <x v="6"/>
    <x v="6"/>
    <x v="2350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1"/>
    <x v="6"/>
    <x v="24"/>
    <x v="2005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1"/>
    <x v="6"/>
    <x v="361"/>
    <x v="2351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1"/>
    <x v="6"/>
    <x v="3"/>
    <x v="2352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1"/>
    <x v="6"/>
    <x v="20"/>
    <x v="123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1"/>
    <x v="6"/>
    <x v="38"/>
    <x v="555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1"/>
    <x v="6"/>
    <x v="3"/>
    <x v="2353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1"/>
    <x v="6"/>
    <x v="8"/>
    <x v="235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1"/>
    <x v="6"/>
    <x v="21"/>
    <x v="2355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1"/>
    <x v="6"/>
    <x v="5"/>
    <x v="235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1"/>
    <x v="6"/>
    <x v="8"/>
    <x v="2124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1"/>
    <x v="6"/>
    <x v="108"/>
    <x v="2357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1"/>
    <x v="6"/>
    <x v="178"/>
    <x v="2358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1"/>
    <x v="6"/>
    <x v="8"/>
    <x v="2359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1"/>
    <x v="6"/>
    <x v="13"/>
    <x v="2360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1"/>
    <x v="6"/>
    <x v="185"/>
    <x v="2361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1"/>
    <x v="6"/>
    <x v="39"/>
    <x v="2362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1"/>
    <x v="6"/>
    <x v="15"/>
    <x v="2363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1"/>
    <x v="6"/>
    <x v="3"/>
    <x v="2364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1"/>
    <x v="6"/>
    <x v="8"/>
    <x v="2365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1"/>
    <x v="6"/>
    <x v="22"/>
    <x v="2235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1"/>
    <x v="6"/>
    <x v="3"/>
    <x v="236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1"/>
    <x v="6"/>
    <x v="8"/>
    <x v="2367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1"/>
    <x v="6"/>
    <x v="28"/>
    <x v="2368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1"/>
    <x v="6"/>
    <x v="8"/>
    <x v="841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1"/>
    <x v="6"/>
    <x v="7"/>
    <x v="2369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1"/>
    <x v="6"/>
    <x v="13"/>
    <x v="2370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1"/>
    <x v="6"/>
    <x v="178"/>
    <x v="2178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1"/>
    <x v="6"/>
    <x v="7"/>
    <x v="2371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1"/>
    <x v="6"/>
    <x v="15"/>
    <x v="2372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1"/>
    <x v="6"/>
    <x v="49"/>
    <x v="431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1"/>
    <x v="6"/>
    <x v="3"/>
    <x v="2373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1"/>
    <x v="6"/>
    <x v="33"/>
    <x v="2374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1"/>
    <x v="6"/>
    <x v="29"/>
    <x v="2375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1"/>
    <x v="6"/>
    <x v="8"/>
    <x v="24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1"/>
    <x v="6"/>
    <x v="33"/>
    <x v="237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1"/>
    <x v="6"/>
    <x v="22"/>
    <x v="1783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1"/>
    <x v="6"/>
    <x v="15"/>
    <x v="2377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1"/>
    <x v="6"/>
    <x v="8"/>
    <x v="2378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1"/>
    <x v="6"/>
    <x v="5"/>
    <x v="2379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1"/>
    <x v="6"/>
    <x v="8"/>
    <x v="2380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1"/>
    <x v="6"/>
    <x v="6"/>
    <x v="2381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1"/>
    <x v="6"/>
    <x v="20"/>
    <x v="2382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1"/>
    <x v="6"/>
    <x v="6"/>
    <x v="2383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1"/>
    <x v="6"/>
    <x v="7"/>
    <x v="2384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1"/>
    <x v="6"/>
    <x v="3"/>
    <x v="2385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1"/>
    <x v="6"/>
    <x v="165"/>
    <x v="238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1"/>
    <x v="6"/>
    <x v="2"/>
    <x v="1085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1"/>
    <x v="6"/>
    <x v="33"/>
    <x v="2387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1"/>
    <x v="6"/>
    <x v="8"/>
    <x v="672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1"/>
    <x v="6"/>
    <x v="362"/>
    <x v="2388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1"/>
    <x v="6"/>
    <x v="363"/>
    <x v="2389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1"/>
    <x v="6"/>
    <x v="8"/>
    <x v="2390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1"/>
    <x v="6"/>
    <x v="29"/>
    <x v="2391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1"/>
    <x v="6"/>
    <x v="29"/>
    <x v="2392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1"/>
    <x v="6"/>
    <x v="5"/>
    <x v="392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1"/>
    <x v="6"/>
    <x v="193"/>
    <x v="1922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1"/>
    <x v="6"/>
    <x v="143"/>
    <x v="2393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1"/>
    <x v="6"/>
    <x v="7"/>
    <x v="2394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1"/>
    <x v="6"/>
    <x v="42"/>
    <x v="2395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1"/>
    <x v="6"/>
    <x v="30"/>
    <x v="440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1"/>
    <x v="6"/>
    <x v="7"/>
    <x v="239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1"/>
    <x v="6"/>
    <x v="7"/>
    <x v="239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1"/>
    <x v="6"/>
    <x v="87"/>
    <x v="2398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x v="1"/>
    <x v="6"/>
    <x v="49"/>
    <x v="2399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1"/>
    <x v="6"/>
    <x v="39"/>
    <x v="2400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1"/>
    <x v="6"/>
    <x v="9"/>
    <x v="2401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1"/>
    <x v="6"/>
    <x v="364"/>
    <x v="73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1"/>
    <x v="6"/>
    <x v="86"/>
    <x v="2402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1"/>
    <x v="6"/>
    <x v="180"/>
    <x v="2403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1"/>
    <x v="6"/>
    <x v="33"/>
    <x v="2404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1"/>
    <x v="6"/>
    <x v="21"/>
    <x v="2405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1"/>
    <x v="6"/>
    <x v="33"/>
    <x v="240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1"/>
    <x v="6"/>
    <x v="37"/>
    <x v="2407"/>
  </r>
  <r>
    <n v="3467"/>
    <x v="3465"/>
    <s v="Venus in Fur, By David Ives."/>
    <n v="3000"/>
    <n v="3030"/>
    <x v="0"/>
    <x v="0"/>
    <x v="0"/>
    <n v="1426864032"/>
    <n v="1424275632"/>
    <b v="0"/>
    <n v="47"/>
    <b v="1"/>
    <x v="1"/>
    <x v="6"/>
    <x v="7"/>
    <x v="890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1"/>
    <x v="6"/>
    <x v="108"/>
    <x v="2408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1"/>
    <x v="6"/>
    <x v="40"/>
    <x v="2000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1"/>
    <x v="6"/>
    <x v="95"/>
    <x v="683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1"/>
    <x v="6"/>
    <x v="205"/>
    <x v="1299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1"/>
    <x v="6"/>
    <x v="21"/>
    <x v="2230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1"/>
    <x v="6"/>
    <x v="8"/>
    <x v="2409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1"/>
    <x v="6"/>
    <x v="7"/>
    <x v="2410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1"/>
    <x v="6"/>
    <x v="40"/>
    <x v="135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1"/>
    <x v="6"/>
    <x v="3"/>
    <x v="364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1"/>
    <x v="6"/>
    <x v="41"/>
    <x v="2411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1"/>
    <x v="6"/>
    <x v="40"/>
    <x v="2412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1"/>
    <x v="6"/>
    <x v="30"/>
    <x v="2413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1"/>
    <x v="6"/>
    <x v="1"/>
    <x v="2414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1"/>
    <x v="6"/>
    <x v="17"/>
    <x v="2415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1"/>
    <x v="6"/>
    <x v="178"/>
    <x v="36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1"/>
    <x v="6"/>
    <x v="12"/>
    <x v="237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1"/>
    <x v="6"/>
    <x v="35"/>
    <x v="241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1"/>
    <x v="6"/>
    <x v="7"/>
    <x v="2281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1"/>
    <x v="6"/>
    <x v="19"/>
    <x v="2417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1"/>
    <x v="6"/>
    <x v="30"/>
    <x v="2418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1"/>
    <x v="6"/>
    <x v="10"/>
    <x v="2419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1"/>
    <x v="6"/>
    <x v="40"/>
    <x v="91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1"/>
    <x v="6"/>
    <x v="30"/>
    <x v="1604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1"/>
    <x v="6"/>
    <x v="137"/>
    <x v="2420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1"/>
    <x v="6"/>
    <x v="2"/>
    <x v="2421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1"/>
    <x v="6"/>
    <x v="8"/>
    <x v="24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1"/>
    <x v="6"/>
    <x v="8"/>
    <x v="2422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1"/>
    <x v="6"/>
    <x v="13"/>
    <x v="797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1"/>
    <x v="6"/>
    <x v="39"/>
    <x v="2423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1"/>
    <x v="6"/>
    <x v="15"/>
    <x v="2424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1"/>
    <x v="6"/>
    <x v="21"/>
    <x v="2425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1"/>
    <x v="6"/>
    <x v="6"/>
    <x v="242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1"/>
    <x v="6"/>
    <x v="6"/>
    <x v="2427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1"/>
    <x v="6"/>
    <x v="7"/>
    <x v="2428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1"/>
    <x v="6"/>
    <x v="2"/>
    <x v="2429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1"/>
    <x v="6"/>
    <x v="29"/>
    <x v="2430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1"/>
    <x v="6"/>
    <x v="8"/>
    <x v="178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1"/>
    <x v="6"/>
    <x v="3"/>
    <x v="2431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1"/>
    <x v="6"/>
    <x v="21"/>
    <x v="2432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1"/>
    <x v="6"/>
    <x v="3"/>
    <x v="171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1"/>
    <x v="6"/>
    <x v="144"/>
    <x v="1028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1"/>
    <x v="6"/>
    <x v="6"/>
    <x v="2433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1"/>
    <x v="6"/>
    <x v="7"/>
    <x v="2434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1"/>
    <x v="6"/>
    <x v="7"/>
    <x v="2435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1"/>
    <x v="6"/>
    <x v="8"/>
    <x v="243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1"/>
    <x v="6"/>
    <x v="90"/>
    <x v="2437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1"/>
    <x v="6"/>
    <x v="5"/>
    <x v="687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1"/>
    <x v="6"/>
    <x v="33"/>
    <x v="2438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1"/>
    <x v="6"/>
    <x v="8"/>
    <x v="2439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1"/>
    <x v="6"/>
    <x v="8"/>
    <x v="2440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1"/>
    <x v="6"/>
    <x v="5"/>
    <x v="2441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1"/>
    <x v="6"/>
    <x v="7"/>
    <x v="2442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1"/>
    <x v="6"/>
    <x v="7"/>
    <x v="2443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1"/>
    <x v="6"/>
    <x v="312"/>
    <x v="1300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1"/>
    <x v="6"/>
    <x v="8"/>
    <x v="2444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1"/>
    <x v="6"/>
    <x v="35"/>
    <x v="2445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1"/>
    <x v="6"/>
    <x v="21"/>
    <x v="244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1"/>
    <x v="6"/>
    <x v="6"/>
    <x v="2447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1"/>
    <x v="6"/>
    <x v="21"/>
    <x v="2448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1"/>
    <x v="6"/>
    <x v="16"/>
    <x v="2010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1"/>
    <x v="6"/>
    <x v="7"/>
    <x v="2449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1"/>
    <x v="6"/>
    <x v="88"/>
    <x v="2202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1"/>
    <x v="6"/>
    <x v="8"/>
    <x v="178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x v="1"/>
    <x v="6"/>
    <x v="30"/>
    <x v="2450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1"/>
    <x v="6"/>
    <x v="17"/>
    <x v="2451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1"/>
    <x v="6"/>
    <x v="9"/>
    <x v="2452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1"/>
    <x v="6"/>
    <x v="94"/>
    <x v="2453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1"/>
    <x v="6"/>
    <x v="33"/>
    <x v="1428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1"/>
    <x v="6"/>
    <x v="42"/>
    <x v="2454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1"/>
    <x v="6"/>
    <x v="144"/>
    <x v="145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1"/>
    <x v="6"/>
    <x v="30"/>
    <x v="2455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1"/>
    <x v="6"/>
    <x v="28"/>
    <x v="245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1"/>
    <x v="6"/>
    <x v="4"/>
    <x v="885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1"/>
    <x v="6"/>
    <x v="2"/>
    <x v="104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1"/>
    <x v="6"/>
    <x v="21"/>
    <x v="2457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1"/>
    <x v="6"/>
    <x v="2"/>
    <x v="2458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1"/>
    <x v="6"/>
    <x v="8"/>
    <x v="2459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1"/>
    <x v="6"/>
    <x v="8"/>
    <x v="90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1"/>
    <x v="6"/>
    <x v="21"/>
    <x v="2460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1"/>
    <x v="6"/>
    <x v="35"/>
    <x v="2461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1"/>
    <x v="6"/>
    <x v="21"/>
    <x v="2414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1"/>
    <x v="6"/>
    <x v="21"/>
    <x v="2462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1"/>
    <x v="6"/>
    <x v="2"/>
    <x v="2463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1"/>
    <x v="6"/>
    <x v="21"/>
    <x v="175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1"/>
    <x v="6"/>
    <x v="8"/>
    <x v="2464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1"/>
    <x v="6"/>
    <x v="6"/>
    <x v="1382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1"/>
    <x v="6"/>
    <x v="40"/>
    <x v="2465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1"/>
    <x v="6"/>
    <x v="8"/>
    <x v="1199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1"/>
    <x v="6"/>
    <x v="8"/>
    <x v="246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1"/>
    <x v="6"/>
    <x v="8"/>
    <x v="2467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1"/>
    <x v="6"/>
    <x v="124"/>
    <x v="2468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1"/>
    <x v="6"/>
    <x v="3"/>
    <x v="2469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1"/>
    <x v="6"/>
    <x v="29"/>
    <x v="247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1"/>
    <x v="6"/>
    <x v="21"/>
    <x v="247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1"/>
    <x v="6"/>
    <x v="328"/>
    <x v="247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1"/>
    <x v="6"/>
    <x v="2"/>
    <x v="2473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1"/>
    <x v="6"/>
    <x v="7"/>
    <x v="2474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1"/>
    <x v="6"/>
    <x v="26"/>
    <x v="2475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1"/>
    <x v="6"/>
    <x v="2"/>
    <x v="247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1"/>
    <x v="6"/>
    <x v="15"/>
    <x v="2477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1"/>
    <x v="6"/>
    <x v="38"/>
    <x v="700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1"/>
    <x v="6"/>
    <x v="8"/>
    <x v="2478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1"/>
    <x v="6"/>
    <x v="35"/>
    <x v="133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1"/>
    <x v="6"/>
    <x v="108"/>
    <x v="2479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1"/>
    <x v="6"/>
    <x v="8"/>
    <x v="2480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1"/>
    <x v="6"/>
    <x v="33"/>
    <x v="2481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1"/>
    <x v="6"/>
    <x v="6"/>
    <x v="2482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1"/>
    <x v="6"/>
    <x v="7"/>
    <x v="2483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1"/>
    <x v="6"/>
    <x v="8"/>
    <x v="135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1"/>
    <x v="6"/>
    <x v="22"/>
    <x v="673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1"/>
    <x v="6"/>
    <x v="8"/>
    <x v="1318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1"/>
    <x v="6"/>
    <x v="8"/>
    <x v="669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1"/>
    <x v="6"/>
    <x v="35"/>
    <x v="2484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1"/>
    <x v="6"/>
    <x v="8"/>
    <x v="83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1"/>
    <x v="6"/>
    <x v="315"/>
    <x v="2485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1"/>
    <x v="6"/>
    <x v="15"/>
    <x v="938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1"/>
    <x v="6"/>
    <x v="31"/>
    <x v="248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1"/>
    <x v="6"/>
    <x v="17"/>
    <x v="2487"/>
  </r>
  <r>
    <n v="3586"/>
    <x v="3584"/>
    <s v="See Theatre In A New Light"/>
    <n v="7500"/>
    <n v="8207"/>
    <x v="0"/>
    <x v="0"/>
    <x v="0"/>
    <n v="1474649070"/>
    <n v="1469465070"/>
    <b v="0"/>
    <n v="54"/>
    <b v="1"/>
    <x v="1"/>
    <x v="6"/>
    <x v="15"/>
    <x v="2488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1"/>
    <x v="6"/>
    <x v="37"/>
    <x v="2489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1"/>
    <x v="6"/>
    <x v="7"/>
    <x v="2490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1"/>
    <x v="6"/>
    <x v="30"/>
    <x v="2491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1"/>
    <x v="6"/>
    <x v="8"/>
    <x v="2492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1"/>
    <x v="6"/>
    <x v="215"/>
    <x v="2493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1"/>
    <x v="6"/>
    <x v="37"/>
    <x v="2494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1"/>
    <x v="6"/>
    <x v="38"/>
    <x v="2495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1"/>
    <x v="6"/>
    <x v="9"/>
    <x v="249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x v="1"/>
    <x v="6"/>
    <x v="17"/>
    <x v="2497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1"/>
    <x v="6"/>
    <x v="29"/>
    <x v="2498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1"/>
    <x v="6"/>
    <x v="33"/>
    <x v="2499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1"/>
    <x v="6"/>
    <x v="5"/>
    <x v="99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1"/>
    <x v="6"/>
    <x v="180"/>
    <x v="1225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x v="1"/>
    <x v="6"/>
    <x v="22"/>
    <x v="2500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1"/>
    <x v="6"/>
    <x v="3"/>
    <x v="104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1"/>
    <x v="6"/>
    <x v="8"/>
    <x v="2501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1"/>
    <x v="6"/>
    <x v="193"/>
    <x v="29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1"/>
    <x v="6"/>
    <x v="40"/>
    <x v="2502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1"/>
    <x v="6"/>
    <x v="361"/>
    <x v="7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1"/>
    <x v="6"/>
    <x v="22"/>
    <x v="2503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x v="1"/>
    <x v="6"/>
    <x v="2"/>
    <x v="2005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1"/>
    <x v="6"/>
    <x v="8"/>
    <x v="1354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1"/>
    <x v="6"/>
    <x v="42"/>
    <x v="2504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1"/>
    <x v="6"/>
    <x v="184"/>
    <x v="2505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1"/>
    <x v="6"/>
    <x v="104"/>
    <x v="583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1"/>
    <x v="6"/>
    <x v="124"/>
    <x v="250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1"/>
    <x v="6"/>
    <x v="8"/>
    <x v="368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1"/>
    <x v="6"/>
    <x v="7"/>
    <x v="2507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1"/>
    <x v="6"/>
    <x v="13"/>
    <x v="2508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1"/>
    <x v="6"/>
    <x v="105"/>
    <x v="2509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1"/>
    <x v="6"/>
    <x v="17"/>
    <x v="38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1"/>
    <x v="6"/>
    <x v="7"/>
    <x v="2350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1"/>
    <x v="6"/>
    <x v="40"/>
    <x v="1137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1"/>
    <x v="6"/>
    <x v="2"/>
    <x v="2510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1"/>
    <x v="6"/>
    <x v="5"/>
    <x v="2511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1"/>
    <x v="6"/>
    <x v="8"/>
    <x v="635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1"/>
    <x v="6"/>
    <x v="28"/>
    <x v="146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1"/>
    <x v="6"/>
    <x v="2"/>
    <x v="2512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1"/>
    <x v="6"/>
    <x v="33"/>
    <x v="1765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1"/>
    <x v="6"/>
    <x v="21"/>
    <x v="2513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1"/>
    <x v="6"/>
    <x v="8"/>
    <x v="2514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1"/>
    <x v="40"/>
    <x v="50"/>
    <x v="121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1"/>
    <x v="40"/>
    <x v="50"/>
    <x v="12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1"/>
    <x v="40"/>
    <x v="50"/>
    <x v="12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1"/>
    <x v="40"/>
    <x v="76"/>
    <x v="2515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1"/>
    <x v="40"/>
    <x v="68"/>
    <x v="101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1"/>
    <x v="40"/>
    <x v="131"/>
    <x v="2516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1"/>
    <x v="40"/>
    <x v="65"/>
    <x v="2517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x v="1"/>
    <x v="40"/>
    <x v="71"/>
    <x v="2518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1"/>
    <x v="40"/>
    <x v="50"/>
    <x v="121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1"/>
    <x v="40"/>
    <x v="134"/>
    <x v="2519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1"/>
    <x v="40"/>
    <x v="113"/>
    <x v="1694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1"/>
    <x v="40"/>
    <x v="50"/>
    <x v="12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1"/>
    <x v="40"/>
    <x v="52"/>
    <x v="1714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1"/>
    <x v="40"/>
    <x v="50"/>
    <x v="121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1"/>
    <x v="40"/>
    <x v="53"/>
    <x v="501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1"/>
    <x v="40"/>
    <x v="50"/>
    <x v="121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1"/>
    <x v="40"/>
    <x v="63"/>
    <x v="252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1"/>
    <x v="40"/>
    <x v="50"/>
    <x v="12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1"/>
    <x v="40"/>
    <x v="62"/>
    <x v="2521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1"/>
    <x v="40"/>
    <x v="52"/>
    <x v="2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1"/>
    <x v="6"/>
    <x v="8"/>
    <x v="2522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1"/>
    <x v="6"/>
    <x v="3"/>
    <x v="1158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1"/>
    <x v="6"/>
    <x v="8"/>
    <x v="2011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1"/>
    <x v="6"/>
    <x v="3"/>
    <x v="1337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1"/>
    <x v="6"/>
    <x v="365"/>
    <x v="2523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1"/>
    <x v="6"/>
    <x v="7"/>
    <x v="2524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1"/>
    <x v="6"/>
    <x v="107"/>
    <x v="2525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1"/>
    <x v="6"/>
    <x v="31"/>
    <x v="252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1"/>
    <x v="6"/>
    <x v="6"/>
    <x v="2527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1"/>
    <x v="6"/>
    <x v="38"/>
    <x v="2528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x v="1"/>
    <x v="6"/>
    <x v="7"/>
    <x v="1700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1"/>
    <x v="6"/>
    <x v="21"/>
    <x v="2529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1"/>
    <x v="6"/>
    <x v="8"/>
    <x v="253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1"/>
    <x v="6"/>
    <x v="38"/>
    <x v="2531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1"/>
    <x v="6"/>
    <x v="7"/>
    <x v="2532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1"/>
    <x v="6"/>
    <x v="3"/>
    <x v="433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1"/>
    <x v="6"/>
    <x v="15"/>
    <x v="2533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1"/>
    <x v="6"/>
    <x v="41"/>
    <x v="2534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x v="1"/>
    <x v="6"/>
    <x v="8"/>
    <x v="2535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1"/>
    <x v="6"/>
    <x v="33"/>
    <x v="253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1"/>
    <x v="6"/>
    <x v="3"/>
    <x v="2537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1"/>
    <x v="6"/>
    <x v="178"/>
    <x v="2538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1"/>
    <x v="6"/>
    <x v="5"/>
    <x v="2539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1"/>
    <x v="6"/>
    <x v="7"/>
    <x v="2540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1"/>
    <x v="6"/>
    <x v="21"/>
    <x v="2541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1"/>
    <x v="6"/>
    <x v="35"/>
    <x v="2542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1"/>
    <x v="6"/>
    <x v="8"/>
    <x v="2543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1"/>
    <x v="6"/>
    <x v="49"/>
    <x v="457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1"/>
    <x v="6"/>
    <x v="32"/>
    <x v="2544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1"/>
    <x v="6"/>
    <x v="33"/>
    <x v="2545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1"/>
    <x v="6"/>
    <x v="33"/>
    <x v="254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1"/>
    <x v="6"/>
    <x v="5"/>
    <x v="2547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1"/>
    <x v="6"/>
    <x v="40"/>
    <x v="254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1"/>
    <x v="6"/>
    <x v="20"/>
    <x v="1025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1"/>
    <x v="6"/>
    <x v="86"/>
    <x v="69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1"/>
    <x v="6"/>
    <x v="38"/>
    <x v="2549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1"/>
    <x v="6"/>
    <x v="86"/>
    <x v="2550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1"/>
    <x v="6"/>
    <x v="6"/>
    <x v="17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1"/>
    <x v="6"/>
    <x v="7"/>
    <x v="255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1"/>
    <x v="6"/>
    <x v="8"/>
    <x v="2552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1"/>
    <x v="6"/>
    <x v="15"/>
    <x v="995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1"/>
    <x v="6"/>
    <x v="90"/>
    <x v="2553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1"/>
    <x v="6"/>
    <x v="28"/>
    <x v="2554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x v="1"/>
    <x v="6"/>
    <x v="30"/>
    <x v="2555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x v="1"/>
    <x v="6"/>
    <x v="9"/>
    <x v="255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1"/>
    <x v="6"/>
    <x v="32"/>
    <x v="2557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1"/>
    <x v="6"/>
    <x v="13"/>
    <x v="2558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1"/>
    <x v="6"/>
    <x v="8"/>
    <x v="2559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1"/>
    <x v="6"/>
    <x v="19"/>
    <x v="2560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1"/>
    <x v="6"/>
    <x v="29"/>
    <x v="2561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1"/>
    <x v="6"/>
    <x v="38"/>
    <x v="2562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1"/>
    <x v="6"/>
    <x v="7"/>
    <x v="2007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x v="1"/>
    <x v="6"/>
    <x v="10"/>
    <x v="2274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1"/>
    <x v="6"/>
    <x v="8"/>
    <x v="256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1"/>
    <x v="6"/>
    <x v="15"/>
    <x v="2564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1"/>
    <x v="6"/>
    <x v="4"/>
    <x v="2565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1"/>
    <x v="6"/>
    <x v="104"/>
    <x v="256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1"/>
    <x v="6"/>
    <x v="33"/>
    <x v="1829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1"/>
    <x v="6"/>
    <x v="10"/>
    <x v="2567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1"/>
    <x v="6"/>
    <x v="362"/>
    <x v="2568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1"/>
    <x v="6"/>
    <x v="126"/>
    <x v="2569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1"/>
    <x v="6"/>
    <x v="29"/>
    <x v="2570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x v="1"/>
    <x v="6"/>
    <x v="48"/>
    <x v="2571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x v="1"/>
    <x v="6"/>
    <x v="35"/>
    <x v="2572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1"/>
    <x v="6"/>
    <x v="224"/>
    <x v="734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1"/>
    <x v="6"/>
    <x v="21"/>
    <x v="2573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1"/>
    <x v="6"/>
    <x v="21"/>
    <x v="2574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1"/>
    <x v="6"/>
    <x v="33"/>
    <x v="2575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1"/>
    <x v="6"/>
    <x v="94"/>
    <x v="843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1"/>
    <x v="6"/>
    <x v="7"/>
    <x v="257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1"/>
    <x v="6"/>
    <x v="366"/>
    <x v="2577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x v="1"/>
    <x v="6"/>
    <x v="367"/>
    <x v="2432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x v="1"/>
    <x v="6"/>
    <x v="2"/>
    <x v="2578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1"/>
    <x v="6"/>
    <x v="7"/>
    <x v="257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1"/>
    <x v="6"/>
    <x v="38"/>
    <x v="2580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x v="1"/>
    <x v="6"/>
    <x v="21"/>
    <x v="258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1"/>
    <x v="6"/>
    <x v="33"/>
    <x v="2582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1"/>
    <x v="6"/>
    <x v="37"/>
    <x v="2583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1"/>
    <x v="6"/>
    <x v="368"/>
    <x v="2584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1"/>
    <x v="6"/>
    <x v="7"/>
    <x v="2503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1"/>
    <x v="6"/>
    <x v="114"/>
    <x v="2585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1"/>
    <x v="6"/>
    <x v="113"/>
    <x v="258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1"/>
    <x v="6"/>
    <x v="54"/>
    <x v="101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1"/>
    <x v="6"/>
    <x v="57"/>
    <x v="1237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1"/>
    <x v="6"/>
    <x v="77"/>
    <x v="163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1"/>
    <x v="6"/>
    <x v="50"/>
    <x v="121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1"/>
    <x v="6"/>
    <x v="58"/>
    <x v="2254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1"/>
    <x v="6"/>
    <x v="55"/>
    <x v="119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1"/>
    <x v="6"/>
    <x v="60"/>
    <x v="119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1"/>
    <x v="6"/>
    <x v="70"/>
    <x v="822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1"/>
    <x v="6"/>
    <x v="82"/>
    <x v="817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1"/>
    <x v="6"/>
    <x v="68"/>
    <x v="2587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1"/>
    <x v="6"/>
    <x v="82"/>
    <x v="2588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1"/>
    <x v="6"/>
    <x v="50"/>
    <x v="121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1"/>
    <x v="6"/>
    <x v="53"/>
    <x v="380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1"/>
    <x v="6"/>
    <x v="50"/>
    <x v="121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1"/>
    <x v="6"/>
    <x v="50"/>
    <x v="121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1"/>
    <x v="6"/>
    <x v="54"/>
    <x v="119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x v="1"/>
    <x v="6"/>
    <x v="53"/>
    <x v="2589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1"/>
    <x v="6"/>
    <x v="60"/>
    <x v="380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1"/>
    <x v="40"/>
    <x v="3"/>
    <x v="259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1"/>
    <x v="40"/>
    <x v="2"/>
    <x v="753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1"/>
    <x v="40"/>
    <x v="8"/>
    <x v="2591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1"/>
    <x v="40"/>
    <x v="18"/>
    <x v="259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1"/>
    <x v="40"/>
    <x v="40"/>
    <x v="789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1"/>
    <x v="40"/>
    <x v="33"/>
    <x v="2593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1"/>
    <x v="40"/>
    <x v="28"/>
    <x v="2594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1"/>
    <x v="40"/>
    <x v="22"/>
    <x v="2595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1"/>
    <x v="40"/>
    <x v="7"/>
    <x v="2596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1"/>
    <x v="40"/>
    <x v="15"/>
    <x v="2597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x v="1"/>
    <x v="40"/>
    <x v="21"/>
    <x v="1254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x v="1"/>
    <x v="40"/>
    <x v="5"/>
    <x v="2598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1"/>
    <x v="40"/>
    <x v="7"/>
    <x v="2599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1"/>
    <x v="40"/>
    <x v="8"/>
    <x v="260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1"/>
    <x v="40"/>
    <x v="6"/>
    <x v="2601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1"/>
    <x v="40"/>
    <x v="8"/>
    <x v="2602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1"/>
    <x v="40"/>
    <x v="8"/>
    <x v="248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1"/>
    <x v="40"/>
    <x v="40"/>
    <x v="2603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1"/>
    <x v="40"/>
    <x v="33"/>
    <x v="2604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1"/>
    <x v="40"/>
    <x v="16"/>
    <x v="645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1"/>
    <x v="40"/>
    <x v="29"/>
    <x v="2605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1"/>
    <x v="40"/>
    <x v="8"/>
    <x v="2606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1"/>
    <x v="40"/>
    <x v="8"/>
    <x v="101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x v="1"/>
    <x v="40"/>
    <x v="91"/>
    <x v="2607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1"/>
    <x v="40"/>
    <x v="5"/>
    <x v="2608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x v="1"/>
    <x v="40"/>
    <x v="29"/>
    <x v="2609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1"/>
    <x v="40"/>
    <x v="8"/>
    <x v="101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1"/>
    <x v="40"/>
    <x v="8"/>
    <x v="145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1"/>
    <x v="40"/>
    <x v="13"/>
    <x v="261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1"/>
    <x v="40"/>
    <x v="1"/>
    <x v="1129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x v="1"/>
    <x v="40"/>
    <x v="2"/>
    <x v="2611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x v="1"/>
    <x v="40"/>
    <x v="3"/>
    <x v="938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1"/>
    <x v="40"/>
    <x v="28"/>
    <x v="101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1"/>
    <x v="40"/>
    <x v="5"/>
    <x v="2612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1"/>
    <x v="40"/>
    <x v="21"/>
    <x v="2613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1"/>
    <x v="40"/>
    <x v="32"/>
    <x v="2614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1"/>
    <x v="40"/>
    <x v="41"/>
    <x v="2615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1"/>
    <x v="40"/>
    <x v="298"/>
    <x v="965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1"/>
    <x v="40"/>
    <x v="38"/>
    <x v="2616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1"/>
    <x v="40"/>
    <x v="8"/>
    <x v="2617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1"/>
    <x v="40"/>
    <x v="60"/>
    <x v="13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1"/>
    <x v="40"/>
    <x v="56"/>
    <x v="2005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1"/>
    <x v="40"/>
    <x v="50"/>
    <x v="121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x v="1"/>
    <x v="40"/>
    <x v="50"/>
    <x v="121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x v="1"/>
    <x v="40"/>
    <x v="50"/>
    <x v="827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1"/>
    <x v="40"/>
    <x v="64"/>
    <x v="2618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1"/>
    <x v="40"/>
    <x v="60"/>
    <x v="73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1"/>
    <x v="40"/>
    <x v="53"/>
    <x v="144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1"/>
    <x v="40"/>
    <x v="50"/>
    <x v="12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1"/>
    <x v="40"/>
    <x v="369"/>
    <x v="2619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1"/>
    <x v="40"/>
    <x v="60"/>
    <x v="1491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1"/>
    <x v="40"/>
    <x v="65"/>
    <x v="965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1"/>
    <x v="40"/>
    <x v="65"/>
    <x v="262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1"/>
    <x v="40"/>
    <x v="114"/>
    <x v="2621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1"/>
    <x v="40"/>
    <x v="50"/>
    <x v="121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x v="1"/>
    <x v="40"/>
    <x v="68"/>
    <x v="2382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1"/>
    <x v="40"/>
    <x v="50"/>
    <x v="121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1"/>
    <x v="40"/>
    <x v="50"/>
    <x v="172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1"/>
    <x v="40"/>
    <x v="50"/>
    <x v="144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1"/>
    <x v="40"/>
    <x v="75"/>
    <x v="2622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1"/>
    <x v="6"/>
    <x v="8"/>
    <x v="683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1"/>
    <x v="6"/>
    <x v="7"/>
    <x v="131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1"/>
    <x v="6"/>
    <x v="108"/>
    <x v="2623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1"/>
    <x v="6"/>
    <x v="370"/>
    <x v="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1"/>
    <x v="6"/>
    <x v="5"/>
    <x v="2624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1"/>
    <x v="6"/>
    <x v="7"/>
    <x v="2625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1"/>
    <x v="6"/>
    <x v="49"/>
    <x v="262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x v="1"/>
    <x v="6"/>
    <x v="8"/>
    <x v="73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1"/>
    <x v="6"/>
    <x v="17"/>
    <x v="2627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1"/>
    <x v="6"/>
    <x v="13"/>
    <x v="2628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1"/>
    <x v="6"/>
    <x v="371"/>
    <x v="2629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1"/>
    <x v="6"/>
    <x v="6"/>
    <x v="2630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1"/>
    <x v="6"/>
    <x v="1"/>
    <x v="1615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1"/>
    <x v="6"/>
    <x v="2"/>
    <x v="263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1"/>
    <x v="6"/>
    <x v="5"/>
    <x v="2632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1"/>
    <x v="6"/>
    <x v="6"/>
    <x v="1622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1"/>
    <x v="6"/>
    <x v="29"/>
    <x v="2633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1"/>
    <x v="6"/>
    <x v="2"/>
    <x v="2634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1"/>
    <x v="6"/>
    <x v="17"/>
    <x v="440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1"/>
    <x v="6"/>
    <x v="42"/>
    <x v="2635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1"/>
    <x v="6"/>
    <x v="8"/>
    <x v="263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1"/>
    <x v="6"/>
    <x v="8"/>
    <x v="2637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1"/>
    <x v="6"/>
    <x v="372"/>
    <x v="753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1"/>
    <x v="6"/>
    <x v="6"/>
    <x v="2638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1"/>
    <x v="6"/>
    <x v="2"/>
    <x v="2639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1"/>
    <x v="6"/>
    <x v="16"/>
    <x v="277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1"/>
    <x v="6"/>
    <x v="15"/>
    <x v="2640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1"/>
    <x v="6"/>
    <x v="12"/>
    <x v="375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1"/>
    <x v="6"/>
    <x v="40"/>
    <x v="2641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x v="1"/>
    <x v="6"/>
    <x v="21"/>
    <x v="2642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1"/>
    <x v="6"/>
    <x v="7"/>
    <x v="2643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1"/>
    <x v="6"/>
    <x v="7"/>
    <x v="2644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1"/>
    <x v="6"/>
    <x v="373"/>
    <x v="94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1"/>
    <x v="6"/>
    <x v="114"/>
    <x v="2645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1"/>
    <x v="6"/>
    <x v="66"/>
    <x v="264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1"/>
    <x v="6"/>
    <x v="70"/>
    <x v="2647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1"/>
    <x v="6"/>
    <x v="139"/>
    <x v="2648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1"/>
    <x v="6"/>
    <x v="53"/>
    <x v="2649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1"/>
    <x v="6"/>
    <x v="56"/>
    <x v="2120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1"/>
    <x v="6"/>
    <x v="63"/>
    <x v="2650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1"/>
    <x v="6"/>
    <x v="63"/>
    <x v="265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1"/>
    <x v="6"/>
    <x v="113"/>
    <x v="2652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x v="1"/>
    <x v="6"/>
    <x v="65"/>
    <x v="2653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1"/>
    <x v="6"/>
    <x v="122"/>
    <x v="2654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1"/>
    <x v="6"/>
    <x v="50"/>
    <x v="119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1"/>
    <x v="6"/>
    <x v="50"/>
    <x v="31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x v="1"/>
    <x v="6"/>
    <x v="63"/>
    <x v="2655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1"/>
    <x v="6"/>
    <x v="56"/>
    <x v="380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1"/>
    <x v="6"/>
    <x v="50"/>
    <x v="120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1"/>
    <x v="6"/>
    <x v="62"/>
    <x v="177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1"/>
    <x v="6"/>
    <x v="53"/>
    <x v="119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1"/>
    <x v="6"/>
    <x v="50"/>
    <x v="120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1"/>
    <x v="6"/>
    <x v="82"/>
    <x v="2656"/>
  </r>
  <r>
    <n v="3861"/>
    <x v="3856"/>
    <s v="THE COMING OF THE LORD!"/>
    <n v="2000"/>
    <n v="100"/>
    <x v="2"/>
    <x v="0"/>
    <x v="0"/>
    <n v="1415828820"/>
    <n v="1412258977"/>
    <b v="0"/>
    <n v="1"/>
    <b v="0"/>
    <x v="1"/>
    <x v="6"/>
    <x v="62"/>
    <x v="101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x v="1"/>
    <x v="6"/>
    <x v="50"/>
    <x v="120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1"/>
    <x v="6"/>
    <x v="50"/>
    <x v="121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1"/>
    <x v="6"/>
    <x v="60"/>
    <x v="135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1"/>
    <x v="6"/>
    <x v="117"/>
    <x v="2235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x v="1"/>
    <x v="6"/>
    <x v="60"/>
    <x v="148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1"/>
    <x v="6"/>
    <x v="55"/>
    <x v="2214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x v="1"/>
    <x v="40"/>
    <x v="50"/>
    <x v="119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1"/>
    <x v="40"/>
    <x v="56"/>
    <x v="882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1"/>
    <x v="40"/>
    <x v="77"/>
    <x v="1795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1"/>
    <x v="40"/>
    <x v="56"/>
    <x v="1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1"/>
    <x v="40"/>
    <x v="50"/>
    <x v="121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1"/>
    <x v="40"/>
    <x v="50"/>
    <x v="121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1"/>
    <x v="40"/>
    <x v="50"/>
    <x v="121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1"/>
    <x v="40"/>
    <x v="50"/>
    <x v="121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1"/>
    <x v="40"/>
    <x v="226"/>
    <x v="2355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1"/>
    <x v="40"/>
    <x v="62"/>
    <x v="2657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1"/>
    <x v="40"/>
    <x v="50"/>
    <x v="119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1"/>
    <x v="40"/>
    <x v="50"/>
    <x v="121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1"/>
    <x v="40"/>
    <x v="55"/>
    <x v="35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x v="1"/>
    <x v="40"/>
    <x v="62"/>
    <x v="38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1"/>
    <x v="40"/>
    <x v="50"/>
    <x v="121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1"/>
    <x v="40"/>
    <x v="50"/>
    <x v="121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1"/>
    <x v="40"/>
    <x v="50"/>
    <x v="121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1"/>
    <x v="40"/>
    <x v="50"/>
    <x v="121"/>
  </r>
  <r>
    <n v="3886"/>
    <x v="3881"/>
    <n v="1"/>
    <n v="10000"/>
    <n v="0"/>
    <x v="1"/>
    <x v="2"/>
    <x v="2"/>
    <n v="1418275702"/>
    <n v="1415683702"/>
    <b v="0"/>
    <n v="0"/>
    <b v="0"/>
    <x v="1"/>
    <x v="40"/>
    <x v="50"/>
    <x v="12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1"/>
    <x v="40"/>
    <x v="53"/>
    <x v="827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1"/>
    <x v="6"/>
    <x v="117"/>
    <x v="2418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1"/>
    <x v="6"/>
    <x v="60"/>
    <x v="2658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1"/>
    <x v="6"/>
    <x v="123"/>
    <x v="2659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x v="1"/>
    <x v="6"/>
    <x v="69"/>
    <x v="2218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1"/>
    <x v="6"/>
    <x v="50"/>
    <x v="121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1"/>
    <x v="6"/>
    <x v="66"/>
    <x v="2660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1"/>
    <x v="6"/>
    <x v="56"/>
    <x v="129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1"/>
    <x v="6"/>
    <x v="62"/>
    <x v="73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1"/>
    <x v="6"/>
    <x v="57"/>
    <x v="655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1"/>
    <x v="6"/>
    <x v="82"/>
    <x v="878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1"/>
    <x v="6"/>
    <x v="69"/>
    <x v="1302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1"/>
    <x v="6"/>
    <x v="60"/>
    <x v="368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1"/>
    <x v="6"/>
    <x v="62"/>
    <x v="2661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1"/>
    <x v="6"/>
    <x v="60"/>
    <x v="380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1"/>
    <x v="6"/>
    <x v="190"/>
    <x v="266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1"/>
    <x v="6"/>
    <x v="50"/>
    <x v="121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x v="1"/>
    <x v="6"/>
    <x v="50"/>
    <x v="172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1"/>
    <x v="6"/>
    <x v="81"/>
    <x v="2663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1"/>
    <x v="6"/>
    <x v="356"/>
    <x v="2664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1"/>
    <x v="6"/>
    <x v="77"/>
    <x v="2665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1"/>
    <x v="6"/>
    <x v="114"/>
    <x v="1783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1"/>
    <x v="6"/>
    <x v="50"/>
    <x v="1178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1"/>
    <x v="6"/>
    <x v="56"/>
    <x v="266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1"/>
    <x v="6"/>
    <x v="121"/>
    <x v="2417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1"/>
    <x v="6"/>
    <x v="50"/>
    <x v="120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1"/>
    <x v="6"/>
    <x v="54"/>
    <x v="2667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1"/>
    <x v="6"/>
    <x v="71"/>
    <x v="2274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1"/>
    <x v="6"/>
    <x v="50"/>
    <x v="144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1"/>
    <x v="6"/>
    <x v="50"/>
    <x v="121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1"/>
    <x v="6"/>
    <x v="50"/>
    <x v="119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1"/>
    <x v="6"/>
    <x v="50"/>
    <x v="375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1"/>
    <x v="6"/>
    <x v="53"/>
    <x v="179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1"/>
    <x v="6"/>
    <x v="62"/>
    <x v="817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1"/>
    <x v="6"/>
    <x v="50"/>
    <x v="121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1"/>
    <x v="6"/>
    <x v="59"/>
    <x v="2668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1"/>
    <x v="6"/>
    <x v="81"/>
    <x v="2669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1"/>
    <x v="6"/>
    <x v="77"/>
    <x v="1338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1"/>
    <x v="6"/>
    <x v="54"/>
    <x v="144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1"/>
    <x v="6"/>
    <x v="50"/>
    <x v="2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1"/>
    <x v="6"/>
    <x v="60"/>
    <x v="38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1"/>
    <x v="6"/>
    <x v="55"/>
    <x v="2670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1"/>
    <x v="6"/>
    <x v="53"/>
    <x v="2671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1"/>
    <x v="6"/>
    <x v="50"/>
    <x v="121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1"/>
    <x v="6"/>
    <x v="50"/>
    <x v="121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1"/>
    <x v="6"/>
    <x v="50"/>
    <x v="12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1"/>
    <x v="6"/>
    <x v="63"/>
    <x v="146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1"/>
    <x v="6"/>
    <x v="57"/>
    <x v="2672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1"/>
    <x v="6"/>
    <x v="156"/>
    <x v="2213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1"/>
    <x v="6"/>
    <x v="50"/>
    <x v="121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1"/>
    <x v="6"/>
    <x v="374"/>
    <x v="2673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1"/>
    <x v="6"/>
    <x v="81"/>
    <x v="295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1"/>
    <x v="6"/>
    <x v="50"/>
    <x v="144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1"/>
    <x v="6"/>
    <x v="50"/>
    <x v="148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1"/>
    <x v="6"/>
    <x v="60"/>
    <x v="380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1"/>
    <x v="6"/>
    <x v="50"/>
    <x v="121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1"/>
    <x v="6"/>
    <x v="71"/>
    <x v="2674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1"/>
    <x v="6"/>
    <x v="50"/>
    <x v="121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1"/>
    <x v="6"/>
    <x v="50"/>
    <x v="144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1"/>
    <x v="6"/>
    <x v="56"/>
    <x v="492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1"/>
    <x v="6"/>
    <x v="56"/>
    <x v="470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1"/>
    <x v="6"/>
    <x v="50"/>
    <x v="121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1"/>
    <x v="6"/>
    <x v="63"/>
    <x v="2675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1"/>
    <x v="6"/>
    <x v="60"/>
    <x v="380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1"/>
    <x v="6"/>
    <x v="50"/>
    <x v="120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1"/>
    <x v="6"/>
    <x v="50"/>
    <x v="380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1"/>
    <x v="6"/>
    <x v="50"/>
    <x v="121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1"/>
    <x v="6"/>
    <x v="50"/>
    <x v="121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1"/>
    <x v="6"/>
    <x v="148"/>
    <x v="97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1"/>
    <x v="6"/>
    <x v="50"/>
    <x v="121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1"/>
    <x v="6"/>
    <x v="50"/>
    <x v="582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1"/>
    <x v="6"/>
    <x v="188"/>
    <x v="267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1"/>
    <x v="6"/>
    <x v="148"/>
    <x v="821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1"/>
    <x v="6"/>
    <x v="53"/>
    <x v="784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1"/>
    <x v="6"/>
    <x v="50"/>
    <x v="678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1"/>
    <x v="6"/>
    <x v="56"/>
    <x v="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1"/>
    <x v="6"/>
    <x v="50"/>
    <x v="121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1"/>
    <x v="6"/>
    <x v="52"/>
    <x v="823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1"/>
    <x v="6"/>
    <x v="51"/>
    <x v="367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1"/>
    <x v="6"/>
    <x v="60"/>
    <x v="377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1"/>
    <x v="6"/>
    <x v="148"/>
    <x v="2121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1"/>
    <x v="6"/>
    <x v="57"/>
    <x v="1447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1"/>
    <x v="6"/>
    <x v="113"/>
    <x v="2677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1"/>
    <x v="6"/>
    <x v="50"/>
    <x v="148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1"/>
    <x v="6"/>
    <x v="60"/>
    <x v="2678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1"/>
    <x v="6"/>
    <x v="70"/>
    <x v="2679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1"/>
    <x v="6"/>
    <x v="375"/>
    <x v="2680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1"/>
    <x v="6"/>
    <x v="188"/>
    <x v="2681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1"/>
    <x v="6"/>
    <x v="50"/>
    <x v="12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1"/>
    <x v="6"/>
    <x v="216"/>
    <x v="2682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1"/>
    <x v="6"/>
    <x v="60"/>
    <x v="2683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1"/>
    <x v="6"/>
    <x v="57"/>
    <x v="1261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1"/>
    <x v="6"/>
    <x v="53"/>
    <x v="1714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1"/>
    <x v="6"/>
    <x v="82"/>
    <x v="2641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1"/>
    <x v="6"/>
    <x v="65"/>
    <x v="628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1"/>
    <x v="6"/>
    <x v="68"/>
    <x v="44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1"/>
    <x v="6"/>
    <x v="131"/>
    <x v="2684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1"/>
    <x v="6"/>
    <x v="52"/>
    <x v="265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1"/>
    <x v="6"/>
    <x v="188"/>
    <x v="2685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1"/>
    <x v="6"/>
    <x v="54"/>
    <x v="268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1"/>
    <x v="6"/>
    <x v="151"/>
    <x v="2687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x v="1"/>
    <x v="6"/>
    <x v="53"/>
    <x v="1729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1"/>
    <x v="6"/>
    <x v="50"/>
    <x v="121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1"/>
    <x v="6"/>
    <x v="65"/>
    <x v="1534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x v="1"/>
    <x v="6"/>
    <x v="68"/>
    <x v="101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1"/>
    <x v="6"/>
    <x v="62"/>
    <x v="2688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1"/>
    <x v="6"/>
    <x v="50"/>
    <x v="362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1"/>
    <x v="6"/>
    <x v="50"/>
    <x v="144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1"/>
    <x v="6"/>
    <x v="131"/>
    <x v="827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1"/>
    <x v="6"/>
    <x v="123"/>
    <x v="779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1"/>
    <x v="6"/>
    <x v="50"/>
    <x v="121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1"/>
    <x v="6"/>
    <x v="219"/>
    <x v="2689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1"/>
    <x v="6"/>
    <x v="123"/>
    <x v="2690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x v="1"/>
    <x v="6"/>
    <x v="50"/>
    <x v="119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1"/>
    <x v="6"/>
    <x v="151"/>
    <x v="2671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1"/>
    <x v="6"/>
    <x v="53"/>
    <x v="2012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1"/>
    <x v="6"/>
    <x v="54"/>
    <x v="965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x v="1"/>
    <x v="6"/>
    <x v="50"/>
    <x v="120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1"/>
    <x v="6"/>
    <x v="60"/>
    <x v="135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1"/>
    <x v="6"/>
    <x v="50"/>
    <x v="447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1"/>
    <x v="6"/>
    <x v="50"/>
    <x v="144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1"/>
    <x v="6"/>
    <x v="52"/>
    <x v="2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1"/>
    <x v="6"/>
    <x v="65"/>
    <x v="380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1"/>
    <x v="6"/>
    <x v="148"/>
    <x v="2691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1"/>
    <x v="6"/>
    <x v="59"/>
    <x v="2692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1"/>
    <x v="6"/>
    <x v="50"/>
    <x v="121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1"/>
    <x v="6"/>
    <x v="60"/>
    <x v="31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1"/>
    <x v="6"/>
    <x v="50"/>
    <x v="121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1"/>
    <x v="6"/>
    <x v="50"/>
    <x v="120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1"/>
    <x v="6"/>
    <x v="51"/>
    <x v="119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1"/>
    <x v="6"/>
    <x v="60"/>
    <x v="1780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1"/>
    <x v="6"/>
    <x v="114"/>
    <x v="151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1"/>
    <x v="6"/>
    <x v="60"/>
    <x v="1797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1"/>
    <x v="6"/>
    <x v="123"/>
    <x v="83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1"/>
    <x v="6"/>
    <x v="60"/>
    <x v="368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1"/>
    <x v="6"/>
    <x v="140"/>
    <x v="2693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1"/>
    <x v="6"/>
    <x v="50"/>
    <x v="121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1"/>
    <x v="6"/>
    <x v="60"/>
    <x v="119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1"/>
    <x v="6"/>
    <x v="62"/>
    <x v="368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1"/>
    <x v="6"/>
    <x v="50"/>
    <x v="121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1"/>
    <x v="6"/>
    <x v="113"/>
    <x v="2557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1"/>
    <x v="6"/>
    <x v="58"/>
    <x v="2534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1"/>
    <x v="6"/>
    <x v="50"/>
    <x v="121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1"/>
    <x v="6"/>
    <x v="63"/>
    <x v="583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1"/>
    <x v="6"/>
    <x v="50"/>
    <x v="121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1"/>
    <x v="6"/>
    <x v="113"/>
    <x v="578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1"/>
    <x v="6"/>
    <x v="73"/>
    <x v="2694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1"/>
    <x v="6"/>
    <x v="60"/>
    <x v="101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1"/>
    <x v="6"/>
    <x v="121"/>
    <x v="2695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1"/>
    <x v="6"/>
    <x v="153"/>
    <x v="269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1"/>
    <x v="6"/>
    <x v="57"/>
    <x v="375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1"/>
    <x v="6"/>
    <x v="81"/>
    <x v="2697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1"/>
    <x v="6"/>
    <x v="64"/>
    <x v="88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1"/>
    <x v="6"/>
    <x v="134"/>
    <x v="2698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1"/>
    <x v="6"/>
    <x v="50"/>
    <x v="678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1"/>
    <x v="6"/>
    <x v="50"/>
    <x v="582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1"/>
    <x v="6"/>
    <x v="50"/>
    <x v="121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1"/>
    <x v="6"/>
    <x v="151"/>
    <x v="69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1"/>
    <x v="6"/>
    <x v="50"/>
    <x v="120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1"/>
    <x v="6"/>
    <x v="59"/>
    <x v="134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1"/>
    <x v="6"/>
    <x v="53"/>
    <x v="440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1"/>
    <x v="6"/>
    <x v="82"/>
    <x v="2699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1"/>
    <x v="6"/>
    <x v="50"/>
    <x v="580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1"/>
    <x v="6"/>
    <x v="50"/>
    <x v="120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1"/>
    <x v="6"/>
    <x v="50"/>
    <x v="12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1"/>
    <x v="6"/>
    <x v="151"/>
    <x v="2700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1"/>
    <x v="6"/>
    <x v="66"/>
    <x v="687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1"/>
    <x v="6"/>
    <x v="50"/>
    <x v="121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1"/>
    <x v="6"/>
    <x v="82"/>
    <x v="2701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1"/>
    <x v="6"/>
    <x v="226"/>
    <x v="59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1"/>
    <x v="6"/>
    <x v="66"/>
    <x v="947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1"/>
    <x v="6"/>
    <x v="56"/>
    <x v="2702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1"/>
    <x v="6"/>
    <x v="56"/>
    <x v="669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1"/>
    <x v="6"/>
    <x v="56"/>
    <x v="2629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x v="1"/>
    <x v="6"/>
    <x v="50"/>
    <x v="121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1"/>
    <x v="6"/>
    <x v="53"/>
    <x v="2703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1"/>
    <x v="6"/>
    <x v="60"/>
    <x v="2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1"/>
    <x v="6"/>
    <x v="118"/>
    <x v="1057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1"/>
    <x v="6"/>
    <x v="60"/>
    <x v="2704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1"/>
    <x v="6"/>
    <x v="50"/>
    <x v="380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1"/>
    <x v="6"/>
    <x v="220"/>
    <x v="2705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1"/>
    <x v="6"/>
    <x v="60"/>
    <x v="270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1"/>
    <x v="6"/>
    <x v="122"/>
    <x v="2707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1"/>
    <x v="6"/>
    <x v="123"/>
    <x v="440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1"/>
    <x v="6"/>
    <x v="50"/>
    <x v="121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1"/>
    <x v="6"/>
    <x v="50"/>
    <x v="447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1"/>
    <x v="6"/>
    <x v="60"/>
    <x v="2708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1"/>
    <x v="6"/>
    <x v="117"/>
    <x v="431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1"/>
    <x v="6"/>
    <x v="129"/>
    <x v="2709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1"/>
    <x v="6"/>
    <x v="50"/>
    <x v="121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1"/>
    <x v="6"/>
    <x v="114"/>
    <x v="2710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1"/>
    <x v="6"/>
    <x v="50"/>
    <x v="121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1"/>
    <x v="6"/>
    <x v="50"/>
    <x v="144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1"/>
    <x v="6"/>
    <x v="50"/>
    <x v="121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1"/>
    <x v="6"/>
    <x v="63"/>
    <x v="2242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1"/>
    <x v="6"/>
    <x v="53"/>
    <x v="1720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1"/>
    <x v="6"/>
    <x v="66"/>
    <x v="2711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1"/>
    <x v="6"/>
    <x v="50"/>
    <x v="119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1"/>
    <x v="6"/>
    <x v="50"/>
    <x v="119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1"/>
    <x v="6"/>
    <x v="62"/>
    <x v="2712"/>
  </r>
  <r>
    <n v="4087"/>
    <x v="4080"/>
    <s v="Comedy Stage Play"/>
    <n v="9600"/>
    <n v="0"/>
    <x v="2"/>
    <x v="0"/>
    <x v="0"/>
    <n v="1468777786"/>
    <n v="1466185786"/>
    <b v="0"/>
    <n v="0"/>
    <b v="0"/>
    <x v="1"/>
    <x v="6"/>
    <x v="50"/>
    <x v="121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1"/>
    <x v="6"/>
    <x v="57"/>
    <x v="256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1"/>
    <x v="6"/>
    <x v="62"/>
    <x v="179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1"/>
    <x v="6"/>
    <x v="56"/>
    <x v="1545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1"/>
    <x v="6"/>
    <x v="55"/>
    <x v="15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1"/>
    <x v="6"/>
    <x v="50"/>
    <x v="135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1"/>
    <x v="6"/>
    <x v="53"/>
    <x v="2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1"/>
    <x v="6"/>
    <x v="121"/>
    <x v="2713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1"/>
    <x v="6"/>
    <x v="56"/>
    <x v="2714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1"/>
    <x v="6"/>
    <x v="57"/>
    <x v="2715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1"/>
    <x v="6"/>
    <x v="50"/>
    <x v="121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1"/>
    <x v="6"/>
    <x v="50"/>
    <x v="121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1"/>
    <x v="6"/>
    <x v="60"/>
    <x v="73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1"/>
    <x v="6"/>
    <x v="50"/>
    <x v="121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1"/>
    <x v="6"/>
    <x v="50"/>
    <x v="121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1"/>
    <x v="6"/>
    <x v="117"/>
    <x v="271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1"/>
    <x v="6"/>
    <x v="54"/>
    <x v="407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1"/>
    <x v="6"/>
    <x v="70"/>
    <x v="2717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1"/>
    <x v="6"/>
    <x v="113"/>
    <x v="2718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1"/>
    <x v="6"/>
    <x v="376"/>
    <x v="2719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1"/>
    <x v="6"/>
    <x v="53"/>
    <x v="2150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1"/>
    <x v="6"/>
    <x v="53"/>
    <x v="578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1"/>
    <x v="6"/>
    <x v="50"/>
    <x v="121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1"/>
    <x v="6"/>
    <x v="129"/>
    <x v="2720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1"/>
    <x v="6"/>
    <x v="56"/>
    <x v="2721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1"/>
    <x v="6"/>
    <x v="50"/>
    <x v="12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1"/>
    <x v="6"/>
    <x v="50"/>
    <x v="1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  <r>
    <m/>
    <m/>
    <m/>
    <m/>
    <m/>
    <x v="4"/>
    <x v="21"/>
    <m/>
    <m/>
    <m/>
    <m/>
    <m/>
    <m/>
    <x v="9"/>
    <x v="41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"/>
    <s v="plays"/>
    <n v="0"/>
    <n v="1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s v="television"/>
    <n v="137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s v="television"/>
    <n v="143"/>
    <x v="1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s v="television"/>
    <n v="105"/>
    <x v="2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s v="television"/>
    <n v="104"/>
    <x v="3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s v="television"/>
    <n v="123"/>
    <x v="4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s v="television"/>
    <n v="110"/>
    <x v="5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s v="television"/>
    <n v="106"/>
    <x v="6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s v="television"/>
    <n v="101"/>
    <x v="7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s v="television"/>
    <n v="100"/>
    <x v="8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s v="television"/>
    <n v="126"/>
    <x v="9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s v="television"/>
    <n v="101"/>
    <x v="1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s v="television"/>
    <n v="121"/>
    <x v="11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s v="television"/>
    <n v="165"/>
    <x v="12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s v="television"/>
    <n v="160"/>
    <x v="13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s v="television"/>
    <n v="101"/>
    <x v="14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s v="television"/>
    <n v="107"/>
    <x v="15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s v="television"/>
    <n v="100"/>
    <x v="16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s v="television"/>
    <n v="101"/>
    <x v="17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s v="television"/>
    <n v="106"/>
    <x v="18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s v="television"/>
    <n v="145"/>
    <x v="19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s v="television"/>
    <n v="100"/>
    <x v="2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s v="television"/>
    <n v="109"/>
    <x v="21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s v="television"/>
    <n v="117"/>
    <x v="22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s v="television"/>
    <n v="119"/>
    <x v="23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s v="television"/>
    <n v="109"/>
    <x v="2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s v="television"/>
    <n v="133"/>
    <x v="25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s v="television"/>
    <n v="155"/>
    <x v="26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s v="television"/>
    <n v="112"/>
    <x v="2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s v="television"/>
    <n v="100"/>
    <x v="28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s v="television"/>
    <n v="123"/>
    <x v="29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s v="television"/>
    <n v="101"/>
    <x v="3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s v="television"/>
    <n v="100"/>
    <x v="31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s v="television"/>
    <n v="100"/>
    <x v="32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s v="television"/>
    <n v="102"/>
    <x v="33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s v="television"/>
    <n v="130"/>
    <x v="34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s v="television"/>
    <n v="167"/>
    <x v="35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s v="television"/>
    <n v="142"/>
    <x v="36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s v="television"/>
    <n v="183"/>
    <x v="37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s v="television"/>
    <n v="110"/>
    <x v="3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s v="television"/>
    <n v="131"/>
    <x v="3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s v="television"/>
    <n v="101"/>
    <x v="4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s v="television"/>
    <n v="100"/>
    <x v="41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s v="television"/>
    <n v="142"/>
    <x v="42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s v="television"/>
    <n v="309"/>
    <x v="43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s v="television"/>
    <n v="100"/>
    <x v="44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s v="television"/>
    <n v="120"/>
    <x v="45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s v="television"/>
    <n v="104"/>
    <x v="46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s v="television"/>
    <n v="108"/>
    <x v="4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s v="television"/>
    <n v="108"/>
    <x v="48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s v="television"/>
    <n v="100"/>
    <x v="49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s v="television"/>
    <n v="100"/>
    <x v="5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s v="television"/>
    <n v="128"/>
    <x v="51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s v="television"/>
    <n v="116"/>
    <x v="52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s v="television"/>
    <n v="110"/>
    <x v="53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s v="television"/>
    <n v="101"/>
    <x v="54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s v="television"/>
    <n v="129"/>
    <x v="55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s v="television"/>
    <n v="107"/>
    <x v="56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s v="television"/>
    <n v="102"/>
    <x v="57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s v="television"/>
    <n v="103"/>
    <x v="58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s v="television"/>
    <n v="100"/>
    <x v="59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0"/>
    <s v="shorts"/>
    <n v="103"/>
    <x v="60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0"/>
    <s v="shorts"/>
    <n v="148"/>
    <x v="6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0"/>
    <s v="shorts"/>
    <n v="155"/>
    <x v="62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0"/>
    <s v="shorts"/>
    <n v="114"/>
    <x v="63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0"/>
    <s v="shorts"/>
    <n v="173"/>
    <x v="64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0"/>
    <s v="shorts"/>
    <n v="108"/>
    <x v="65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0"/>
    <s v="shorts"/>
    <n v="119"/>
    <x v="66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0"/>
    <s v="shorts"/>
    <n v="116"/>
    <x v="67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0"/>
    <s v="shorts"/>
    <n v="127"/>
    <x v="68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0"/>
    <s v="shorts"/>
    <n v="111"/>
    <x v="69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0"/>
    <s v="shorts"/>
    <n v="127"/>
    <x v="70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0"/>
    <s v="shorts"/>
    <n v="124"/>
    <x v="7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0"/>
    <s v="shorts"/>
    <n v="108"/>
    <x v="72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0"/>
    <s v="shorts"/>
    <n v="100"/>
    <x v="73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0"/>
    <s v="shorts"/>
    <n v="113"/>
    <x v="74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0"/>
    <s v="shorts"/>
    <n v="115"/>
    <x v="75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0"/>
    <s v="shorts"/>
    <n v="153"/>
    <x v="76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0"/>
    <s v="shorts"/>
    <n v="393"/>
    <x v="77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0"/>
    <s v="shorts"/>
    <n v="2702"/>
    <x v="78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0"/>
    <s v="shorts"/>
    <n v="127"/>
    <x v="79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0"/>
    <s v="shorts"/>
    <n v="107"/>
    <x v="80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0"/>
    <s v="shorts"/>
    <n v="198"/>
    <x v="8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0"/>
    <s v="shorts"/>
    <n v="100"/>
    <x v="82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0"/>
    <s v="shorts"/>
    <n v="103"/>
    <x v="83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0"/>
    <s v="shorts"/>
    <n v="100"/>
    <x v="84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0"/>
    <s v="shorts"/>
    <n v="126"/>
    <x v="85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0"/>
    <s v="shorts"/>
    <n v="106"/>
    <x v="8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0"/>
    <s v="shorts"/>
    <n v="105"/>
    <x v="87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0"/>
    <s v="shorts"/>
    <n v="103"/>
    <x v="88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0"/>
    <s v="shorts"/>
    <n v="115"/>
    <x v="8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0"/>
    <s v="shorts"/>
    <n v="100"/>
    <x v="90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0"/>
    <s v="shorts"/>
    <n v="120"/>
    <x v="9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0"/>
    <s v="shorts"/>
    <n v="105"/>
    <x v="92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0"/>
    <s v="shorts"/>
    <n v="111"/>
    <x v="9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0"/>
    <s v="shorts"/>
    <n v="104"/>
    <x v="94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0"/>
    <s v="shorts"/>
    <n v="131"/>
    <x v="95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0"/>
    <s v="shorts"/>
    <n v="115"/>
    <x v="96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0"/>
    <s v="shorts"/>
    <n v="106"/>
    <x v="97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0"/>
    <s v="shorts"/>
    <n v="106"/>
    <x v="98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0"/>
    <s v="shorts"/>
    <n v="106"/>
    <x v="99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0"/>
    <s v="shorts"/>
    <n v="100"/>
    <x v="100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0"/>
    <s v="shorts"/>
    <n v="100"/>
    <x v="10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0"/>
    <s v="shorts"/>
    <n v="128"/>
    <x v="10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0"/>
    <s v="shorts"/>
    <n v="105"/>
    <x v="103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0"/>
    <s v="shorts"/>
    <n v="120"/>
    <x v="88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0"/>
    <s v="shorts"/>
    <n v="107"/>
    <x v="104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0"/>
    <s v="shorts"/>
    <n v="101"/>
    <x v="105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0"/>
    <s v="shorts"/>
    <n v="102"/>
    <x v="106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0"/>
    <s v="shorts"/>
    <n v="247"/>
    <x v="107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0"/>
    <s v="shorts"/>
    <n v="220"/>
    <x v="108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0"/>
    <s v="shorts"/>
    <n v="131"/>
    <x v="109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0"/>
    <s v="shorts"/>
    <n v="155"/>
    <x v="110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0"/>
    <s v="shorts"/>
    <n v="104"/>
    <x v="11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0"/>
    <s v="shorts"/>
    <n v="141"/>
    <x v="112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0"/>
    <s v="shorts"/>
    <n v="103"/>
    <x v="113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0"/>
    <s v="shorts"/>
    <n v="140"/>
    <x v="114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0"/>
    <s v="shorts"/>
    <n v="114"/>
    <x v="115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0"/>
    <s v="shorts"/>
    <n v="100"/>
    <x v="116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0"/>
    <s v="shorts"/>
    <n v="113"/>
    <x v="117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0"/>
    <s v="shorts"/>
    <n v="105"/>
    <x v="118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0"/>
    <s v="science fiction"/>
    <n v="0"/>
    <x v="119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0"/>
    <s v="science fiction"/>
    <n v="0"/>
    <x v="120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0"/>
    <s v="science fiction"/>
    <n v="0"/>
    <x v="121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0"/>
    <s v="science fiction"/>
    <n v="0"/>
    <x v="12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0"/>
    <s v="science fiction"/>
    <n v="0"/>
    <x v="121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0"/>
    <s v="science fiction"/>
    <n v="14"/>
    <x v="123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0"/>
    <s v="science fiction"/>
    <n v="6"/>
    <x v="124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0"/>
    <s v="science fiction"/>
    <n v="2"/>
    <x v="125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0"/>
    <s v="science fiction"/>
    <n v="2"/>
    <x v="126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0"/>
    <s v="science fiction"/>
    <n v="0"/>
    <x v="121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0"/>
    <s v="science fiction"/>
    <n v="0"/>
    <x v="121"/>
    <x v="130"/>
    <d v="2014-06-16T20:16:00"/>
    <x v="3"/>
  </r>
  <r>
    <n v="131"/>
    <s v="I (Canceled)"/>
    <s v="I"/>
    <n v="1200"/>
    <n v="0"/>
    <x v="1"/>
    <x v="0"/>
    <s v="USD"/>
    <n v="1467763200"/>
    <x v="131"/>
    <b v="0"/>
    <n v="0"/>
    <b v="0"/>
    <x v="0"/>
    <s v="science fiction"/>
    <n v="0"/>
    <x v="121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0"/>
    <s v="science fiction"/>
    <n v="10"/>
    <x v="127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0"/>
    <s v="science fiction"/>
    <n v="0"/>
    <x v="121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0"/>
    <s v="science fiction"/>
    <n v="0"/>
    <x v="121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0"/>
    <s v="science fiction"/>
    <n v="13"/>
    <x v="128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0"/>
    <s v="science fiction"/>
    <n v="0"/>
    <x v="121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0"/>
    <s v="science fiction"/>
    <n v="0"/>
    <x v="121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0"/>
    <s v="science fiction"/>
    <n v="3"/>
    <x v="129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0"/>
    <s v="science fiction"/>
    <n v="100"/>
    <x v="13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0"/>
    <s v="science fiction"/>
    <n v="0"/>
    <x v="121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0"/>
    <s v="science fiction"/>
    <n v="11"/>
    <x v="131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0"/>
    <s v="science fiction"/>
    <n v="0"/>
    <x v="119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0"/>
    <s v="science fiction"/>
    <n v="0"/>
    <x v="121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0"/>
    <s v="science fiction"/>
    <n v="28"/>
    <x v="13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0"/>
    <s v="science fiction"/>
    <n v="8"/>
    <x v="133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0"/>
    <s v="science fiction"/>
    <n v="1"/>
    <x v="134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0"/>
    <s v="science fiction"/>
    <n v="0"/>
    <x v="121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0"/>
    <s v="science fiction"/>
    <n v="0"/>
    <x v="135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0"/>
    <s v="science fiction"/>
    <n v="1"/>
    <x v="136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0"/>
    <s v="science fiction"/>
    <n v="23"/>
    <x v="137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0"/>
    <s v="science fiction"/>
    <n v="0"/>
    <x v="13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0"/>
    <s v="science fiction"/>
    <n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0"/>
    <s v="science fiction"/>
    <n v="1"/>
    <x v="13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0"/>
    <s v="science fiction"/>
    <n v="3"/>
    <x v="140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0"/>
    <s v="science fiction"/>
    <n v="0"/>
    <x v="141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0"/>
    <s v="science fiction"/>
    <n v="5"/>
    <x v="14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0"/>
    <s v="science fiction"/>
    <n v="0"/>
    <x v="143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0"/>
    <s v="science fiction"/>
    <n v="0"/>
    <x v="121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0"/>
    <s v="science fiction"/>
    <n v="0"/>
    <x v="119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0"/>
    <s v="drama"/>
    <n v="0"/>
    <x v="121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0"/>
    <s v="drama"/>
    <n v="0"/>
    <x v="144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0"/>
    <s v="drama"/>
    <n v="16"/>
    <x v="14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0"/>
    <s v="drama"/>
    <n v="0"/>
    <x v="121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0"/>
    <s v="drama"/>
    <n v="1"/>
    <x v="146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0"/>
    <s v="drama"/>
    <n v="0"/>
    <x v="121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0"/>
    <s v="drama"/>
    <n v="60"/>
    <x v="147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0"/>
    <s v="drama"/>
    <n v="0"/>
    <x v="148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0"/>
    <s v="drama"/>
    <n v="4"/>
    <x v="149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0"/>
    <s v="drama"/>
    <n v="22"/>
    <x v="150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0"/>
    <s v="drama"/>
    <n v="3"/>
    <x v="151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0"/>
    <s v="drama"/>
    <n v="0"/>
    <x v="120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0"/>
    <s v="drama"/>
    <n v="0"/>
    <x v="121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0"/>
    <s v="drama"/>
    <n v="0"/>
    <x v="121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0"/>
    <s v="drama"/>
    <n v="0"/>
    <x v="121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0"/>
    <s v="drama"/>
    <n v="6"/>
    <x v="34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0"/>
    <s v="drama"/>
    <n v="0"/>
    <x v="121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0"/>
    <s v="drama"/>
    <n v="40"/>
    <x v="152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0"/>
    <s v="drama"/>
    <n v="0"/>
    <x v="121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0"/>
    <s v="drama"/>
    <n v="20"/>
    <x v="101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0"/>
    <s v="drama"/>
    <n v="33"/>
    <x v="15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0"/>
    <s v="drama"/>
    <n v="21"/>
    <x v="154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0"/>
    <s v="drama"/>
    <n v="0"/>
    <x v="121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0"/>
    <s v="drama"/>
    <n v="36"/>
    <x v="15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0"/>
    <s v="drama"/>
    <n v="3"/>
    <x v="156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0"/>
    <s v="drama"/>
    <n v="6"/>
    <x v="157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0"/>
    <s v="drama"/>
    <n v="0"/>
    <x v="121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0"/>
    <s v="drama"/>
    <n v="16"/>
    <x v="158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0"/>
    <s v="drama"/>
    <n v="0"/>
    <x v="121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0"/>
    <s v="drama"/>
    <n v="0"/>
    <x v="159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0"/>
    <s v="drama"/>
    <n v="0"/>
    <x v="7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0"/>
    <s v="drama"/>
    <n v="5"/>
    <x v="160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0"/>
    <s v="drama"/>
    <n v="0"/>
    <x v="161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0"/>
    <s v="drama"/>
    <n v="0"/>
    <x v="121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0"/>
    <s v="drama"/>
    <n v="0"/>
    <x v="120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0"/>
    <s v="drama"/>
    <n v="0"/>
    <x v="121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0"/>
    <s v="drama"/>
    <n v="42"/>
    <x v="162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0"/>
    <s v="drama"/>
    <n v="10"/>
    <x v="16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0"/>
    <s v="drama"/>
    <n v="1"/>
    <x v="164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0"/>
    <s v="drama"/>
    <n v="0"/>
    <x v="121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0"/>
    <s v="drama"/>
    <n v="26"/>
    <x v="165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0"/>
    <s v="drama"/>
    <n v="58"/>
    <x v="166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0"/>
    <s v="drama"/>
    <n v="0"/>
    <x v="121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0"/>
    <s v="drama"/>
    <n v="30"/>
    <x v="167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0"/>
    <s v="drama"/>
    <n v="51"/>
    <x v="1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0"/>
    <s v="drama"/>
    <n v="16"/>
    <x v="169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0"/>
    <s v="drama"/>
    <n v="0"/>
    <x v="121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0"/>
    <s v="drama"/>
    <n v="15"/>
    <x v="170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0"/>
    <s v="drama"/>
    <n v="0"/>
    <x v="121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0"/>
    <s v="drama"/>
    <n v="0"/>
    <x v="121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0"/>
    <s v="drama"/>
    <n v="25"/>
    <x v="171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0"/>
    <s v="drama"/>
    <n v="45"/>
    <x v="172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0"/>
    <s v="drama"/>
    <n v="0"/>
    <x v="120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0"/>
    <s v="drama"/>
    <n v="0"/>
    <x v="135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0"/>
    <s v="drama"/>
    <n v="0"/>
    <x v="120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0"/>
    <s v="drama"/>
    <n v="0"/>
    <x v="119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0"/>
    <s v="drama"/>
    <n v="56"/>
    <x v="173"/>
    <x v="216"/>
    <d v="2015-04-22T22:00:37"/>
    <x v="0"/>
  </r>
  <r>
    <n v="217"/>
    <s v="Bitch"/>
    <s v="A roadmovie by paw"/>
    <n v="100000"/>
    <n v="11943"/>
    <x v="2"/>
    <x v="11"/>
    <s v="SEK"/>
    <n v="1419780149"/>
    <x v="217"/>
    <b v="0"/>
    <n v="38"/>
    <b v="0"/>
    <x v="0"/>
    <s v="drama"/>
    <n v="12"/>
    <x v="174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0"/>
    <s v="drama"/>
    <n v="2"/>
    <x v="101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0"/>
    <s v="drama"/>
    <n v="18"/>
    <x v="175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0"/>
    <s v="drama"/>
    <n v="1"/>
    <x v="176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0"/>
    <s v="drama"/>
    <n v="0"/>
    <x v="121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0"/>
    <s v="drama"/>
    <n v="13"/>
    <x v="177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0"/>
    <s v="drama"/>
    <n v="0"/>
    <x v="121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0"/>
    <s v="drama"/>
    <n v="0"/>
    <x v="121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0"/>
    <s v="drama"/>
    <n v="0"/>
    <x v="121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0"/>
    <s v="drama"/>
    <n v="1"/>
    <x v="178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0"/>
    <s v="drama"/>
    <n v="0"/>
    <x v="121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0"/>
    <s v="drama"/>
    <n v="0"/>
    <x v="121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0"/>
    <s v="drama"/>
    <n v="0"/>
    <x v="121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0"/>
    <s v="drama"/>
    <n v="0"/>
    <x v="179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0"/>
    <s v="drama"/>
    <n v="0"/>
    <x v="121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0"/>
    <s v="drama"/>
    <n v="3"/>
    <x v="180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0"/>
    <s v="drama"/>
    <n v="0"/>
    <x v="121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0"/>
    <s v="drama"/>
    <n v="40"/>
    <x v="181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0"/>
    <s v="drama"/>
    <n v="0"/>
    <x v="121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0"/>
    <s v="drama"/>
    <n v="0"/>
    <x v="121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0"/>
    <s v="drama"/>
    <n v="0"/>
    <x v="7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0"/>
    <s v="drama"/>
    <n v="0"/>
    <x v="121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0"/>
    <s v="drama"/>
    <n v="25"/>
    <x v="7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0"/>
    <s v="documentary"/>
    <n v="108"/>
    <x v="182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0"/>
    <s v="documentary"/>
    <n v="113"/>
    <x v="183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0"/>
    <s v="documentary"/>
    <n v="113"/>
    <x v="18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0"/>
    <s v="documentary"/>
    <n v="103"/>
    <x v="185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0"/>
    <s v="documentary"/>
    <n v="114"/>
    <x v="186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0"/>
    <s v="documentary"/>
    <n v="104"/>
    <x v="187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0"/>
    <s v="documentary"/>
    <n v="305"/>
    <x v="188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0"/>
    <s v="documentary"/>
    <n v="134"/>
    <x v="189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0"/>
    <s v="documentary"/>
    <n v="101"/>
    <x v="190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0"/>
    <s v="documentary"/>
    <n v="113"/>
    <x v="191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0"/>
    <s v="documentary"/>
    <n v="106"/>
    <x v="192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0"/>
    <s v="documentary"/>
    <n v="126"/>
    <x v="193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0"/>
    <s v="documentary"/>
    <n v="185"/>
    <x v="19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0"/>
    <s v="documentary"/>
    <n v="101"/>
    <x v="195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0"/>
    <s v="documentary"/>
    <n v="117"/>
    <x v="196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0"/>
    <s v="documentary"/>
    <n v="107"/>
    <x v="197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0"/>
    <s v="documentary"/>
    <n v="139"/>
    <x v="198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0"/>
    <s v="documentary"/>
    <n v="107"/>
    <x v="199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0"/>
    <s v="documentary"/>
    <n v="191"/>
    <x v="200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0"/>
    <s v="documentary"/>
    <n v="132"/>
    <x v="201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0"/>
    <s v="documentary"/>
    <n v="106"/>
    <x v="202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0"/>
    <s v="documentary"/>
    <n v="107"/>
    <x v="203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0"/>
    <s v="documentary"/>
    <n v="240"/>
    <x v="20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0"/>
    <s v="documentary"/>
    <n v="118"/>
    <x v="20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0"/>
    <s v="documentary"/>
    <n v="118"/>
    <x v="206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0"/>
    <s v="documentary"/>
    <n v="111"/>
    <x v="207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0"/>
    <s v="documentary"/>
    <n v="146"/>
    <x v="208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0"/>
    <s v="documentary"/>
    <n v="132"/>
    <x v="209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0"/>
    <s v="documentary"/>
    <n v="111"/>
    <x v="210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0"/>
    <s v="documentary"/>
    <n v="147"/>
    <x v="211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0"/>
    <s v="documentary"/>
    <n v="153"/>
    <x v="212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0"/>
    <s v="documentary"/>
    <n v="105"/>
    <x v="213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0"/>
    <s v="documentary"/>
    <n v="177"/>
    <x v="21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0"/>
    <s v="documentary"/>
    <n v="108"/>
    <x v="215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0"/>
    <s v="documentary"/>
    <n v="156"/>
    <x v="216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0"/>
    <s v="documentary"/>
    <n v="108"/>
    <x v="217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0"/>
    <s v="documentary"/>
    <n v="148"/>
    <x v="218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0"/>
    <s v="documentary"/>
    <n v="110"/>
    <x v="219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0"/>
    <s v="documentary"/>
    <n v="150"/>
    <x v="220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0"/>
    <s v="documentary"/>
    <n v="157"/>
    <x v="221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0"/>
    <s v="documentary"/>
    <n v="156"/>
    <x v="222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0"/>
    <s v="documentary"/>
    <n v="121"/>
    <x v="223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0"/>
    <s v="documentary"/>
    <n v="101"/>
    <x v="22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0"/>
    <s v="documentary"/>
    <n v="114"/>
    <x v="225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0"/>
    <s v="documentary"/>
    <n v="105"/>
    <x v="226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0"/>
    <s v="documentary"/>
    <n v="229"/>
    <x v="227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0"/>
    <s v="documentary"/>
    <n v="109"/>
    <x v="2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0"/>
    <s v="documentary"/>
    <n v="176"/>
    <x v="22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0"/>
    <s v="documentary"/>
    <n v="103"/>
    <x v="230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0"/>
    <s v="documentary"/>
    <n v="105"/>
    <x v="231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0"/>
    <s v="documentary"/>
    <n v="107"/>
    <x v="232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0"/>
    <s v="documentary"/>
    <n v="120"/>
    <x v="233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0"/>
    <s v="documentary"/>
    <n v="102"/>
    <x v="23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0"/>
    <s v="documentary"/>
    <n v="101"/>
    <x v="235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0"/>
    <s v="documentary"/>
    <n v="100"/>
    <x v="101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0"/>
    <s v="documentary"/>
    <n v="133"/>
    <x v="236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0"/>
    <s v="documentary"/>
    <n v="119"/>
    <x v="237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0"/>
    <s v="documentary"/>
    <n v="101"/>
    <x v="238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0"/>
    <s v="documentary"/>
    <n v="109"/>
    <x v="239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0"/>
    <s v="documentary"/>
    <n v="179"/>
    <x v="240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0"/>
    <s v="documentary"/>
    <n v="102"/>
    <x v="241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0"/>
    <s v="documentary"/>
    <n v="119"/>
    <x v="242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0"/>
    <s v="documentary"/>
    <n v="100"/>
    <x v="243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0"/>
    <s v="documentary"/>
    <n v="137"/>
    <x v="24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0"/>
    <s v="documentary"/>
    <n v="232"/>
    <x v="245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0"/>
    <s v="documentary"/>
    <n v="130"/>
    <x v="246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0"/>
    <s v="documentary"/>
    <n v="293"/>
    <x v="247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0"/>
    <s v="documentary"/>
    <n v="111"/>
    <x v="248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0"/>
    <s v="documentary"/>
    <n v="106"/>
    <x v="249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0"/>
    <s v="documentary"/>
    <n v="119"/>
    <x v="250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0"/>
    <s v="documentary"/>
    <n v="104"/>
    <x v="251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0"/>
    <s v="documentary"/>
    <n v="104"/>
    <x v="252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0"/>
    <s v="documentary"/>
    <n v="112"/>
    <x v="25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0"/>
    <s v="documentary"/>
    <n v="105"/>
    <x v="181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0"/>
    <s v="documentary"/>
    <n v="385"/>
    <x v="25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0"/>
    <s v="documentary"/>
    <n v="101"/>
    <x v="255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0"/>
    <s v="documentary"/>
    <n v="114"/>
    <x v="256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0"/>
    <s v="documentary"/>
    <n v="101"/>
    <x v="25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0"/>
    <s v="documentary"/>
    <n v="283"/>
    <x v="3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0"/>
    <s v="documentary"/>
    <n v="113"/>
    <x v="258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0"/>
    <s v="documentary"/>
    <n v="107"/>
    <x v="259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0"/>
    <s v="documentary"/>
    <n v="103"/>
    <x v="260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0"/>
    <s v="documentary"/>
    <n v="108"/>
    <x v="261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0"/>
    <s v="documentary"/>
    <n v="123"/>
    <x v="262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0"/>
    <s v="documentary"/>
    <n v="102"/>
    <x v="263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0"/>
    <s v="documentary"/>
    <n v="104"/>
    <x v="26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0"/>
    <s v="documentary"/>
    <n v="113"/>
    <x v="265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0"/>
    <s v="documentary"/>
    <n v="136"/>
    <x v="266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0"/>
    <s v="documentary"/>
    <n v="104"/>
    <x v="267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0"/>
    <s v="documentary"/>
    <n v="106"/>
    <x v="268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0"/>
    <s v="documentary"/>
    <n v="102"/>
    <x v="269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0"/>
    <s v="documentary"/>
    <n v="107"/>
    <x v="270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0"/>
    <s v="documentary"/>
    <n v="113"/>
    <x v="271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0"/>
    <s v="documentary"/>
    <n v="125"/>
    <x v="272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0"/>
    <s v="documentary"/>
    <n v="101"/>
    <x v="273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0"/>
    <s v="documentary"/>
    <n v="103"/>
    <x v="27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0"/>
    <s v="documentary"/>
    <n v="117"/>
    <x v="27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0"/>
    <s v="documentary"/>
    <n v="101"/>
    <x v="276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0"/>
    <s v="documentary"/>
    <n v="110"/>
    <x v="277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0"/>
    <s v="documentary"/>
    <n v="108"/>
    <x v="278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0"/>
    <s v="documentary"/>
    <n v="125"/>
    <x v="279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0"/>
    <s v="documentary"/>
    <n v="107"/>
    <x v="280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0"/>
    <s v="documentary"/>
    <n v="100"/>
    <x v="281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0"/>
    <s v="documentary"/>
    <n v="102"/>
    <x v="282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0"/>
    <s v="documentary"/>
    <n v="102"/>
    <x v="283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0"/>
    <s v="documentary"/>
    <n v="123"/>
    <x v="28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0"/>
    <s v="documentary"/>
    <n v="170"/>
    <x v="285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0"/>
    <s v="documentary"/>
    <n v="112"/>
    <x v="286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0"/>
    <s v="documentary"/>
    <n v="103"/>
    <x v="287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0"/>
    <s v="documentary"/>
    <n v="107"/>
    <x v="288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0"/>
    <s v="documentary"/>
    <n v="115"/>
    <x v="289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0"/>
    <s v="documentary"/>
    <n v="127"/>
    <x v="290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0"/>
    <s v="documentary"/>
    <n v="117"/>
    <x v="291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0"/>
    <s v="documentary"/>
    <n v="109"/>
    <x v="29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0"/>
    <s v="documentary"/>
    <n v="104"/>
    <x v="293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0"/>
    <s v="documentary"/>
    <n v="116"/>
    <x v="29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0"/>
    <s v="documentary"/>
    <n v="103"/>
    <x v="295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0"/>
    <s v="documentary"/>
    <n v="174"/>
    <x v="296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0"/>
    <s v="documentary"/>
    <n v="103"/>
    <x v="297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0"/>
    <s v="documentary"/>
    <n v="105"/>
    <x v="298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0"/>
    <s v="documentary"/>
    <n v="101"/>
    <x v="299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0"/>
    <s v="documentary"/>
    <n v="111"/>
    <x v="300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0"/>
    <s v="documentary"/>
    <n v="124"/>
    <x v="301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0"/>
    <s v="documentary"/>
    <n v="101"/>
    <x v="302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0"/>
    <s v="documentary"/>
    <n v="110"/>
    <x v="303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0"/>
    <s v="documentary"/>
    <n v="104"/>
    <x v="30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0"/>
    <s v="documentary"/>
    <n v="101"/>
    <x v="305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0"/>
    <s v="documentary"/>
    <n v="103"/>
    <x v="306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0"/>
    <s v="documentary"/>
    <n v="104"/>
    <x v="307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0"/>
    <s v="documentary"/>
    <n v="110"/>
    <x v="308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0"/>
    <s v="documentary"/>
    <n v="122"/>
    <x v="309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0"/>
    <s v="documentary"/>
    <n v="114"/>
    <x v="310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0"/>
    <s v="documentary"/>
    <n v="125"/>
    <x v="311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0"/>
    <s v="documentary"/>
    <n v="107"/>
    <x v="312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0"/>
    <s v="documentary"/>
    <n v="131"/>
    <x v="313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0"/>
    <s v="documentary"/>
    <n v="120"/>
    <x v="31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0"/>
    <s v="documentary"/>
    <n v="106"/>
    <x v="315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0"/>
    <s v="documentary"/>
    <n v="114"/>
    <x v="316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0"/>
    <s v="documentary"/>
    <n v="112"/>
    <x v="317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0"/>
    <s v="documentary"/>
    <n v="116"/>
    <x v="318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0"/>
    <s v="documentary"/>
    <n v="142"/>
    <x v="319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0"/>
    <s v="documentary"/>
    <n v="105"/>
    <x v="320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0"/>
    <s v="documentary"/>
    <n v="256"/>
    <x v="321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0"/>
    <s v="documentary"/>
    <n v="207"/>
    <x v="32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0"/>
    <s v="documentary"/>
    <n v="112"/>
    <x v="323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0"/>
    <s v="documentary"/>
    <n v="106"/>
    <x v="32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0"/>
    <s v="documentary"/>
    <n v="100"/>
    <x v="325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0"/>
    <s v="documentary"/>
    <n v="214"/>
    <x v="326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0"/>
    <s v="documentary"/>
    <n v="126"/>
    <x v="327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0"/>
    <s v="documentary"/>
    <n v="182"/>
    <x v="328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0"/>
    <s v="documentary"/>
    <n v="100"/>
    <x v="8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0"/>
    <s v="documentary"/>
    <n v="101"/>
    <x v="329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0"/>
    <s v="documentary"/>
    <n v="101"/>
    <x v="330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0"/>
    <s v="documentary"/>
    <n v="110"/>
    <x v="33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0"/>
    <s v="documentary"/>
    <n v="112"/>
    <x v="332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0"/>
    <s v="documentary"/>
    <n v="108"/>
    <x v="333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0"/>
    <s v="documentary"/>
    <n v="107"/>
    <x v="33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0"/>
    <s v="documentary"/>
    <n v="104"/>
    <x v="335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0"/>
    <s v="documentary"/>
    <n v="125"/>
    <x v="336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0"/>
    <s v="documentary"/>
    <n v="107"/>
    <x v="337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0"/>
    <s v="documentary"/>
    <n v="112"/>
    <x v="338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0"/>
    <s v="documentary"/>
    <n v="104"/>
    <x v="339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0"/>
    <s v="documentary"/>
    <n v="142"/>
    <x v="340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0"/>
    <s v="documentary"/>
    <n v="105"/>
    <x v="341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0"/>
    <s v="documentary"/>
    <n v="103"/>
    <x v="342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0"/>
    <s v="documentary"/>
    <n v="108"/>
    <x v="343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0"/>
    <s v="documentary"/>
    <n v="108"/>
    <x v="34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0"/>
    <s v="documentary"/>
    <n v="102"/>
    <x v="345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0"/>
    <s v="documentary"/>
    <n v="101"/>
    <x v="34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0"/>
    <s v="documentary"/>
    <n v="137"/>
    <x v="347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0"/>
    <s v="documentary"/>
    <n v="128"/>
    <x v="348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0"/>
    <s v="documentary"/>
    <n v="101"/>
    <x v="34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0"/>
    <s v="documentary"/>
    <n v="127"/>
    <x v="350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0"/>
    <s v="documentary"/>
    <n v="105"/>
    <x v="351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0"/>
    <s v="documentary"/>
    <n v="103"/>
    <x v="352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0"/>
    <s v="documentary"/>
    <n v="102"/>
    <x v="353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0"/>
    <s v="documentary"/>
    <n v="120"/>
    <x v="35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0"/>
    <s v="documentary"/>
    <n v="100"/>
    <x v="355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0"/>
    <s v="documentary"/>
    <n v="101"/>
    <x v="356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0"/>
    <s v="documentary"/>
    <n v="100"/>
    <x v="35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0"/>
    <s v="animation"/>
    <n v="0"/>
    <x v="358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0"/>
    <s v="animation"/>
    <n v="2"/>
    <x v="359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0"/>
    <s v="animation"/>
    <n v="1"/>
    <x v="360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0"/>
    <s v="animation"/>
    <n v="1"/>
    <x v="361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0"/>
    <s v="animation"/>
    <n v="7"/>
    <x v="99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0"/>
    <s v="animation"/>
    <n v="0"/>
    <x v="362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0"/>
    <s v="animation"/>
    <n v="1"/>
    <x v="3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0"/>
    <s v="animation"/>
    <n v="0"/>
    <x v="121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0"/>
    <s v="animation"/>
    <n v="6"/>
    <x v="364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0"/>
    <s v="animation"/>
    <n v="0"/>
    <x v="121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0"/>
    <s v="animation"/>
    <n v="2"/>
    <x v="36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0"/>
    <s v="animation"/>
    <n v="14"/>
    <x v="366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0"/>
    <s v="animation"/>
    <n v="10"/>
    <x v="367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0"/>
    <s v="animation"/>
    <n v="0"/>
    <x v="121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0"/>
    <s v="animation"/>
    <n v="5"/>
    <x v="368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0"/>
    <s v="animation"/>
    <n v="0"/>
    <x v="120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0"/>
    <s v="animation"/>
    <n v="0"/>
    <x v="121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0"/>
    <s v="animation"/>
    <n v="0"/>
    <x v="121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0"/>
    <s v="animation"/>
    <n v="9"/>
    <x v="369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0"/>
    <s v="animation"/>
    <n v="0"/>
    <x v="121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0"/>
    <s v="animation"/>
    <n v="0"/>
    <x v="144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0"/>
    <s v="animation"/>
    <n v="0"/>
    <x v="121"/>
    <x v="441"/>
    <d v="2013-11-02T19:03:16"/>
    <x v="4"/>
  </r>
  <r>
    <n v="442"/>
    <s v="The Paranormal Idiot"/>
    <s v="Doomsday is here"/>
    <n v="17000"/>
    <n v="6691"/>
    <x v="2"/>
    <x v="0"/>
    <s v="USD"/>
    <n v="1424380783"/>
    <x v="442"/>
    <b v="0"/>
    <n v="17"/>
    <b v="0"/>
    <x v="0"/>
    <s v="animation"/>
    <n v="39"/>
    <x v="370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0"/>
    <s v="animation"/>
    <n v="0"/>
    <x v="144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0"/>
    <s v="animation"/>
    <n v="5"/>
    <x v="73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0"/>
    <s v="animation"/>
    <n v="0"/>
    <x v="120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0"/>
    <s v="animation"/>
    <n v="7"/>
    <x v="371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0"/>
    <s v="animation"/>
    <n v="0"/>
    <x v="144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0"/>
    <s v="animation"/>
    <n v="3"/>
    <x v="372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0"/>
    <s v="animation"/>
    <n v="2"/>
    <x v="373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0"/>
    <s v="animation"/>
    <n v="1"/>
    <x v="374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0"/>
    <s v="animation"/>
    <n v="0"/>
    <x v="121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0"/>
    <s v="animation"/>
    <n v="64"/>
    <x v="37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0"/>
    <s v="animation"/>
    <n v="0"/>
    <x v="31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0"/>
    <s v="animation"/>
    <n v="1"/>
    <x v="376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0"/>
    <s v="animation"/>
    <n v="0"/>
    <x v="377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0"/>
    <s v="animation"/>
    <n v="1"/>
    <x v="37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0"/>
    <s v="animation"/>
    <n v="0"/>
    <x v="121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0"/>
    <s v="animation"/>
    <n v="8"/>
    <x v="379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0"/>
    <s v="animation"/>
    <n v="0"/>
    <x v="380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0"/>
    <s v="animation"/>
    <n v="0"/>
    <x v="381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0"/>
    <s v="animation"/>
    <n v="0"/>
    <x v="121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0"/>
    <s v="animation"/>
    <n v="0"/>
    <x v="121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0"/>
    <s v="animation"/>
    <n v="2"/>
    <x v="382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0"/>
    <s v="animation"/>
    <n v="0"/>
    <x v="120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0"/>
    <s v="animation"/>
    <n v="27"/>
    <x v="383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0"/>
    <s v="animation"/>
    <n v="1"/>
    <x v="384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0"/>
    <s v="animation"/>
    <n v="22"/>
    <x v="38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0"/>
    <s v="animation"/>
    <n v="0"/>
    <x v="121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0"/>
    <s v="animation"/>
    <n v="0"/>
    <x v="121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0"/>
    <s v="animation"/>
    <n v="1"/>
    <x v="156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0"/>
    <s v="animation"/>
    <n v="12"/>
    <x v="386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0"/>
    <s v="animation"/>
    <n v="18"/>
    <x v="387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0"/>
    <s v="animation"/>
    <n v="3"/>
    <x v="242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0"/>
    <s v="animation"/>
    <n v="0"/>
    <x v="120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0"/>
    <s v="animation"/>
    <n v="0"/>
    <x v="121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0"/>
    <s v="animation"/>
    <n v="2"/>
    <x v="388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0"/>
    <s v="animation"/>
    <n v="0"/>
    <x v="121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0"/>
    <s v="animation"/>
    <n v="0"/>
    <x v="121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0"/>
    <s v="animation"/>
    <n v="33"/>
    <x v="389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0"/>
    <s v="animation"/>
    <n v="19"/>
    <x v="390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0"/>
    <s v="animation"/>
    <n v="6"/>
    <x v="391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0"/>
    <s v="animation"/>
    <n v="0"/>
    <x v="119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0"/>
    <s v="animation"/>
    <n v="50"/>
    <x v="39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0"/>
    <s v="animation"/>
    <n v="0"/>
    <x v="393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0"/>
    <s v="animation"/>
    <n v="22"/>
    <x v="394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0"/>
    <s v="animation"/>
    <n v="0"/>
    <x v="73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0"/>
    <s v="animation"/>
    <n v="0"/>
    <x v="121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0"/>
    <s v="animation"/>
    <n v="0"/>
    <x v="121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0"/>
    <s v="animation"/>
    <n v="0"/>
    <x v="395"/>
    <x v="489"/>
    <d v="2012-01-05T11:33:00"/>
    <x v="6"/>
  </r>
  <r>
    <n v="490"/>
    <s v="PROJECT IS CANCELLED"/>
    <s v="Cancelled"/>
    <n v="1000"/>
    <n v="0"/>
    <x v="2"/>
    <x v="0"/>
    <s v="USD"/>
    <n v="1345677285"/>
    <x v="490"/>
    <b v="0"/>
    <n v="0"/>
    <b v="0"/>
    <x v="0"/>
    <s v="animation"/>
    <n v="0"/>
    <x v="121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0"/>
    <s v="animation"/>
    <n v="0"/>
    <x v="121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0"/>
    <s v="animation"/>
    <n v="0"/>
    <x v="121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0"/>
    <s v="animation"/>
    <n v="0"/>
    <x v="121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0"/>
    <s v="animation"/>
    <n v="0"/>
    <x v="396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0"/>
    <s v="animation"/>
    <n v="0"/>
    <x v="121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0"/>
    <s v="animation"/>
    <n v="0"/>
    <x v="120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0"/>
    <s v="animation"/>
    <n v="1"/>
    <x v="119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0"/>
    <s v="animation"/>
    <n v="5"/>
    <x v="397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0"/>
    <s v="animation"/>
    <n v="10"/>
    <x v="398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0"/>
    <s v="animation"/>
    <n v="3"/>
    <x v="399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0"/>
    <s v="animation"/>
    <n v="0"/>
    <x v="121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0"/>
    <s v="animation"/>
    <n v="1"/>
    <x v="400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0"/>
    <s v="animation"/>
    <n v="2"/>
    <x v="401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0"/>
    <s v="animation"/>
    <n v="1"/>
    <x v="402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0"/>
    <s v="animation"/>
    <n v="0"/>
    <x v="403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0"/>
    <s v="animation"/>
    <n v="0"/>
    <x v="404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0"/>
    <s v="animation"/>
    <n v="3"/>
    <x v="40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0"/>
    <s v="animation"/>
    <n v="1"/>
    <x v="44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0"/>
    <s v="animation"/>
    <n v="0"/>
    <x v="119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0"/>
    <s v="animation"/>
    <n v="0"/>
    <x v="121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0"/>
    <s v="animation"/>
    <n v="3"/>
    <x v="179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0"/>
    <s v="animation"/>
    <n v="0"/>
    <x v="148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0"/>
    <s v="animation"/>
    <n v="14"/>
    <x v="406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0"/>
    <s v="animation"/>
    <n v="3"/>
    <x v="407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0"/>
    <s v="animation"/>
    <n v="25"/>
    <x v="408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0"/>
    <s v="animation"/>
    <n v="0"/>
    <x v="121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0"/>
    <s v="animation"/>
    <n v="1"/>
    <x v="409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0"/>
    <s v="animation"/>
    <n v="0"/>
    <x v="121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0"/>
    <s v="animation"/>
    <n v="23"/>
    <x v="410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1"/>
    <s v="plays"/>
    <n v="102"/>
    <x v="411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1"/>
    <s v="plays"/>
    <n v="105"/>
    <x v="412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1"/>
    <s v="plays"/>
    <n v="115"/>
    <x v="413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1"/>
    <s v="plays"/>
    <n v="121"/>
    <x v="414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1"/>
    <s v="plays"/>
    <n v="109"/>
    <x v="415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1"/>
    <s v="plays"/>
    <n v="100"/>
    <x v="41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1"/>
    <s v="plays"/>
    <n v="114"/>
    <x v="417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1"/>
    <s v="plays"/>
    <n v="101"/>
    <x v="418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1"/>
    <s v="plays"/>
    <n v="116"/>
    <x v="419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1"/>
    <s v="plays"/>
    <n v="130"/>
    <x v="420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1"/>
    <s v="plays"/>
    <n v="108"/>
    <x v="421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1"/>
    <s v="plays"/>
    <n v="100"/>
    <x v="422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1"/>
    <s v="plays"/>
    <n v="123"/>
    <x v="423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1"/>
    <s v="plays"/>
    <n v="100"/>
    <x v="424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1"/>
    <s v="plays"/>
    <n v="105"/>
    <x v="425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1"/>
    <s v="plays"/>
    <n v="103"/>
    <x v="42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1"/>
    <s v="plays"/>
    <n v="118"/>
    <x v="427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1"/>
    <s v="plays"/>
    <n v="121"/>
    <x v="428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1"/>
    <s v="plays"/>
    <n v="302"/>
    <x v="429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1"/>
    <s v="plays"/>
    <n v="101"/>
    <x v="430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2"/>
    <s v="web"/>
    <n v="0"/>
    <x v="120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2"/>
    <s v="web"/>
    <n v="1"/>
    <x v="380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2"/>
    <s v="web"/>
    <n v="0"/>
    <x v="120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2"/>
    <s v="web"/>
    <n v="0"/>
    <x v="431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2"/>
    <s v="web"/>
    <n v="1"/>
    <x v="362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2"/>
    <s v="web"/>
    <n v="27"/>
    <x v="432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2"/>
    <s v="web"/>
    <n v="0"/>
    <x v="433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2"/>
    <s v="web"/>
    <n v="0"/>
    <x v="121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2"/>
    <s v="web"/>
    <n v="0"/>
    <x v="373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2"/>
    <s v="web"/>
    <n v="3"/>
    <x v="434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2"/>
    <s v="web"/>
    <n v="1"/>
    <x v="43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2"/>
    <s v="web"/>
    <n v="5"/>
    <x v="436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2"/>
    <s v="web"/>
    <n v="0"/>
    <x v="121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2"/>
    <s v="web"/>
    <n v="0"/>
    <x v="372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2"/>
    <s v="web"/>
    <n v="37"/>
    <x v="43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2"/>
    <s v="web"/>
    <n v="0"/>
    <x v="121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2"/>
    <s v="web"/>
    <n v="3"/>
    <x v="438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2"/>
    <s v="web"/>
    <n v="1"/>
    <x v="439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2"/>
    <s v="web"/>
    <n v="0"/>
    <x v="121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2"/>
    <s v="web"/>
    <n v="0"/>
    <x v="73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2"/>
    <s v="web"/>
    <n v="0"/>
    <x v="143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2"/>
    <s v="web"/>
    <n v="0"/>
    <x v="440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2"/>
    <s v="web"/>
    <n v="0"/>
    <x v="121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2"/>
    <s v="web"/>
    <n v="0"/>
    <x v="441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2"/>
    <s v="web"/>
    <n v="0"/>
    <x v="120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2"/>
    <s v="web"/>
    <n v="0"/>
    <x v="121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2"/>
    <s v="web"/>
    <n v="0"/>
    <x v="120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2"/>
    <s v="web"/>
    <n v="0"/>
    <x v="121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2"/>
    <s v="web"/>
    <n v="1"/>
    <x v="442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2"/>
    <s v="web"/>
    <n v="1"/>
    <x v="135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2"/>
    <s v="web"/>
    <n v="0"/>
    <x v="443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2"/>
    <s v="web"/>
    <n v="0"/>
    <x v="444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2"/>
    <s v="web"/>
    <n v="0"/>
    <x v="121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2"/>
    <s v="web"/>
    <n v="0"/>
    <x v="445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2"/>
    <s v="web"/>
    <n v="1"/>
    <x v="135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2"/>
    <s v="web"/>
    <n v="0"/>
    <x v="446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2"/>
    <s v="web"/>
    <n v="0"/>
    <x v="120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2"/>
    <s v="web"/>
    <n v="0"/>
    <x v="119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2"/>
    <s v="web"/>
    <n v="0"/>
    <x v="44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2"/>
    <s v="web"/>
    <n v="1"/>
    <x v="431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2"/>
    <s v="web"/>
    <n v="0"/>
    <x v="120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2"/>
    <s v="web"/>
    <n v="0"/>
    <x v="121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2"/>
    <s v="web"/>
    <n v="0"/>
    <x v="121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2"/>
    <s v="web"/>
    <n v="0"/>
    <x v="120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2"/>
    <s v="web"/>
    <n v="1"/>
    <x v="144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2"/>
    <s v="web"/>
    <n v="0"/>
    <x v="121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2"/>
    <s v="web"/>
    <n v="1"/>
    <x v="448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2"/>
    <s v="web"/>
    <n v="9"/>
    <x v="44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2"/>
    <s v="web"/>
    <n v="3"/>
    <x v="450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2"/>
    <s v="web"/>
    <n v="0"/>
    <x v="120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2"/>
    <s v="web"/>
    <n v="4"/>
    <x v="451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2"/>
    <s v="web"/>
    <n v="0"/>
    <x v="452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2"/>
    <s v="web"/>
    <n v="3"/>
    <x v="404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2"/>
    <s v="web"/>
    <n v="23"/>
    <x v="453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2"/>
    <s v="web"/>
    <n v="0"/>
    <x v="31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2"/>
    <s v="web"/>
    <n v="0"/>
    <x v="454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2"/>
    <s v="web"/>
    <n v="0"/>
    <x v="362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2"/>
    <s v="web"/>
    <n v="0"/>
    <x v="119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2"/>
    <s v="web"/>
    <n v="34"/>
    <x v="455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2"/>
    <s v="web"/>
    <n v="0"/>
    <x v="456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2"/>
    <s v="web"/>
    <n v="2"/>
    <x v="101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2"/>
    <s v="web"/>
    <n v="1"/>
    <x v="45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2"/>
    <s v="web"/>
    <n v="0"/>
    <x v="121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2"/>
    <s v="web"/>
    <n v="4"/>
    <x v="458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2"/>
    <s v="web"/>
    <n v="0"/>
    <x v="121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2"/>
    <s v="web"/>
    <n v="3"/>
    <x v="459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2"/>
    <s v="web"/>
    <n v="0"/>
    <x v="119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2"/>
    <s v="web"/>
    <n v="0"/>
    <x v="121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2"/>
    <s v="web"/>
    <n v="1"/>
    <x v="460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2"/>
    <s v="web"/>
    <n v="1"/>
    <x v="144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2"/>
    <s v="web"/>
    <n v="0"/>
    <x v="121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2"/>
    <s v="web"/>
    <n v="0"/>
    <x v="121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2"/>
    <s v="web"/>
    <n v="0"/>
    <x v="121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2"/>
    <s v="web"/>
    <n v="21"/>
    <x v="461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2"/>
    <s v="web"/>
    <n v="0"/>
    <x v="121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2"/>
    <s v="web"/>
    <n v="0"/>
    <x v="121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2"/>
    <s v="web"/>
    <n v="0"/>
    <x v="121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2"/>
    <s v="web"/>
    <n v="3"/>
    <x v="135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2"/>
    <s v="web"/>
    <n v="0"/>
    <x v="121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2"/>
    <s v="web"/>
    <n v="0"/>
    <x v="120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2"/>
    <s v="web"/>
    <n v="1"/>
    <x v="462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2"/>
    <s v="web"/>
    <n v="1"/>
    <x v="463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2"/>
    <s v="web"/>
    <n v="6"/>
    <x v="464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2"/>
    <s v="web"/>
    <n v="0"/>
    <x v="121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2"/>
    <s v="web"/>
    <n v="0"/>
    <x v="121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2"/>
    <s v="web"/>
    <n v="0"/>
    <x v="121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2"/>
    <s v="web"/>
    <n v="17"/>
    <x v="465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2"/>
    <s v="web"/>
    <n v="0"/>
    <x v="466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2"/>
    <s v="web"/>
    <n v="0"/>
    <x v="121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2"/>
    <s v="web"/>
    <n v="0"/>
    <x v="4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2"/>
    <s v="web"/>
    <n v="0"/>
    <x v="119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2"/>
    <s v="web"/>
    <n v="1"/>
    <x v="468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2"/>
    <s v="web"/>
    <n v="0"/>
    <x v="121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2"/>
    <s v="web"/>
    <n v="12"/>
    <x v="469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2"/>
    <s v="web"/>
    <n v="0"/>
    <x v="120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2"/>
    <s v="web"/>
    <n v="0"/>
    <x v="44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2"/>
    <s v="web"/>
    <n v="0"/>
    <x v="143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2"/>
    <s v="web"/>
    <n v="0"/>
    <x v="121"/>
    <x v="637"/>
    <d v="2017-02-25T23:04:00"/>
    <x v="1"/>
  </r>
  <r>
    <n v="638"/>
    <s v="W (Canceled)"/>
    <s v="O0"/>
    <n v="200000"/>
    <n v="18"/>
    <x v="1"/>
    <x v="12"/>
    <s v="EUR"/>
    <n v="1490447662"/>
    <x v="638"/>
    <b v="0"/>
    <n v="6"/>
    <b v="0"/>
    <x v="2"/>
    <s v="web"/>
    <n v="0"/>
    <x v="362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2"/>
    <s v="web"/>
    <n v="0"/>
    <x v="120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2"/>
    <s v="wearables"/>
    <n v="144"/>
    <x v="470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2"/>
    <s v="wearables"/>
    <n v="119"/>
    <x v="471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2"/>
    <s v="wearables"/>
    <n v="1460"/>
    <x v="472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2"/>
    <s v="wearables"/>
    <n v="106"/>
    <x v="47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2"/>
    <s v="wearables"/>
    <n v="300"/>
    <x v="474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2"/>
    <s v="wearables"/>
    <n v="279"/>
    <x v="475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2"/>
    <s v="wearables"/>
    <n v="132"/>
    <x v="476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2"/>
    <s v="wearables"/>
    <n v="107"/>
    <x v="477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2"/>
    <s v="wearables"/>
    <n v="127"/>
    <x v="47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2"/>
    <s v="wearables"/>
    <n v="140"/>
    <x v="479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2"/>
    <s v="wearables"/>
    <n v="112"/>
    <x v="480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2"/>
    <s v="wearables"/>
    <n v="101"/>
    <x v="481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2"/>
    <s v="wearables"/>
    <n v="100"/>
    <x v="482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2"/>
    <s v="wearables"/>
    <n v="141"/>
    <x v="4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2"/>
    <s v="wearables"/>
    <n v="267"/>
    <x v="484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2"/>
    <s v="wearables"/>
    <n v="147"/>
    <x v="485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2"/>
    <s v="wearables"/>
    <n v="214"/>
    <x v="486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2"/>
    <s v="wearables"/>
    <n v="126"/>
    <x v="487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2"/>
    <s v="wearables"/>
    <n v="104"/>
    <x v="48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2"/>
    <s v="wearables"/>
    <n v="101"/>
    <x v="48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2"/>
    <s v="wearables"/>
    <n v="3"/>
    <x v="490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2"/>
    <s v="wearables"/>
    <n v="1"/>
    <x v="491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2"/>
    <s v="wearables"/>
    <n v="0"/>
    <x v="492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2"/>
    <s v="wearables"/>
    <n v="0"/>
    <x v="101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2"/>
    <s v="wearables"/>
    <n v="8"/>
    <x v="493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2"/>
    <s v="wearables"/>
    <n v="19"/>
    <x v="494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2"/>
    <s v="wearables"/>
    <n v="0"/>
    <x v="447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2"/>
    <s v="wearables"/>
    <n v="10"/>
    <x v="495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2"/>
    <s v="wearables"/>
    <n v="5"/>
    <x v="49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2"/>
    <s v="wearables"/>
    <n v="22"/>
    <x v="497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2"/>
    <s v="wearables"/>
    <n v="29"/>
    <x v="49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2"/>
    <s v="wearables"/>
    <n v="39"/>
    <x v="499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2"/>
    <s v="wearables"/>
    <n v="22"/>
    <x v="500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2"/>
    <s v="wearables"/>
    <n v="0"/>
    <x v="409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2"/>
    <s v="wearables"/>
    <n v="0"/>
    <x v="501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2"/>
    <s v="wearables"/>
    <n v="15"/>
    <x v="502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2"/>
    <s v="wearables"/>
    <n v="1"/>
    <x v="503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2"/>
    <s v="wearables"/>
    <n v="26"/>
    <x v="504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2"/>
    <s v="wearables"/>
    <n v="4"/>
    <x v="505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2"/>
    <s v="wearables"/>
    <n v="15"/>
    <x v="506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2"/>
    <s v="wearables"/>
    <n v="26"/>
    <x v="507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2"/>
    <s v="wearables"/>
    <n v="0"/>
    <x v="120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2"/>
    <s v="wearables"/>
    <n v="0"/>
    <x v="50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2"/>
    <s v="wearables"/>
    <n v="1"/>
    <x v="509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2"/>
    <s v="wearables"/>
    <n v="7"/>
    <x v="510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2"/>
    <s v="wearables"/>
    <n v="28"/>
    <x v="511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2"/>
    <s v="wearables"/>
    <n v="0"/>
    <x v="121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2"/>
    <s v="wearables"/>
    <n v="4"/>
    <x v="512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2"/>
    <s v="wearables"/>
    <n v="73"/>
    <x v="513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2"/>
    <s v="wearables"/>
    <n v="58"/>
    <x v="514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2"/>
    <s v="wearables"/>
    <n v="12"/>
    <x v="515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2"/>
    <s v="wearables"/>
    <n v="1"/>
    <x v="433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2"/>
    <s v="wearables"/>
    <n v="7"/>
    <x v="516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2"/>
    <s v="wearables"/>
    <n v="35"/>
    <x v="517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2"/>
    <s v="wearables"/>
    <n v="0"/>
    <x v="51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2"/>
    <s v="wearables"/>
    <n v="1"/>
    <x v="519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2"/>
    <s v="wearables"/>
    <n v="0"/>
    <x v="120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2"/>
    <s v="wearables"/>
    <n v="46"/>
    <x v="520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2"/>
    <s v="wearables"/>
    <n v="15"/>
    <x v="521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2"/>
    <s v="wearables"/>
    <n v="82"/>
    <x v="522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2"/>
    <s v="wearables"/>
    <n v="3"/>
    <x v="31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2"/>
    <s v="wearables"/>
    <n v="27"/>
    <x v="52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2"/>
    <s v="wearables"/>
    <n v="31"/>
    <x v="524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2"/>
    <s v="wearables"/>
    <n v="6"/>
    <x v="525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2"/>
    <s v="wearables"/>
    <n v="1"/>
    <x v="526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2"/>
    <s v="wearables"/>
    <n v="1"/>
    <x v="527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2"/>
    <s v="wearables"/>
    <n v="0"/>
    <x v="121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2"/>
    <s v="wearables"/>
    <n v="79"/>
    <x v="52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2"/>
    <s v="wearables"/>
    <n v="22"/>
    <x v="529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2"/>
    <s v="wearables"/>
    <n v="0"/>
    <x v="452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2"/>
    <s v="wearables"/>
    <n v="0"/>
    <x v="121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2"/>
    <s v="wearables"/>
    <n v="34"/>
    <x v="530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2"/>
    <s v="wearables"/>
    <n v="0"/>
    <x v="531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2"/>
    <s v="wearables"/>
    <n v="1"/>
    <x v="532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2"/>
    <s v="wearables"/>
    <n v="15"/>
    <x v="53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2"/>
    <s v="wearables"/>
    <n v="5"/>
    <x v="534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2"/>
    <s v="wearables"/>
    <n v="10"/>
    <x v="535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2"/>
    <s v="wearables"/>
    <n v="0"/>
    <x v="536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2"/>
    <s v="wearables"/>
    <n v="1"/>
    <x v="377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2"/>
    <s v="wearables"/>
    <n v="1"/>
    <x v="537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3"/>
    <s v="nonfiction"/>
    <n v="144"/>
    <x v="538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3"/>
    <s v="nonfiction"/>
    <n v="122"/>
    <x v="53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3"/>
    <s v="nonfiction"/>
    <n v="132"/>
    <x v="540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3"/>
    <s v="nonfiction"/>
    <n v="109"/>
    <x v="541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3"/>
    <s v="nonfiction"/>
    <n v="105"/>
    <x v="542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3"/>
    <s v="nonfiction"/>
    <n v="100"/>
    <x v="543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3"/>
    <s v="nonfiction"/>
    <n v="101"/>
    <x v="544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3"/>
    <s v="nonfiction"/>
    <n v="156"/>
    <x v="545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3"/>
    <s v="nonfiction"/>
    <n v="106"/>
    <x v="546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3"/>
    <s v="nonfiction"/>
    <n v="131"/>
    <x v="547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3"/>
    <s v="nonfiction"/>
    <n v="132"/>
    <x v="548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3"/>
    <s v="nonfiction"/>
    <n v="126"/>
    <x v="54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3"/>
    <s v="nonfiction"/>
    <n v="160"/>
    <x v="550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3"/>
    <s v="nonfiction"/>
    <n v="120"/>
    <x v="551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3"/>
    <s v="nonfiction"/>
    <n v="126"/>
    <x v="552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3"/>
    <s v="nonfiction"/>
    <n v="114"/>
    <x v="553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3"/>
    <s v="nonfiction"/>
    <n v="315"/>
    <x v="201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3"/>
    <s v="nonfiction"/>
    <n v="122"/>
    <x v="98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3"/>
    <s v="nonfiction"/>
    <n v="107"/>
    <x v="554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3"/>
    <s v="nonfiction"/>
    <n v="158"/>
    <x v="555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3"/>
    <s v="nonfiction"/>
    <n v="107"/>
    <x v="556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3"/>
    <s v="nonfiction"/>
    <n v="102"/>
    <x v="557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3"/>
    <s v="nonfiction"/>
    <n v="111"/>
    <x v="558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3"/>
    <s v="nonfiction"/>
    <n v="148"/>
    <x v="55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3"/>
    <s v="nonfiction"/>
    <n v="102"/>
    <x v="560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3"/>
    <s v="nonfiction"/>
    <n v="179"/>
    <x v="561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3"/>
    <s v="nonfiction"/>
    <n v="111"/>
    <x v="562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3"/>
    <s v="nonfiction"/>
    <n v="100"/>
    <x v="56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3"/>
    <s v="nonfiction"/>
    <n v="100"/>
    <x v="564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3"/>
    <s v="nonfiction"/>
    <n v="106"/>
    <x v="565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3"/>
    <s v="nonfiction"/>
    <n v="103"/>
    <x v="566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3"/>
    <s v="nonfiction"/>
    <n v="119"/>
    <x v="567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3"/>
    <s v="nonfiction"/>
    <n v="112"/>
    <x v="568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3"/>
    <s v="nonfiction"/>
    <n v="128"/>
    <x v="56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3"/>
    <s v="nonfiction"/>
    <n v="104"/>
    <x v="570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3"/>
    <s v="nonfiction"/>
    <n v="102"/>
    <x v="571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3"/>
    <s v="nonfiction"/>
    <n v="118"/>
    <x v="572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3"/>
    <s v="nonfiction"/>
    <n v="238"/>
    <x v="573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3"/>
    <s v="nonfiction"/>
    <n v="102"/>
    <x v="574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3"/>
    <s v="nonfiction"/>
    <n v="102"/>
    <x v="575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3"/>
    <s v="fiction"/>
    <n v="0"/>
    <x v="121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3"/>
    <s v="fiction"/>
    <n v="5"/>
    <x v="576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3"/>
    <s v="fiction"/>
    <n v="0"/>
    <x v="121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3"/>
    <s v="fiction"/>
    <n v="0"/>
    <x v="144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3"/>
    <s v="fiction"/>
    <n v="0"/>
    <x v="121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3"/>
    <s v="fiction"/>
    <n v="36"/>
    <x v="577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3"/>
    <s v="fiction"/>
    <n v="0"/>
    <x v="121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3"/>
    <s v="fiction"/>
    <n v="4"/>
    <x v="578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3"/>
    <s v="fiction"/>
    <n v="0"/>
    <x v="121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3"/>
    <s v="fiction"/>
    <n v="41"/>
    <x v="579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3"/>
    <s v="fiction"/>
    <n v="0"/>
    <x v="121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3"/>
    <s v="fiction"/>
    <n v="0"/>
    <x v="119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3"/>
    <s v="fiction"/>
    <n v="3"/>
    <x v="73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3"/>
    <s v="fiction"/>
    <n v="1"/>
    <x v="58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3"/>
    <s v="fiction"/>
    <n v="70"/>
    <x v="492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3"/>
    <s v="fiction"/>
    <n v="2"/>
    <x v="441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3"/>
    <s v="fiction"/>
    <n v="51"/>
    <x v="581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3"/>
    <s v="fiction"/>
    <n v="1"/>
    <x v="582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3"/>
    <s v="fiction"/>
    <n v="0"/>
    <x v="447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3"/>
    <s v="fiction"/>
    <n v="3"/>
    <x v="583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4"/>
    <s v="rock"/>
    <n v="104"/>
    <x v="584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4"/>
    <s v="rock"/>
    <n v="133"/>
    <x v="585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4"/>
    <s v="rock"/>
    <n v="100"/>
    <x v="73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4"/>
    <s v="rock"/>
    <n v="148"/>
    <x v="586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4"/>
    <s v="rock"/>
    <n v="103"/>
    <x v="587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4"/>
    <s v="rock"/>
    <n v="181"/>
    <x v="588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4"/>
    <s v="rock"/>
    <n v="143"/>
    <x v="589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4"/>
    <s v="rock"/>
    <n v="114"/>
    <x v="590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4"/>
    <s v="rock"/>
    <n v="204"/>
    <x v="59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4"/>
    <s v="rock"/>
    <n v="109"/>
    <x v="592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4"/>
    <s v="rock"/>
    <n v="144"/>
    <x v="593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4"/>
    <s v="rock"/>
    <n v="104"/>
    <x v="594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4"/>
    <s v="rock"/>
    <n v="100"/>
    <x v="59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4"/>
    <s v="rock"/>
    <n v="103"/>
    <x v="596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4"/>
    <s v="rock"/>
    <n v="105"/>
    <x v="597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4"/>
    <s v="rock"/>
    <n v="112"/>
    <x v="598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4"/>
    <s v="rock"/>
    <n v="101"/>
    <x v="599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4"/>
    <s v="rock"/>
    <n v="108"/>
    <x v="600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4"/>
    <s v="rock"/>
    <n v="115"/>
    <x v="60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4"/>
    <s v="rock"/>
    <n v="100"/>
    <x v="602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4"/>
    <s v="rock"/>
    <n v="152"/>
    <x v="603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4"/>
    <s v="rock"/>
    <n v="112"/>
    <x v="604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4"/>
    <s v="rock"/>
    <n v="101"/>
    <x v="605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4"/>
    <s v="rock"/>
    <n v="123"/>
    <x v="606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4"/>
    <s v="rock"/>
    <n v="100"/>
    <x v="607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4"/>
    <s v="rock"/>
    <n v="105"/>
    <x v="608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4"/>
    <s v="rock"/>
    <n v="104"/>
    <x v="1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4"/>
    <s v="rock"/>
    <n v="105"/>
    <x v="609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4"/>
    <s v="rock"/>
    <n v="100"/>
    <x v="610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4"/>
    <s v="rock"/>
    <n v="104"/>
    <x v="6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4"/>
    <s v="rock"/>
    <n v="105"/>
    <x v="608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4"/>
    <s v="rock"/>
    <n v="104"/>
    <x v="64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4"/>
    <s v="rock"/>
    <n v="152"/>
    <x v="612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4"/>
    <s v="rock"/>
    <n v="160"/>
    <x v="380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4"/>
    <s v="rock"/>
    <n v="127"/>
    <x v="613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4"/>
    <s v="rock"/>
    <n v="107"/>
    <x v="614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4"/>
    <s v="rock"/>
    <n v="115"/>
    <x v="615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4"/>
    <s v="rock"/>
    <n v="137"/>
    <x v="616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4"/>
    <s v="rock"/>
    <n v="156"/>
    <x v="617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4"/>
    <s v="rock"/>
    <n v="109"/>
    <x v="618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4"/>
    <s v="rock"/>
    <n v="134"/>
    <x v="619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4"/>
    <s v="rock"/>
    <n v="100"/>
    <x v="620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4"/>
    <s v="rock"/>
    <n v="119"/>
    <x v="62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4"/>
    <s v="rock"/>
    <n v="180"/>
    <x v="62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4"/>
    <s v="rock"/>
    <n v="134"/>
    <x v="623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4"/>
    <s v="rock"/>
    <n v="100"/>
    <x v="624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4"/>
    <s v="rock"/>
    <n v="101"/>
    <x v="625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4"/>
    <s v="rock"/>
    <n v="103"/>
    <x v="626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4"/>
    <s v="rock"/>
    <n v="107"/>
    <x v="247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4"/>
    <s v="rock"/>
    <n v="104"/>
    <x v="15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4"/>
    <s v="rock"/>
    <n v="108"/>
    <x v="627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4"/>
    <s v="rock"/>
    <n v="233"/>
    <x v="628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4"/>
    <s v="rock"/>
    <n v="101"/>
    <x v="629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4"/>
    <s v="rock"/>
    <n v="102"/>
    <x v="630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4"/>
    <s v="rock"/>
    <n v="131"/>
    <x v="63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4"/>
    <s v="rock"/>
    <n v="117"/>
    <x v="632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4"/>
    <s v="rock"/>
    <n v="101"/>
    <x v="633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4"/>
    <s v="rock"/>
    <n v="122"/>
    <x v="634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4"/>
    <s v="rock"/>
    <n v="145"/>
    <x v="635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4"/>
    <s v="rock"/>
    <n v="117"/>
    <x v="636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4"/>
    <s v="metal"/>
    <n v="120"/>
    <x v="637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4"/>
    <s v="metal"/>
    <n v="101"/>
    <x v="638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4"/>
    <s v="metal"/>
    <n v="104"/>
    <x v="639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4"/>
    <s v="metal"/>
    <n v="267"/>
    <x v="640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4"/>
    <s v="metal"/>
    <n v="194"/>
    <x v="641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4"/>
    <s v="metal"/>
    <n v="120"/>
    <x v="64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4"/>
    <s v="metal"/>
    <n v="122"/>
    <x v="643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4"/>
    <s v="metal"/>
    <n v="100"/>
    <x v="119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4"/>
    <s v="metal"/>
    <n v="100"/>
    <x v="644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4"/>
    <s v="metal"/>
    <n v="120"/>
    <x v="645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4"/>
    <s v="metal"/>
    <n v="155"/>
    <x v="646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4"/>
    <s v="metal"/>
    <n v="130"/>
    <x v="647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4"/>
    <s v="metal"/>
    <n v="105"/>
    <x v="648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4"/>
    <s v="metal"/>
    <n v="100"/>
    <x v="179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4"/>
    <s v="metal"/>
    <n v="118"/>
    <x v="649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4"/>
    <s v="metal"/>
    <n v="103"/>
    <x v="650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4"/>
    <s v="metal"/>
    <n v="218"/>
    <x v="651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4"/>
    <s v="metal"/>
    <n v="100"/>
    <x v="73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4"/>
    <s v="metal"/>
    <n v="144"/>
    <x v="65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4"/>
    <s v="metal"/>
    <n v="105"/>
    <x v="653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4"/>
    <s v="jazz"/>
    <n v="18"/>
    <x v="654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4"/>
    <s v="jazz"/>
    <n v="2"/>
    <x v="470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4"/>
    <s v="jazz"/>
    <n v="0"/>
    <x v="65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4"/>
    <s v="jazz"/>
    <n v="5"/>
    <x v="656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4"/>
    <s v="jazz"/>
    <n v="42"/>
    <x v="657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4"/>
    <s v="jazz"/>
    <n v="2"/>
    <x v="377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4"/>
    <s v="jazz"/>
    <n v="18"/>
    <x v="65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4"/>
    <s v="jazz"/>
    <n v="24"/>
    <x v="659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4"/>
    <s v="jazz"/>
    <n v="0"/>
    <x v="7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4"/>
    <s v="jazz"/>
    <n v="12"/>
    <x v="660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4"/>
    <s v="jazz"/>
    <n v="0"/>
    <x v="661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4"/>
    <s v="jazz"/>
    <n v="5"/>
    <x v="662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4"/>
    <s v="jazz"/>
    <n v="1"/>
    <x v="151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4"/>
    <s v="jazz"/>
    <n v="1"/>
    <x v="37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4"/>
    <s v="jazz"/>
    <n v="24"/>
    <x v="66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4"/>
    <s v="jazz"/>
    <n v="0"/>
    <x v="121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4"/>
    <s v="jazz"/>
    <n v="41"/>
    <x v="232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4"/>
    <s v="jazz"/>
    <n v="68"/>
    <x v="664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4"/>
    <s v="jazz"/>
    <n v="1"/>
    <x v="151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4"/>
    <s v="jazz"/>
    <n v="31"/>
    <x v="665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4"/>
    <s v="indie rock"/>
    <n v="3"/>
    <x v="666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4"/>
    <s v="indie rock"/>
    <n v="1"/>
    <x v="179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4"/>
    <s v="indie rock"/>
    <n v="20"/>
    <x v="66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4"/>
    <s v="indie rock"/>
    <n v="40"/>
    <x v="66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4"/>
    <s v="indie rock"/>
    <n v="1"/>
    <x v="119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4"/>
    <s v="indie rock"/>
    <n v="75"/>
    <x v="669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4"/>
    <s v="indie rock"/>
    <n v="41"/>
    <x v="670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4"/>
    <s v="indie rock"/>
    <n v="0"/>
    <x v="121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4"/>
    <s v="indie rock"/>
    <n v="7"/>
    <x v="656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4"/>
    <s v="indie rock"/>
    <n v="9"/>
    <x v="671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4"/>
    <s v="indie rock"/>
    <n v="4"/>
    <x v="672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4"/>
    <s v="indie rock"/>
    <n v="3"/>
    <x v="673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4"/>
    <s v="indie rock"/>
    <n v="41"/>
    <x v="67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4"/>
    <s v="indie rock"/>
    <n v="10"/>
    <x v="375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4"/>
    <s v="indie rock"/>
    <n v="39"/>
    <x v="675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4"/>
    <s v="indie rock"/>
    <n v="2"/>
    <x v="67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4"/>
    <s v="indie rock"/>
    <n v="40"/>
    <x v="677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4"/>
    <s v="indie rock"/>
    <n v="0"/>
    <x v="121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4"/>
    <s v="indie rock"/>
    <n v="3"/>
    <x v="431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4"/>
    <s v="indie rock"/>
    <n v="37"/>
    <x v="431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4"/>
    <s v="jazz"/>
    <n v="0"/>
    <x v="678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4"/>
    <s v="jazz"/>
    <n v="0"/>
    <x v="121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4"/>
    <s v="jazz"/>
    <n v="0"/>
    <x v="179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4"/>
    <s v="jazz"/>
    <n v="3"/>
    <x v="375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4"/>
    <s v="jazz"/>
    <n v="0"/>
    <x v="679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4"/>
    <s v="jazz"/>
    <n v="3"/>
    <x v="680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4"/>
    <s v="jazz"/>
    <n v="0"/>
    <x v="121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4"/>
    <s v="jazz"/>
    <n v="0"/>
    <x v="121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4"/>
    <s v="jazz"/>
    <n v="0"/>
    <x v="121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4"/>
    <s v="jazz"/>
    <n v="3"/>
    <x v="177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4"/>
    <s v="jazz"/>
    <n v="22"/>
    <x v="681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4"/>
    <s v="jazz"/>
    <n v="0"/>
    <x v="121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4"/>
    <s v="jazz"/>
    <n v="1"/>
    <x v="2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4"/>
    <s v="jazz"/>
    <n v="7"/>
    <x v="682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4"/>
    <s v="jazz"/>
    <n v="0"/>
    <x v="121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4"/>
    <s v="jazz"/>
    <n v="6"/>
    <x v="68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4"/>
    <s v="jazz"/>
    <n v="0"/>
    <x v="121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4"/>
    <s v="jazz"/>
    <n v="1"/>
    <x v="179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4"/>
    <s v="jazz"/>
    <n v="5"/>
    <x v="684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4"/>
    <s v="jazz"/>
    <n v="1"/>
    <x v="101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4"/>
    <s v="jazz"/>
    <n v="0"/>
    <x v="121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4"/>
    <s v="jazz"/>
    <n v="31"/>
    <x v="68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4"/>
    <s v="jazz"/>
    <n v="21"/>
    <x v="686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4"/>
    <s v="jazz"/>
    <n v="2"/>
    <x v="687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4"/>
    <s v="jazz"/>
    <n v="11"/>
    <x v="68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4"/>
    <s v="jazz"/>
    <n v="3"/>
    <x v="689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4"/>
    <s v="jazz"/>
    <n v="0"/>
    <x v="121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4"/>
    <s v="jazz"/>
    <n v="0"/>
    <x v="121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4"/>
    <s v="jazz"/>
    <n v="11"/>
    <x v="690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4"/>
    <s v="jazz"/>
    <n v="0"/>
    <x v="121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4"/>
    <s v="jazz"/>
    <n v="38"/>
    <x v="15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4"/>
    <s v="jazz"/>
    <n v="7"/>
    <x v="69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4"/>
    <s v="jazz"/>
    <n v="15"/>
    <x v="692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4"/>
    <s v="jazz"/>
    <n v="6"/>
    <x v="88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4"/>
    <s v="jazz"/>
    <n v="30"/>
    <x v="69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4"/>
    <s v="jazz"/>
    <n v="1"/>
    <x v="380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4"/>
    <s v="jazz"/>
    <n v="0"/>
    <x v="121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4"/>
    <s v="jazz"/>
    <n v="1"/>
    <x v="135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4"/>
    <s v="jazz"/>
    <n v="0"/>
    <x v="380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4"/>
    <s v="jazz"/>
    <n v="1"/>
    <x v="135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2"/>
    <s v="wearables"/>
    <n v="17"/>
    <x v="694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2"/>
    <s v="wearables"/>
    <n v="2"/>
    <x v="572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2"/>
    <s v="wearables"/>
    <n v="9"/>
    <x v="695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2"/>
    <s v="wearables"/>
    <n v="10"/>
    <x v="696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2"/>
    <s v="wearables"/>
    <n v="13"/>
    <x v="697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2"/>
    <s v="wearables"/>
    <n v="2"/>
    <x v="69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2"/>
    <s v="wearables"/>
    <n v="2"/>
    <x v="699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2"/>
    <s v="wearables"/>
    <n v="0"/>
    <x v="121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2"/>
    <s v="wearables"/>
    <n v="12"/>
    <x v="8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2"/>
    <s v="wearables"/>
    <n v="1"/>
    <x v="492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2"/>
    <s v="wearables"/>
    <n v="28"/>
    <x v="700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2"/>
    <s v="wearables"/>
    <n v="38"/>
    <x v="701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2"/>
    <s v="wearables"/>
    <n v="40"/>
    <x v="284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2"/>
    <s v="wearables"/>
    <n v="1"/>
    <x v="70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2"/>
    <s v="wearables"/>
    <n v="43"/>
    <x v="703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2"/>
    <s v="wearables"/>
    <n v="6"/>
    <x v="704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2"/>
    <s v="wearables"/>
    <n v="2"/>
    <x v="70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2"/>
    <s v="wearables"/>
    <n v="2"/>
    <x v="706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2"/>
    <s v="wearables"/>
    <n v="11"/>
    <x v="707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2"/>
    <s v="wearables"/>
    <n v="39"/>
    <x v="70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2"/>
    <s v="wearables"/>
    <n v="46"/>
    <x v="709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2"/>
    <s v="wearables"/>
    <n v="42"/>
    <x v="710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2"/>
    <s v="wearables"/>
    <n v="28"/>
    <x v="711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2"/>
    <s v="wearables"/>
    <n v="1"/>
    <x v="712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2"/>
    <s v="wearables"/>
    <n v="1"/>
    <x v="713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2"/>
    <s v="wearables"/>
    <n v="1"/>
    <x v="714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2"/>
    <s v="wearables"/>
    <n v="15"/>
    <x v="715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2"/>
    <s v="wearables"/>
    <n v="18"/>
    <x v="716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2"/>
    <s v="wearables"/>
    <n v="1"/>
    <x v="717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2"/>
    <s v="wearables"/>
    <n v="47"/>
    <x v="71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2"/>
    <s v="wearables"/>
    <n v="46"/>
    <x v="719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2"/>
    <s v="wearables"/>
    <n v="0"/>
    <x v="720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2"/>
    <s v="wearables"/>
    <n v="35"/>
    <x v="721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2"/>
    <s v="wearables"/>
    <n v="2"/>
    <x v="722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2"/>
    <s v="wearables"/>
    <n v="1"/>
    <x v="72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2"/>
    <s v="wearables"/>
    <n v="3"/>
    <x v="724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2"/>
    <s v="wearables"/>
    <n v="2"/>
    <x v="72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2"/>
    <s v="wearables"/>
    <n v="34"/>
    <x v="726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2"/>
    <s v="wearables"/>
    <n v="56"/>
    <x v="727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2"/>
    <s v="wearables"/>
    <n v="83"/>
    <x v="72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2"/>
    <s v="wearables"/>
    <n v="15"/>
    <x v="729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2"/>
    <s v="wearables"/>
    <n v="0"/>
    <x v="730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2"/>
    <s v="wearables"/>
    <n v="0"/>
    <x v="120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2"/>
    <s v="wearables"/>
    <n v="30"/>
    <x v="731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2"/>
    <s v="wearables"/>
    <n v="1"/>
    <x v="732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2"/>
    <s v="wearables"/>
    <n v="6"/>
    <x v="733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2"/>
    <s v="wearables"/>
    <n v="13"/>
    <x v="734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2"/>
    <s v="wearables"/>
    <n v="13"/>
    <x v="735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2"/>
    <s v="wearables"/>
    <n v="0"/>
    <x v="121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2"/>
    <s v="wearables"/>
    <n v="17"/>
    <x v="736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2"/>
    <s v="wearables"/>
    <n v="0"/>
    <x v="31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2"/>
    <s v="wearables"/>
    <n v="4"/>
    <x v="737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2"/>
    <s v="wearables"/>
    <n v="0"/>
    <x v="73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2"/>
    <s v="wearables"/>
    <n v="25"/>
    <x v="739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2"/>
    <s v="wearables"/>
    <n v="2"/>
    <x v="740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2"/>
    <s v="wearables"/>
    <n v="7"/>
    <x v="741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2"/>
    <s v="wearables"/>
    <n v="2"/>
    <x v="31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2"/>
    <s v="wearables"/>
    <n v="1"/>
    <x v="742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2"/>
    <s v="wearables"/>
    <n v="59"/>
    <x v="7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2"/>
    <s v="wearables"/>
    <n v="8"/>
    <x v="744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2"/>
    <s v="wearables"/>
    <n v="2"/>
    <x v="745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2"/>
    <s v="wearables"/>
    <n v="104"/>
    <x v="746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2"/>
    <s v="wearables"/>
    <n v="30"/>
    <x v="747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2"/>
    <s v="wearables"/>
    <n v="16"/>
    <x v="74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2"/>
    <s v="wearables"/>
    <n v="82"/>
    <x v="749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2"/>
    <s v="wearables"/>
    <n v="75"/>
    <x v="750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2"/>
    <s v="wearables"/>
    <n v="6"/>
    <x v="751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2"/>
    <s v="wearables"/>
    <n v="44"/>
    <x v="752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2"/>
    <s v="wearables"/>
    <n v="0"/>
    <x v="404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2"/>
    <s v="wearables"/>
    <n v="13"/>
    <x v="177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2"/>
    <s v="wearables"/>
    <n v="0"/>
    <x v="687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2"/>
    <s v="wearables"/>
    <n v="0"/>
    <x v="753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2"/>
    <s v="wearables"/>
    <n v="21535"/>
    <x v="754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2"/>
    <s v="wearables"/>
    <n v="35"/>
    <x v="755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2"/>
    <s v="wearables"/>
    <n v="31"/>
    <x v="756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2"/>
    <s v="wearables"/>
    <n v="3"/>
    <x v="375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2"/>
    <s v="wearables"/>
    <n v="3"/>
    <x v="757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2"/>
    <s v="wearables"/>
    <n v="23"/>
    <x v="75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2"/>
    <s v="wearables"/>
    <n v="3"/>
    <x v="759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2"/>
    <s v="wearables"/>
    <n v="47"/>
    <x v="454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4"/>
    <s v="electronic music"/>
    <n v="206"/>
    <x v="760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4"/>
    <s v="electronic music"/>
    <n v="352"/>
    <x v="761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4"/>
    <s v="electronic music"/>
    <n v="115"/>
    <x v="762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4"/>
    <s v="electronic music"/>
    <n v="237"/>
    <x v="763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4"/>
    <s v="electronic music"/>
    <n v="119"/>
    <x v="764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4"/>
    <s v="electronic music"/>
    <n v="110"/>
    <x v="76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4"/>
    <s v="electronic music"/>
    <n v="100"/>
    <x v="766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4"/>
    <s v="electronic music"/>
    <n v="103"/>
    <x v="7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4"/>
    <s v="electronic music"/>
    <n v="117"/>
    <x v="768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4"/>
    <s v="electronic music"/>
    <n v="112"/>
    <x v="769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4"/>
    <s v="electronic music"/>
    <n v="342"/>
    <x v="770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4"/>
    <s v="electronic music"/>
    <n v="107"/>
    <x v="771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4"/>
    <s v="electronic music"/>
    <n v="108"/>
    <x v="772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4"/>
    <s v="electronic music"/>
    <n v="103"/>
    <x v="96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4"/>
    <s v="electronic music"/>
    <n v="130"/>
    <x v="773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4"/>
    <s v="electronic music"/>
    <n v="108"/>
    <x v="774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4"/>
    <s v="electronic music"/>
    <n v="112"/>
    <x v="77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4"/>
    <s v="electronic music"/>
    <n v="102"/>
    <x v="776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4"/>
    <s v="electronic music"/>
    <n v="145"/>
    <x v="777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4"/>
    <s v="electronic music"/>
    <n v="128"/>
    <x v="778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5"/>
    <s v="audio"/>
    <n v="0"/>
    <x v="404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5"/>
    <s v="audio"/>
    <n v="0"/>
    <x v="121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5"/>
    <s v="audio"/>
    <n v="2"/>
    <x v="119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5"/>
    <s v="audio"/>
    <n v="9"/>
    <x v="779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5"/>
    <s v="audio"/>
    <n v="0"/>
    <x v="362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5"/>
    <s v="audio"/>
    <n v="3"/>
    <x v="780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5"/>
    <s v="audio"/>
    <n v="0"/>
    <x v="121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5"/>
    <s v="audio"/>
    <n v="0"/>
    <x v="120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5"/>
    <s v="audio"/>
    <n v="1"/>
    <x v="444"/>
    <x v="1048"/>
    <d v="2016-09-25T01:16:29"/>
    <x v="2"/>
  </r>
  <r>
    <n v="1049"/>
    <s v="J1 (Canceled)"/>
    <s v="------"/>
    <n v="12000"/>
    <n v="0"/>
    <x v="1"/>
    <x v="0"/>
    <s v="USD"/>
    <n v="1455272445"/>
    <x v="1049"/>
    <b v="0"/>
    <n v="0"/>
    <b v="0"/>
    <x v="5"/>
    <s v="audio"/>
    <n v="0"/>
    <x v="121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5"/>
    <s v="audio"/>
    <n v="0"/>
    <x v="121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5"/>
    <s v="audio"/>
    <n v="0"/>
    <x v="121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5"/>
    <s v="audio"/>
    <n v="0"/>
    <x v="121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5"/>
    <s v="audio"/>
    <n v="1"/>
    <x v="2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5"/>
    <s v="audio"/>
    <n v="0"/>
    <x v="121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5"/>
    <s v="audio"/>
    <n v="0"/>
    <x v="121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5"/>
    <s v="audio"/>
    <n v="0"/>
    <x v="121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5"/>
    <s v="audio"/>
    <n v="0"/>
    <x v="121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5"/>
    <s v="audio"/>
    <n v="0"/>
    <x v="121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5"/>
    <s v="audio"/>
    <n v="0"/>
    <x v="121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5"/>
    <s v="audio"/>
    <n v="1"/>
    <x v="73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5"/>
    <s v="audio"/>
    <n v="0"/>
    <x v="121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5"/>
    <s v="audio"/>
    <n v="95"/>
    <x v="12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5"/>
    <s v="audio"/>
    <n v="0"/>
    <x v="121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6"/>
    <s v="video games"/>
    <n v="9"/>
    <x v="781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6"/>
    <s v="video games"/>
    <n v="3"/>
    <x v="78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6"/>
    <s v="video games"/>
    <n v="3"/>
    <x v="78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6"/>
    <s v="video games"/>
    <n v="26"/>
    <x v="31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6"/>
    <s v="video games"/>
    <n v="0"/>
    <x v="784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6"/>
    <s v="video games"/>
    <n v="39"/>
    <x v="785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6"/>
    <s v="video games"/>
    <n v="1"/>
    <x v="431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6"/>
    <s v="video games"/>
    <n v="0"/>
    <x v="121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6"/>
    <s v="video games"/>
    <n v="0"/>
    <x v="786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6"/>
    <s v="video games"/>
    <n v="1"/>
    <x v="119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6"/>
    <s v="video games"/>
    <n v="6"/>
    <x v="78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6"/>
    <s v="video games"/>
    <n v="5"/>
    <x v="2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6"/>
    <s v="video games"/>
    <n v="63"/>
    <x v="78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6"/>
    <s v="video games"/>
    <n v="29"/>
    <x v="716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6"/>
    <s v="video games"/>
    <n v="8"/>
    <x v="373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6"/>
    <s v="video games"/>
    <n v="3"/>
    <x v="789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6"/>
    <s v="video games"/>
    <n v="9"/>
    <x v="790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6"/>
    <s v="video games"/>
    <n v="0"/>
    <x v="362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6"/>
    <s v="video games"/>
    <n v="1"/>
    <x v="791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6"/>
    <s v="video games"/>
    <n v="1"/>
    <x v="792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6"/>
    <s v="video games"/>
    <n v="0"/>
    <x v="121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6"/>
    <s v="video games"/>
    <n v="3"/>
    <x v="793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6"/>
    <s v="video games"/>
    <n v="0"/>
    <x v="501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6"/>
    <s v="video games"/>
    <n v="0"/>
    <x v="121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6"/>
    <s v="video games"/>
    <n v="14"/>
    <x v="794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6"/>
    <s v="video games"/>
    <n v="8"/>
    <x v="775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6"/>
    <s v="video games"/>
    <n v="0"/>
    <x v="144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6"/>
    <s v="video games"/>
    <n v="13"/>
    <x v="381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6"/>
    <s v="video games"/>
    <n v="1"/>
    <x v="362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6"/>
    <s v="video games"/>
    <n v="14"/>
    <x v="491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6"/>
    <s v="video games"/>
    <n v="18"/>
    <x v="795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6"/>
    <s v="video games"/>
    <n v="5"/>
    <x v="796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6"/>
    <s v="video games"/>
    <n v="18"/>
    <x v="79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6"/>
    <s v="video games"/>
    <n v="0"/>
    <x v="798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6"/>
    <s v="video games"/>
    <n v="7"/>
    <x v="799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6"/>
    <s v="video games"/>
    <n v="1"/>
    <x v="380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6"/>
    <s v="video games"/>
    <n v="3"/>
    <x v="119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6"/>
    <s v="video games"/>
    <n v="0"/>
    <x v="800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6"/>
    <s v="video games"/>
    <n v="5"/>
    <x v="80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6"/>
    <s v="video games"/>
    <n v="2"/>
    <x v="78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6"/>
    <s v="video games"/>
    <n v="5"/>
    <x v="802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6"/>
    <s v="video games"/>
    <n v="0"/>
    <x v="803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6"/>
    <s v="video games"/>
    <n v="41"/>
    <x v="804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6"/>
    <s v="video games"/>
    <n v="0"/>
    <x v="121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6"/>
    <s v="video games"/>
    <n v="3"/>
    <x v="805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6"/>
    <s v="video games"/>
    <n v="0"/>
    <x v="2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6"/>
    <s v="video games"/>
    <n v="1"/>
    <x v="806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6"/>
    <s v="video games"/>
    <n v="0"/>
    <x v="120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6"/>
    <s v="video games"/>
    <n v="36"/>
    <x v="80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6"/>
    <s v="video games"/>
    <n v="1"/>
    <x v="144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6"/>
    <s v="video games"/>
    <n v="0"/>
    <x v="808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6"/>
    <s v="video games"/>
    <n v="0"/>
    <x v="508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6"/>
    <s v="video games"/>
    <n v="0"/>
    <x v="809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6"/>
    <s v="video games"/>
    <n v="8"/>
    <x v="810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6"/>
    <s v="video games"/>
    <n v="2"/>
    <x v="811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6"/>
    <s v="video games"/>
    <n v="0"/>
    <x v="144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6"/>
    <s v="video games"/>
    <n v="0"/>
    <x v="121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6"/>
    <s v="video games"/>
    <n v="0"/>
    <x v="812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6"/>
    <s v="video games"/>
    <n v="0"/>
    <x v="121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6"/>
    <s v="video games"/>
    <n v="0"/>
    <x v="813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6"/>
    <s v="mobile games"/>
    <n v="0"/>
    <x v="814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6"/>
    <s v="mobile games"/>
    <n v="0"/>
    <x v="121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6"/>
    <s v="mobile games"/>
    <n v="1"/>
    <x v="144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6"/>
    <s v="mobile games"/>
    <n v="2"/>
    <x v="815"/>
    <x v="1127"/>
    <d v="2014-11-14T21:30:00"/>
    <x v="3"/>
  </r>
  <r>
    <n v="1128"/>
    <s v="Flying Turds"/>
    <s v="#havingfunFTW"/>
    <n v="1000"/>
    <n v="1"/>
    <x v="2"/>
    <x v="1"/>
    <s v="GBP"/>
    <n v="1407425717"/>
    <x v="1128"/>
    <b v="0"/>
    <n v="1"/>
    <b v="0"/>
    <x v="6"/>
    <s v="mobile games"/>
    <n v="0"/>
    <x v="120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6"/>
    <s v="mobile games"/>
    <n v="0"/>
    <x v="67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6"/>
    <s v="mobile games"/>
    <n v="0"/>
    <x v="813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6"/>
    <s v="mobile games"/>
    <n v="0"/>
    <x v="121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6"/>
    <s v="mobile games"/>
    <n v="14"/>
    <x v="816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6"/>
    <s v="mobile games"/>
    <n v="1"/>
    <x v="135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6"/>
    <s v="mobile games"/>
    <n v="0"/>
    <x v="120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6"/>
    <s v="mobile games"/>
    <n v="5"/>
    <x v="73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6"/>
    <s v="mobile games"/>
    <n v="6"/>
    <x v="817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6"/>
    <s v="mobile games"/>
    <n v="40"/>
    <x v="8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6"/>
    <s v="mobile games"/>
    <n v="0"/>
    <x v="672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6"/>
    <s v="mobile games"/>
    <n v="0"/>
    <x v="144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6"/>
    <s v="mobile games"/>
    <n v="0"/>
    <x v="121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6"/>
    <s v="mobile games"/>
    <n v="0"/>
    <x v="121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6"/>
    <s v="mobile games"/>
    <n v="0"/>
    <x v="121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6"/>
    <s v="mobile games"/>
    <n v="0"/>
    <x v="819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7"/>
    <s v="food trucks"/>
    <n v="0"/>
    <x v="121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7"/>
    <s v="food trucks"/>
    <n v="0"/>
    <x v="101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7"/>
    <s v="food trucks"/>
    <n v="9"/>
    <x v="820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7"/>
    <s v="food trucks"/>
    <n v="0"/>
    <x v="121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7"/>
    <s v="food trucks"/>
    <n v="0"/>
    <x v="821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7"/>
    <s v="food trucks"/>
    <n v="0"/>
    <x v="822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7"/>
    <s v="food trucks"/>
    <n v="10"/>
    <x v="823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7"/>
    <s v="food trucks"/>
    <n v="0"/>
    <x v="121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7"/>
    <s v="food trucks"/>
    <n v="6"/>
    <x v="824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7"/>
    <s v="food trucks"/>
    <n v="1"/>
    <x v="73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7"/>
    <s v="food trucks"/>
    <n v="7"/>
    <x v="14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7"/>
    <s v="food trucks"/>
    <n v="1"/>
    <x v="82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7"/>
    <s v="food trucks"/>
    <n v="0"/>
    <x v="121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7"/>
    <s v="food trucks"/>
    <n v="2"/>
    <x v="67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7"/>
    <s v="food trucks"/>
    <n v="0"/>
    <x v="123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7"/>
    <s v="food trucks"/>
    <n v="0"/>
    <x v="121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7"/>
    <s v="food trucks"/>
    <n v="4"/>
    <x v="826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7"/>
    <s v="food trucks"/>
    <n v="0"/>
    <x v="121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7"/>
    <s v="food trucks"/>
    <n v="0"/>
    <x v="827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7"/>
    <s v="food trucks"/>
    <n v="0"/>
    <x v="121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7"/>
    <s v="food trucks"/>
    <n v="0"/>
    <x v="121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7"/>
    <s v="food trucks"/>
    <n v="21"/>
    <x v="828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7"/>
    <s v="food trucks"/>
    <n v="19"/>
    <x v="82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7"/>
    <s v="food trucks"/>
    <n v="2"/>
    <x v="830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7"/>
    <s v="food trucks"/>
    <n v="6"/>
    <x v="831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7"/>
    <s v="food trucks"/>
    <n v="0"/>
    <x v="161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7"/>
    <s v="food trucks"/>
    <n v="0"/>
    <x v="73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7"/>
    <s v="food trucks"/>
    <n v="0"/>
    <x v="380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7"/>
    <s v="food trucks"/>
    <n v="0"/>
    <x v="121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7"/>
    <s v="food trucks"/>
    <n v="0"/>
    <x v="17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7"/>
    <s v="food trucks"/>
    <n v="6"/>
    <x v="832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7"/>
    <s v="food trucks"/>
    <n v="3"/>
    <x v="177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7"/>
    <s v="food trucks"/>
    <n v="0"/>
    <x v="1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7"/>
    <s v="food trucks"/>
    <n v="0"/>
    <x v="121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7"/>
    <s v="food trucks"/>
    <n v="0"/>
    <x v="144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7"/>
    <s v="food trucks"/>
    <n v="5"/>
    <x v="833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7"/>
    <s v="food trucks"/>
    <n v="12"/>
    <x v="834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7"/>
    <s v="food trucks"/>
    <n v="0"/>
    <x v="835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7"/>
    <s v="food trucks"/>
    <n v="4"/>
    <x v="678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7"/>
    <s v="food trucks"/>
    <n v="4"/>
    <x v="836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8"/>
    <s v="photobooks"/>
    <n v="105"/>
    <x v="837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8"/>
    <s v="photobooks"/>
    <n v="105"/>
    <x v="838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8"/>
    <s v="photobooks"/>
    <n v="107"/>
    <x v="839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8"/>
    <s v="photobooks"/>
    <n v="104"/>
    <x v="84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8"/>
    <s v="photobooks"/>
    <n v="161"/>
    <x v="841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8"/>
    <s v="photobooks"/>
    <n v="108"/>
    <x v="842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8"/>
    <s v="photobooks"/>
    <n v="135"/>
    <x v="843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8"/>
    <s v="photobooks"/>
    <n v="109"/>
    <x v="84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8"/>
    <s v="photobooks"/>
    <n v="290"/>
    <x v="845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8"/>
    <s v="photobooks"/>
    <n v="104"/>
    <x v="846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8"/>
    <s v="photobooks"/>
    <n v="322"/>
    <x v="847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8"/>
    <s v="photobooks"/>
    <n v="135"/>
    <x v="848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8"/>
    <s v="photobooks"/>
    <n v="270"/>
    <x v="849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8"/>
    <s v="photobooks"/>
    <n v="253"/>
    <x v="85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8"/>
    <s v="photobooks"/>
    <n v="261"/>
    <x v="851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8"/>
    <s v="photobooks"/>
    <n v="101"/>
    <x v="852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8"/>
    <s v="photobooks"/>
    <n v="126"/>
    <x v="8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8"/>
    <s v="photobooks"/>
    <n v="102"/>
    <x v="854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8"/>
    <s v="photobooks"/>
    <n v="199"/>
    <x v="855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8"/>
    <s v="photobooks"/>
    <n v="102"/>
    <x v="856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8"/>
    <s v="photobooks"/>
    <n v="103"/>
    <x v="857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8"/>
    <s v="photobooks"/>
    <n v="101"/>
    <x v="85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8"/>
    <s v="photobooks"/>
    <n v="115"/>
    <x v="859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8"/>
    <s v="photobooks"/>
    <n v="104"/>
    <x v="86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8"/>
    <s v="photobooks"/>
    <n v="155"/>
    <x v="861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8"/>
    <s v="photobooks"/>
    <n v="106"/>
    <x v="862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8"/>
    <s v="photobooks"/>
    <n v="254"/>
    <x v="863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8"/>
    <s v="photobooks"/>
    <n v="101"/>
    <x v="864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8"/>
    <s v="photobooks"/>
    <n v="129"/>
    <x v="865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8"/>
    <s v="photobooks"/>
    <n v="102"/>
    <x v="866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8"/>
    <s v="photobooks"/>
    <n v="132"/>
    <x v="867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8"/>
    <s v="photobooks"/>
    <n v="786"/>
    <x v="868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8"/>
    <s v="photobooks"/>
    <n v="146"/>
    <x v="869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8"/>
    <s v="photobooks"/>
    <n v="103"/>
    <x v="87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8"/>
    <s v="photobooks"/>
    <n v="172"/>
    <x v="87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8"/>
    <s v="photobooks"/>
    <n v="159"/>
    <x v="872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8"/>
    <s v="photobooks"/>
    <n v="104"/>
    <x v="873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8"/>
    <s v="photobooks"/>
    <n v="111"/>
    <x v="874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8"/>
    <s v="photobooks"/>
    <n v="280"/>
    <x v="875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8"/>
    <s v="photobooks"/>
    <n v="112"/>
    <x v="876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4"/>
    <s v="world music"/>
    <n v="7"/>
    <x v="877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4"/>
    <s v="world music"/>
    <n v="4"/>
    <x v="878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4"/>
    <s v="world music"/>
    <n v="4"/>
    <x v="879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4"/>
    <s v="world music"/>
    <n v="0"/>
    <x v="1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4"/>
    <s v="world music"/>
    <n v="29"/>
    <x v="880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4"/>
    <s v="world music"/>
    <n v="1"/>
    <x v="380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4"/>
    <s v="world music"/>
    <n v="0"/>
    <x v="1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4"/>
    <s v="world music"/>
    <n v="0"/>
    <x v="1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4"/>
    <s v="world music"/>
    <n v="1"/>
    <x v="375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4"/>
    <s v="world music"/>
    <n v="12"/>
    <x v="845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4"/>
    <s v="world music"/>
    <n v="0"/>
    <x v="1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4"/>
    <s v="world music"/>
    <n v="3"/>
    <x v="43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4"/>
    <s v="world music"/>
    <n v="0"/>
    <x v="1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4"/>
    <s v="world music"/>
    <n v="0"/>
    <x v="1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4"/>
    <s v="world music"/>
    <n v="18"/>
    <x v="88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4"/>
    <s v="world music"/>
    <n v="0"/>
    <x v="1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4"/>
    <s v="world music"/>
    <n v="3"/>
    <x v="882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4"/>
    <s v="world music"/>
    <n v="51"/>
    <x v="883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4"/>
    <s v="world music"/>
    <n v="1"/>
    <x v="144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4"/>
    <s v="world music"/>
    <n v="14"/>
    <x v="884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4"/>
    <s v="rock"/>
    <n v="104"/>
    <x v="885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4"/>
    <s v="rock"/>
    <n v="120"/>
    <x v="886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4"/>
    <s v="rock"/>
    <n v="117"/>
    <x v="887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4"/>
    <s v="rock"/>
    <n v="122"/>
    <x v="888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4"/>
    <s v="rock"/>
    <n v="152"/>
    <x v="889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4"/>
    <s v="rock"/>
    <n v="104"/>
    <x v="890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4"/>
    <s v="rock"/>
    <n v="200"/>
    <x v="89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4"/>
    <s v="rock"/>
    <n v="102"/>
    <x v="892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4"/>
    <s v="rock"/>
    <n v="138"/>
    <x v="893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4"/>
    <s v="rock"/>
    <n v="303833"/>
    <x v="894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4"/>
    <s v="rock"/>
    <n v="199"/>
    <x v="895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4"/>
    <s v="rock"/>
    <n v="202"/>
    <x v="896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4"/>
    <s v="rock"/>
    <n v="118"/>
    <x v="897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4"/>
    <s v="rock"/>
    <n v="295"/>
    <x v="898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4"/>
    <s v="rock"/>
    <n v="213"/>
    <x v="899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4"/>
    <s v="rock"/>
    <n v="104"/>
    <x v="900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4"/>
    <s v="rock"/>
    <n v="114"/>
    <x v="90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4"/>
    <s v="rock"/>
    <n v="101"/>
    <x v="902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4"/>
    <s v="rock"/>
    <n v="125"/>
    <x v="903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4"/>
    <s v="rock"/>
    <n v="119"/>
    <x v="90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4"/>
    <s v="rock"/>
    <n v="166"/>
    <x v="905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4"/>
    <s v="rock"/>
    <n v="119"/>
    <x v="906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4"/>
    <s v="rock"/>
    <n v="100"/>
    <x v="907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4"/>
    <s v="rock"/>
    <n v="102"/>
    <x v="908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4"/>
    <s v="rock"/>
    <n v="117"/>
    <x v="909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4"/>
    <s v="rock"/>
    <n v="109"/>
    <x v="910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4"/>
    <s v="rock"/>
    <n v="115"/>
    <x v="9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4"/>
    <s v="rock"/>
    <n v="102"/>
    <x v="912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4"/>
    <s v="rock"/>
    <n v="106"/>
    <x v="913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4"/>
    <s v="rock"/>
    <n v="104"/>
    <x v="468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4"/>
    <s v="rock"/>
    <n v="155"/>
    <x v="914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4"/>
    <s v="rock"/>
    <n v="162"/>
    <x v="915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4"/>
    <s v="rock"/>
    <n v="104"/>
    <x v="916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4"/>
    <s v="rock"/>
    <n v="106"/>
    <x v="917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4"/>
    <s v="rock"/>
    <n v="155"/>
    <x v="918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4"/>
    <s v="rock"/>
    <n v="111"/>
    <x v="919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4"/>
    <s v="rock"/>
    <n v="111"/>
    <x v="920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4"/>
    <s v="rock"/>
    <n v="111"/>
    <x v="92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4"/>
    <s v="rock"/>
    <n v="124"/>
    <x v="922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4"/>
    <s v="rock"/>
    <n v="211"/>
    <x v="92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1"/>
    <s v="plays"/>
    <n v="101"/>
    <x v="774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1"/>
    <s v="plays"/>
    <n v="102"/>
    <x v="924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1"/>
    <s v="plays"/>
    <n v="108"/>
    <x v="9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1"/>
    <s v="plays"/>
    <n v="242"/>
    <x v="92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1"/>
    <s v="plays"/>
    <n v="100"/>
    <x v="92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1"/>
    <s v="plays"/>
    <n v="125"/>
    <x v="928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1"/>
    <s v="plays"/>
    <n v="109"/>
    <x v="92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1"/>
    <s v="plays"/>
    <n v="146"/>
    <x v="930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1"/>
    <s v="plays"/>
    <n v="110"/>
    <x v="931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1"/>
    <s v="plays"/>
    <n v="102"/>
    <x v="932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1"/>
    <s v="plays"/>
    <n v="122"/>
    <x v="93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1"/>
    <s v="plays"/>
    <n v="102"/>
    <x v="934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1"/>
    <s v="plays"/>
    <n v="141"/>
    <x v="935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1"/>
    <s v="plays"/>
    <n v="110"/>
    <x v="93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1"/>
    <s v="plays"/>
    <n v="105"/>
    <x v="937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1"/>
    <s v="plays"/>
    <n v="124"/>
    <x v="938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1"/>
    <s v="plays"/>
    <n v="135"/>
    <x v="939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1"/>
    <s v="plays"/>
    <n v="103"/>
    <x v="940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1"/>
    <s v="plays"/>
    <n v="100"/>
    <x v="73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1"/>
    <s v="plays"/>
    <n v="130"/>
    <x v="94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2"/>
    <s v="wearables"/>
    <n v="40"/>
    <x v="942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2"/>
    <s v="wearables"/>
    <n v="26"/>
    <x v="330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2"/>
    <s v="wearables"/>
    <n v="65"/>
    <x v="943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2"/>
    <s v="wearables"/>
    <n v="12"/>
    <x v="944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2"/>
    <s v="wearables"/>
    <n v="11"/>
    <x v="945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2"/>
    <s v="wearables"/>
    <n v="112"/>
    <x v="946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2"/>
    <s v="wearables"/>
    <n v="16"/>
    <x v="947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2"/>
    <s v="wearables"/>
    <n v="32"/>
    <x v="94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2"/>
    <s v="wearables"/>
    <n v="1"/>
    <x v="13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2"/>
    <s v="wearables"/>
    <n v="31"/>
    <x v="949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2"/>
    <s v="wearables"/>
    <n v="1"/>
    <x v="950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2"/>
    <s v="wearables"/>
    <n v="40"/>
    <x v="951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2"/>
    <s v="wearables"/>
    <n v="0"/>
    <x v="120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2"/>
    <s v="wearables"/>
    <n v="6"/>
    <x v="952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2"/>
    <s v="wearables"/>
    <n v="15"/>
    <x v="953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2"/>
    <s v="wearables"/>
    <n v="15"/>
    <x v="954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2"/>
    <s v="wearables"/>
    <n v="1"/>
    <x v="955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2"/>
    <s v="wearables"/>
    <n v="1"/>
    <x v="95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2"/>
    <s v="wearables"/>
    <n v="0"/>
    <x v="717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2"/>
    <s v="wearables"/>
    <n v="9"/>
    <x v="95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2"/>
    <s v="wearables"/>
    <n v="10"/>
    <x v="95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2"/>
    <s v="wearables"/>
    <n v="2"/>
    <x v="959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2"/>
    <s v="wearables"/>
    <n v="1"/>
    <x v="960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2"/>
    <s v="wearables"/>
    <n v="4"/>
    <x v="961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2"/>
    <s v="wearables"/>
    <n v="2"/>
    <x v="962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2"/>
    <s v="wearables"/>
    <n v="1"/>
    <x v="96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2"/>
    <s v="wearables"/>
    <n v="22"/>
    <x v="964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2"/>
    <s v="wearables"/>
    <n v="1"/>
    <x v="96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2"/>
    <s v="wearables"/>
    <n v="0"/>
    <x v="121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2"/>
    <s v="wearables"/>
    <n v="0"/>
    <x v="121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2"/>
    <s v="wearables"/>
    <n v="11"/>
    <x v="707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2"/>
    <s v="wearables"/>
    <n v="20"/>
    <x v="966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2"/>
    <s v="wearables"/>
    <n v="85"/>
    <x v="967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2"/>
    <s v="wearables"/>
    <n v="49"/>
    <x v="96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2"/>
    <s v="wearables"/>
    <n v="3"/>
    <x v="969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2"/>
    <s v="wearables"/>
    <n v="7"/>
    <x v="970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2"/>
    <s v="wearables"/>
    <n v="0"/>
    <x v="121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2"/>
    <s v="wearables"/>
    <n v="70"/>
    <x v="971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2"/>
    <s v="wearables"/>
    <n v="0"/>
    <x v="101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2"/>
    <s v="wearables"/>
    <n v="102"/>
    <x v="972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3"/>
    <s v="nonfiction"/>
    <n v="378"/>
    <x v="291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3"/>
    <s v="nonfiction"/>
    <n v="125"/>
    <x v="973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3"/>
    <s v="nonfiction"/>
    <n v="147"/>
    <x v="974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3"/>
    <s v="nonfiction"/>
    <n v="102"/>
    <x v="975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3"/>
    <s v="nonfiction"/>
    <n v="102"/>
    <x v="976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3"/>
    <s v="nonfiction"/>
    <n v="204"/>
    <x v="977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3"/>
    <s v="nonfiction"/>
    <n v="104"/>
    <x v="19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3"/>
    <s v="nonfiction"/>
    <n v="101"/>
    <x v="9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3"/>
    <s v="nonfiction"/>
    <n v="136"/>
    <x v="97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3"/>
    <s v="nonfiction"/>
    <n v="134"/>
    <x v="980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3"/>
    <s v="nonfiction"/>
    <n v="130"/>
    <x v="981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3"/>
    <s v="nonfiction"/>
    <n v="123"/>
    <x v="982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3"/>
    <s v="nonfiction"/>
    <n v="183"/>
    <x v="983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3"/>
    <s v="nonfiction"/>
    <n v="125"/>
    <x v="984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3"/>
    <s v="nonfiction"/>
    <n v="112"/>
    <x v="985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3"/>
    <s v="nonfiction"/>
    <n v="116"/>
    <x v="986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3"/>
    <s v="nonfiction"/>
    <n v="173"/>
    <x v="98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3"/>
    <s v="nonfiction"/>
    <n v="126"/>
    <x v="988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3"/>
    <s v="nonfiction"/>
    <n v="109"/>
    <x v="98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3"/>
    <s v="nonfiction"/>
    <n v="100"/>
    <x v="375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4"/>
    <s v="rock"/>
    <n v="119"/>
    <x v="990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4"/>
    <s v="rock"/>
    <n v="100"/>
    <x v="99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4"/>
    <s v="rock"/>
    <n v="126"/>
    <x v="992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4"/>
    <s v="rock"/>
    <n v="114"/>
    <x v="993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4"/>
    <s v="rock"/>
    <n v="111"/>
    <x v="994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4"/>
    <s v="rock"/>
    <n v="105"/>
    <x v="995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4"/>
    <s v="rock"/>
    <n v="104"/>
    <x v="996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4"/>
    <s v="rock"/>
    <n v="107"/>
    <x v="99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4"/>
    <s v="rock"/>
    <n v="124"/>
    <x v="998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4"/>
    <s v="rock"/>
    <n v="105"/>
    <x v="999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4"/>
    <s v="rock"/>
    <n v="189"/>
    <x v="1000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4"/>
    <s v="rock"/>
    <n v="171"/>
    <x v="100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4"/>
    <s v="rock"/>
    <n v="252"/>
    <x v="1002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4"/>
    <s v="rock"/>
    <n v="116"/>
    <x v="1003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4"/>
    <s v="rock"/>
    <n v="203"/>
    <x v="1004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4"/>
    <s v="rock"/>
    <n v="112"/>
    <x v="1005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4"/>
    <s v="rock"/>
    <n v="424"/>
    <x v="1006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4"/>
    <s v="rock"/>
    <n v="107"/>
    <x v="919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4"/>
    <s v="rock"/>
    <n v="104"/>
    <x v="847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4"/>
    <s v="rock"/>
    <n v="212"/>
    <x v="1007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4"/>
    <s v="rock"/>
    <n v="124"/>
    <x v="1008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4"/>
    <s v="rock"/>
    <n v="110"/>
    <x v="1009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4"/>
    <s v="rock"/>
    <n v="219"/>
    <x v="368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4"/>
    <s v="rock"/>
    <n v="137"/>
    <x v="1010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4"/>
    <s v="rock"/>
    <n v="135"/>
    <x v="10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4"/>
    <s v="rock"/>
    <n v="145"/>
    <x v="1012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4"/>
    <s v="rock"/>
    <n v="109"/>
    <x v="1013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4"/>
    <s v="rock"/>
    <n v="110"/>
    <x v="1014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4"/>
    <s v="rock"/>
    <n v="114"/>
    <x v="1015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4"/>
    <s v="rock"/>
    <n v="102"/>
    <x v="1016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4"/>
    <s v="rock"/>
    <n v="122"/>
    <x v="1017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4"/>
    <s v="rock"/>
    <n v="112"/>
    <x v="1018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4"/>
    <s v="rock"/>
    <n v="107"/>
    <x v="10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4"/>
    <s v="rock"/>
    <n v="114"/>
    <x v="1020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4"/>
    <s v="rock"/>
    <n v="110"/>
    <x v="102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4"/>
    <s v="rock"/>
    <n v="126"/>
    <x v="1022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4"/>
    <s v="rock"/>
    <n v="167"/>
    <x v="1023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4"/>
    <s v="rock"/>
    <n v="497"/>
    <x v="246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4"/>
    <s v="rock"/>
    <n v="109"/>
    <x v="1024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4"/>
    <s v="rock"/>
    <n v="103"/>
    <x v="1025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3"/>
    <s v="translations"/>
    <n v="2"/>
    <x v="1026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3"/>
    <s v="translations"/>
    <n v="0"/>
    <x v="1027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3"/>
    <s v="translations"/>
    <n v="0"/>
    <x v="144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3"/>
    <s v="translations"/>
    <n v="1"/>
    <x v="501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3"/>
    <s v="translations"/>
    <n v="7"/>
    <x v="1028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3"/>
    <s v="translations"/>
    <n v="0"/>
    <x v="121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3"/>
    <s v="translations"/>
    <n v="0"/>
    <x v="120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3"/>
    <s v="translations"/>
    <n v="0"/>
    <x v="1029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3"/>
    <s v="translations"/>
    <n v="5"/>
    <x v="1030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3"/>
    <s v="translations"/>
    <n v="5"/>
    <x v="101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3"/>
    <s v="translations"/>
    <n v="0"/>
    <x v="120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3"/>
    <s v="translations"/>
    <n v="18"/>
    <x v="1031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3"/>
    <s v="translations"/>
    <n v="0"/>
    <x v="121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3"/>
    <s v="translations"/>
    <n v="1"/>
    <x v="440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3"/>
    <s v="translations"/>
    <n v="0"/>
    <x v="103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3"/>
    <s v="translations"/>
    <n v="7"/>
    <x v="884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3"/>
    <s v="translations"/>
    <n v="3"/>
    <x v="120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3"/>
    <s v="translations"/>
    <n v="0"/>
    <x v="101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3"/>
    <s v="translations"/>
    <n v="0"/>
    <x v="31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3"/>
    <s v="translations"/>
    <n v="0"/>
    <x v="101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3"/>
    <s v="translations"/>
    <n v="20"/>
    <x v="1033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3"/>
    <s v="translations"/>
    <n v="0"/>
    <x v="121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3"/>
    <s v="translations"/>
    <n v="0"/>
    <x v="121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3"/>
    <s v="translations"/>
    <n v="8"/>
    <x v="1034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3"/>
    <s v="translations"/>
    <n v="5"/>
    <x v="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3"/>
    <s v="translations"/>
    <n v="0"/>
    <x v="121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3"/>
    <s v="translations"/>
    <n v="8"/>
    <x v="128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3"/>
    <s v="translations"/>
    <n v="32"/>
    <x v="103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3"/>
    <s v="translations"/>
    <n v="0"/>
    <x v="121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3"/>
    <s v="translations"/>
    <n v="7"/>
    <x v="1036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3"/>
    <s v="translations"/>
    <n v="10"/>
    <x v="1037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3"/>
    <s v="translations"/>
    <n v="0"/>
    <x v="501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3"/>
    <s v="translations"/>
    <n v="1"/>
    <x v="1038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3"/>
    <s v="translations"/>
    <n v="27"/>
    <x v="1039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3"/>
    <s v="translations"/>
    <n v="3"/>
    <x v="753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3"/>
    <s v="translations"/>
    <n v="7"/>
    <x v="179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3"/>
    <s v="translations"/>
    <n v="0"/>
    <x v="120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3"/>
    <s v="translations"/>
    <n v="1"/>
    <x v="1040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3"/>
    <s v="translations"/>
    <n v="0"/>
    <x v="121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3"/>
    <s v="translations"/>
    <n v="0"/>
    <x v="121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3"/>
    <s v="translations"/>
    <n v="0"/>
    <x v="121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3"/>
    <s v="translations"/>
    <n v="0"/>
    <x v="121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3"/>
    <s v="translations"/>
    <n v="0"/>
    <x v="121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3"/>
    <s v="translations"/>
    <n v="0"/>
    <x v="380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3"/>
    <s v="translations"/>
    <n v="0"/>
    <x v="121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3"/>
    <s v="translations"/>
    <n v="0"/>
    <x v="121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3"/>
    <s v="translations"/>
    <n v="0"/>
    <x v="120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3"/>
    <s v="translations"/>
    <n v="0"/>
    <x v="120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3"/>
    <s v="translations"/>
    <n v="0"/>
    <x v="121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3"/>
    <s v="translations"/>
    <n v="0"/>
    <x v="121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3"/>
    <s v="translations"/>
    <n v="1"/>
    <x v="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3"/>
    <s v="translations"/>
    <n v="11"/>
    <x v="1041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3"/>
    <s v="translations"/>
    <n v="3"/>
    <x v="104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3"/>
    <s v="translations"/>
    <n v="0"/>
    <x v="121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3"/>
    <s v="translations"/>
    <n v="0"/>
    <x v="121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3"/>
    <s v="translations"/>
    <n v="0"/>
    <x v="121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3"/>
    <s v="translations"/>
    <n v="0"/>
    <x v="121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3"/>
    <s v="radio &amp; podcasts"/>
    <n v="101"/>
    <x v="104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3"/>
    <s v="radio &amp; podcasts"/>
    <n v="109"/>
    <x v="104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3"/>
    <s v="radio &amp; podcasts"/>
    <n v="148"/>
    <x v="1045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3"/>
    <s v="radio &amp; podcasts"/>
    <n v="163"/>
    <x v="1046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3"/>
    <s v="radio &amp; podcasts"/>
    <n v="456"/>
    <x v="1047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3"/>
    <s v="radio &amp; podcasts"/>
    <n v="108"/>
    <x v="1048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3"/>
    <s v="radio &amp; podcasts"/>
    <n v="115"/>
    <x v="1049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3"/>
    <s v="radio &amp; podcasts"/>
    <n v="102"/>
    <x v="1050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3"/>
    <s v="radio &amp; podcasts"/>
    <n v="108"/>
    <x v="1051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3"/>
    <s v="radio &amp; podcasts"/>
    <n v="125"/>
    <x v="1052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3"/>
    <s v="radio &amp; podcasts"/>
    <n v="104"/>
    <x v="105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3"/>
    <s v="radio &amp; podcasts"/>
    <n v="139"/>
    <x v="1054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3"/>
    <s v="radio &amp; podcasts"/>
    <n v="121"/>
    <x v="1055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3"/>
    <s v="radio &amp; podcasts"/>
    <n v="112"/>
    <x v="1056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3"/>
    <s v="radio &amp; podcasts"/>
    <n v="189"/>
    <x v="105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3"/>
    <s v="radio &amp; podcasts"/>
    <n v="662"/>
    <x v="1058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3"/>
    <s v="radio &amp; podcasts"/>
    <n v="111"/>
    <x v="1059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3"/>
    <s v="radio &amp; podcasts"/>
    <n v="1182"/>
    <x v="1060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3"/>
    <s v="radio &amp; podcasts"/>
    <n v="137"/>
    <x v="1061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3"/>
    <s v="radio &amp; podcasts"/>
    <n v="117"/>
    <x v="1062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3"/>
    <s v="fiction"/>
    <n v="2"/>
    <x v="827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3"/>
    <s v="fiction"/>
    <n v="0"/>
    <x v="144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3"/>
    <s v="fiction"/>
    <n v="1"/>
    <x v="38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3"/>
    <s v="fiction"/>
    <n v="0"/>
    <x v="121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3"/>
    <s v="fiction"/>
    <n v="2"/>
    <x v="73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3"/>
    <s v="fiction"/>
    <n v="0"/>
    <x v="58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3"/>
    <s v="fiction"/>
    <n v="0"/>
    <x v="121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3"/>
    <s v="fiction"/>
    <n v="2"/>
    <x v="88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3"/>
    <s v="fiction"/>
    <n v="0"/>
    <x v="121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3"/>
    <s v="fiction"/>
    <n v="31"/>
    <x v="1063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3"/>
    <s v="fiction"/>
    <n v="8"/>
    <x v="101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3"/>
    <s v="fiction"/>
    <n v="1"/>
    <x v="2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3"/>
    <s v="fiction"/>
    <n v="0"/>
    <x v="121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3"/>
    <s v="fiction"/>
    <n v="9"/>
    <x v="1064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3"/>
    <s v="fiction"/>
    <n v="0"/>
    <x v="121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3"/>
    <s v="fiction"/>
    <n v="0"/>
    <x v="121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3"/>
    <s v="fiction"/>
    <n v="0"/>
    <x v="12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3"/>
    <s v="fiction"/>
    <n v="2"/>
    <x v="1065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3"/>
    <s v="fiction"/>
    <n v="0"/>
    <x v="144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3"/>
    <s v="fiction"/>
    <n v="25"/>
    <x v="1066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8"/>
    <s v="photobooks"/>
    <n v="166"/>
    <x v="1067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8"/>
    <s v="photobooks"/>
    <n v="101"/>
    <x v="1068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8"/>
    <s v="photobooks"/>
    <n v="108"/>
    <x v="1069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8"/>
    <s v="photobooks"/>
    <n v="278"/>
    <x v="107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8"/>
    <s v="photobooks"/>
    <n v="104"/>
    <x v="1071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8"/>
    <s v="photobooks"/>
    <n v="111"/>
    <x v="1072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8"/>
    <s v="photobooks"/>
    <n v="215"/>
    <x v="1073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8"/>
    <s v="photobooks"/>
    <n v="111"/>
    <x v="1074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8"/>
    <s v="photobooks"/>
    <n v="124"/>
    <x v="1075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8"/>
    <s v="photobooks"/>
    <n v="101"/>
    <x v="1076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8"/>
    <s v="photobooks"/>
    <n v="112"/>
    <x v="1077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8"/>
    <s v="photobooks"/>
    <n v="559"/>
    <x v="107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8"/>
    <s v="photobooks"/>
    <n v="150"/>
    <x v="1079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8"/>
    <s v="photobooks"/>
    <n v="106"/>
    <x v="108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8"/>
    <s v="photobooks"/>
    <n v="157"/>
    <x v="1081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8"/>
    <s v="photobooks"/>
    <n v="109"/>
    <x v="1082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8"/>
    <s v="photobooks"/>
    <n v="162"/>
    <x v="1083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8"/>
    <s v="photobooks"/>
    <n v="205"/>
    <x v="1084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8"/>
    <s v="photobooks"/>
    <n v="103"/>
    <x v="1085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8"/>
    <s v="photobooks"/>
    <n v="103"/>
    <x v="1086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8"/>
    <s v="photobooks"/>
    <n v="107"/>
    <x v="1087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8"/>
    <s v="photobooks"/>
    <n v="139"/>
    <x v="1088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8"/>
    <s v="photobooks"/>
    <n v="125"/>
    <x v="4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8"/>
    <s v="photobooks"/>
    <n v="207"/>
    <x v="108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8"/>
    <s v="photobooks"/>
    <n v="174"/>
    <x v="109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8"/>
    <s v="photobooks"/>
    <n v="120"/>
    <x v="1091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8"/>
    <s v="photobooks"/>
    <n v="110"/>
    <x v="216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8"/>
    <s v="photobooks"/>
    <n v="282"/>
    <x v="1092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8"/>
    <s v="photobooks"/>
    <n v="101"/>
    <x v="1093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8"/>
    <s v="photobooks"/>
    <n v="135"/>
    <x v="1094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8"/>
    <s v="photobooks"/>
    <n v="176"/>
    <x v="1095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8"/>
    <s v="photobooks"/>
    <n v="484"/>
    <x v="1096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8"/>
    <s v="photobooks"/>
    <n v="145"/>
    <x v="1097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8"/>
    <s v="photobooks"/>
    <n v="418"/>
    <x v="1098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8"/>
    <s v="photobooks"/>
    <n v="132"/>
    <x v="1099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8"/>
    <s v="photobooks"/>
    <n v="250"/>
    <x v="110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8"/>
    <s v="photobooks"/>
    <n v="180"/>
    <x v="1101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8"/>
    <s v="photobooks"/>
    <n v="103"/>
    <x v="1102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8"/>
    <s v="photobooks"/>
    <n v="136"/>
    <x v="1103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8"/>
    <s v="photobooks"/>
    <n v="118"/>
    <x v="1104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8"/>
    <s v="nature"/>
    <n v="0"/>
    <x v="362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8"/>
    <s v="nature"/>
    <n v="4"/>
    <x v="135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8"/>
    <s v="nature"/>
    <n v="0"/>
    <x v="119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8"/>
    <s v="nature"/>
    <n v="0"/>
    <x v="121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8"/>
    <s v="nature"/>
    <n v="0"/>
    <x v="120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8"/>
    <s v="nature"/>
    <n v="29"/>
    <x v="1105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8"/>
    <s v="nature"/>
    <n v="0"/>
    <x v="121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8"/>
    <s v="nature"/>
    <n v="9"/>
    <x v="88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8"/>
    <s v="nature"/>
    <n v="34"/>
    <x v="1106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8"/>
    <s v="nature"/>
    <n v="13"/>
    <x v="1107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8"/>
    <s v="nature"/>
    <n v="0"/>
    <x v="121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8"/>
    <s v="nature"/>
    <n v="49"/>
    <x v="1108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8"/>
    <s v="nature"/>
    <n v="0"/>
    <x v="121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8"/>
    <s v="nature"/>
    <n v="0"/>
    <x v="121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8"/>
    <s v="nature"/>
    <n v="0"/>
    <x v="121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8"/>
    <s v="nature"/>
    <n v="45"/>
    <x v="1109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8"/>
    <s v="nature"/>
    <n v="4"/>
    <x v="101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8"/>
    <s v="nature"/>
    <n v="5"/>
    <x v="123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8"/>
    <s v="nature"/>
    <n v="0"/>
    <x v="73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8"/>
    <s v="nature"/>
    <n v="4"/>
    <x v="82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3"/>
    <s v="art books"/>
    <n v="1"/>
    <x v="402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3"/>
    <s v="art books"/>
    <n v="0"/>
    <x v="121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3"/>
    <s v="art books"/>
    <n v="1"/>
    <x v="65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3"/>
    <s v="art books"/>
    <n v="0"/>
    <x v="119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3"/>
    <s v="art books"/>
    <n v="3"/>
    <x v="101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3"/>
    <s v="art books"/>
    <n v="21"/>
    <x v="1110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3"/>
    <s v="art books"/>
    <n v="4"/>
    <x v="1111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3"/>
    <s v="art books"/>
    <n v="14"/>
    <x v="1112"/>
    <x v="1568"/>
    <d v="2014-12-24T01:29:45"/>
    <x v="3"/>
  </r>
  <r>
    <n v="1569"/>
    <s v="to be removed (Canceled)"/>
    <s v="to be removed"/>
    <n v="30000"/>
    <n v="0"/>
    <x v="1"/>
    <x v="0"/>
    <s v="USD"/>
    <n v="1369498714"/>
    <x v="1569"/>
    <b v="0"/>
    <n v="0"/>
    <b v="0"/>
    <x v="3"/>
    <s v="art books"/>
    <n v="0"/>
    <x v="121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3"/>
    <s v="art books"/>
    <n v="41"/>
    <x v="1113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3"/>
    <s v="art books"/>
    <n v="1"/>
    <x v="13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3"/>
    <s v="art books"/>
    <n v="5"/>
    <x v="683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3"/>
    <s v="art books"/>
    <n v="2"/>
    <x v="1114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3"/>
    <s v="art books"/>
    <n v="5"/>
    <x v="111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3"/>
    <s v="art books"/>
    <n v="23"/>
    <x v="1116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3"/>
    <s v="art books"/>
    <n v="13"/>
    <x v="177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3"/>
    <s v="art books"/>
    <n v="1"/>
    <x v="440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3"/>
    <s v="art books"/>
    <n v="11"/>
    <x v="22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3"/>
    <s v="art books"/>
    <n v="1"/>
    <x v="448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3"/>
    <s v="art books"/>
    <n v="0"/>
    <x v="121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8"/>
    <s v="places"/>
    <n v="1"/>
    <x v="144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8"/>
    <s v="places"/>
    <n v="9"/>
    <x v="1117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8"/>
    <s v="places"/>
    <n v="0"/>
    <x v="2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8"/>
    <s v="places"/>
    <n v="0"/>
    <x v="121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8"/>
    <s v="places"/>
    <n v="79"/>
    <x v="1118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8"/>
    <s v="places"/>
    <n v="0"/>
    <x v="121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8"/>
    <s v="places"/>
    <n v="0"/>
    <x v="120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8"/>
    <s v="places"/>
    <n v="0"/>
    <x v="121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8"/>
    <s v="places"/>
    <n v="0"/>
    <x v="121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8"/>
    <s v="places"/>
    <n v="2"/>
    <x v="1119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8"/>
    <s v="places"/>
    <n v="29"/>
    <x v="1120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8"/>
    <s v="places"/>
    <n v="0"/>
    <x v="121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8"/>
    <s v="places"/>
    <n v="0"/>
    <x v="120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8"/>
    <s v="places"/>
    <n v="21"/>
    <x v="372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8"/>
    <s v="places"/>
    <n v="0"/>
    <x v="375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8"/>
    <s v="places"/>
    <n v="2"/>
    <x v="380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8"/>
    <s v="places"/>
    <n v="0"/>
    <x v="121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8"/>
    <s v="places"/>
    <n v="0"/>
    <x v="120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8"/>
    <s v="places"/>
    <n v="0"/>
    <x v="121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8"/>
    <s v="places"/>
    <n v="7"/>
    <x v="99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4"/>
    <s v="rock"/>
    <n v="108"/>
    <x v="1042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4"/>
    <s v="rock"/>
    <n v="100"/>
    <x v="112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4"/>
    <s v="rock"/>
    <n v="100"/>
    <x v="1122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4"/>
    <s v="rock"/>
    <n v="122"/>
    <x v="1123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4"/>
    <s v="rock"/>
    <n v="101"/>
    <x v="1124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4"/>
    <s v="rock"/>
    <n v="101"/>
    <x v="1125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4"/>
    <s v="rock"/>
    <n v="145"/>
    <x v="112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4"/>
    <s v="rock"/>
    <n v="101"/>
    <x v="1127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4"/>
    <s v="rock"/>
    <n v="118"/>
    <x v="1128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4"/>
    <s v="rock"/>
    <n v="272"/>
    <x v="1129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4"/>
    <s v="rock"/>
    <n v="125"/>
    <x v="1130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4"/>
    <s v="rock"/>
    <n v="110"/>
    <x v="73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4"/>
    <s v="rock"/>
    <n v="102"/>
    <x v="113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4"/>
    <s v="rock"/>
    <n v="103"/>
    <x v="1122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4"/>
    <s v="rock"/>
    <n v="114"/>
    <x v="1132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4"/>
    <s v="rock"/>
    <n v="104"/>
    <x v="1133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4"/>
    <s v="rock"/>
    <n v="146"/>
    <x v="1134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4"/>
    <s v="rock"/>
    <n v="105"/>
    <x v="1135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4"/>
    <s v="rock"/>
    <n v="133"/>
    <x v="113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4"/>
    <s v="rock"/>
    <n v="113"/>
    <x v="113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4"/>
    <s v="rock"/>
    <n v="121"/>
    <x v="113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4"/>
    <s v="rock"/>
    <n v="102"/>
    <x v="1139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4"/>
    <s v="rock"/>
    <n v="101"/>
    <x v="1140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4"/>
    <s v="rock"/>
    <n v="118"/>
    <x v="114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4"/>
    <s v="rock"/>
    <n v="155"/>
    <x v="114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4"/>
    <s v="rock"/>
    <n v="101"/>
    <x v="1143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4"/>
    <s v="rock"/>
    <n v="117"/>
    <x v="1144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4"/>
    <s v="rock"/>
    <n v="101"/>
    <x v="1145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4"/>
    <s v="rock"/>
    <n v="104"/>
    <x v="1146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4"/>
    <s v="rock"/>
    <n v="265"/>
    <x v="1147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4"/>
    <s v="rock"/>
    <n v="156"/>
    <x v="1148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4"/>
    <s v="rock"/>
    <n v="102"/>
    <x v="11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4"/>
    <s v="rock"/>
    <n v="100"/>
    <x v="1150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4"/>
    <s v="rock"/>
    <n v="101"/>
    <x v="115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4"/>
    <s v="rock"/>
    <n v="125"/>
    <x v="1152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4"/>
    <s v="rock"/>
    <n v="104"/>
    <x v="1153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4"/>
    <s v="rock"/>
    <n v="104"/>
    <x v="1154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4"/>
    <s v="rock"/>
    <n v="105"/>
    <x v="1155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4"/>
    <s v="rock"/>
    <n v="100"/>
    <x v="1156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4"/>
    <s v="rock"/>
    <n v="170"/>
    <x v="115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4"/>
    <s v="pop"/>
    <n v="101"/>
    <x v="1158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4"/>
    <s v="pop"/>
    <n v="100"/>
    <x v="314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4"/>
    <s v="pop"/>
    <n v="125"/>
    <x v="1159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4"/>
    <s v="pop"/>
    <n v="110"/>
    <x v="1160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4"/>
    <s v="pop"/>
    <n v="111"/>
    <x v="1161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4"/>
    <s v="pop"/>
    <n v="110"/>
    <x v="1162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4"/>
    <s v="pop"/>
    <n v="105"/>
    <x v="116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4"/>
    <s v="pop"/>
    <n v="125"/>
    <x v="1164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4"/>
    <s v="pop"/>
    <n v="101"/>
    <x v="1165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4"/>
    <s v="pop"/>
    <n v="142"/>
    <x v="1166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4"/>
    <s v="pop"/>
    <n v="101"/>
    <x v="116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4"/>
    <s v="pop"/>
    <n v="101"/>
    <x v="1168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4"/>
    <s v="pop"/>
    <n v="174"/>
    <x v="1169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4"/>
    <s v="pop"/>
    <n v="120"/>
    <x v="1170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4"/>
    <s v="pop"/>
    <n v="143"/>
    <x v="1171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4"/>
    <s v="pop"/>
    <n v="100"/>
    <x v="1172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4"/>
    <s v="pop"/>
    <n v="105"/>
    <x v="1173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4"/>
    <s v="pop"/>
    <n v="132"/>
    <x v="1174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4"/>
    <s v="pop"/>
    <n v="113"/>
    <x v="1175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4"/>
    <s v="pop"/>
    <n v="1254"/>
    <x v="67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4"/>
    <s v="pop"/>
    <n v="103"/>
    <x v="1176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4"/>
    <s v="pop"/>
    <n v="103"/>
    <x v="117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4"/>
    <s v="pop"/>
    <n v="108"/>
    <x v="1178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4"/>
    <s v="pop"/>
    <n v="122"/>
    <x v="1179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4"/>
    <s v="pop"/>
    <n v="119"/>
    <x v="1180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4"/>
    <s v="pop"/>
    <n v="161"/>
    <x v="1181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4"/>
    <s v="pop"/>
    <n v="127"/>
    <x v="1182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4"/>
    <s v="pop"/>
    <n v="103"/>
    <x v="1183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4"/>
    <s v="pop"/>
    <n v="140"/>
    <x v="399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4"/>
    <s v="pop"/>
    <n v="103"/>
    <x v="1184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4"/>
    <s v="pop"/>
    <n v="101"/>
    <x v="118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4"/>
    <s v="pop"/>
    <n v="113"/>
    <x v="1186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4"/>
    <s v="pop"/>
    <n v="128"/>
    <x v="118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4"/>
    <s v="pop"/>
    <n v="202"/>
    <x v="1188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4"/>
    <s v="pop"/>
    <n v="137"/>
    <x v="208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4"/>
    <s v="pop"/>
    <n v="115"/>
    <x v="1189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4"/>
    <s v="pop"/>
    <n v="112"/>
    <x v="1190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4"/>
    <s v="pop"/>
    <n v="118"/>
    <x v="1191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4"/>
    <s v="pop"/>
    <n v="175"/>
    <x v="368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4"/>
    <s v="pop"/>
    <n v="118"/>
    <x v="1192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4"/>
    <s v="faith"/>
    <n v="101"/>
    <x v="1193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4"/>
    <s v="faith"/>
    <n v="0"/>
    <x v="121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4"/>
    <s v="faith"/>
    <n v="22"/>
    <x v="1194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4"/>
    <s v="faith"/>
    <n v="109"/>
    <x v="1195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4"/>
    <s v="faith"/>
    <n v="103"/>
    <x v="1196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4"/>
    <s v="faith"/>
    <n v="0"/>
    <x v="656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4"/>
    <s v="faith"/>
    <n v="31"/>
    <x v="1197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4"/>
    <s v="faith"/>
    <n v="44"/>
    <x v="119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4"/>
    <s v="faith"/>
    <n v="100"/>
    <x v="1199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4"/>
    <s v="faith"/>
    <n v="25"/>
    <x v="1200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4"/>
    <s v="faith"/>
    <n v="33"/>
    <x v="1201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4"/>
    <s v="faith"/>
    <n v="48"/>
    <x v="1202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4"/>
    <s v="faith"/>
    <n v="9"/>
    <x v="431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4"/>
    <s v="faith"/>
    <n v="0"/>
    <x v="144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4"/>
    <s v="faith"/>
    <n v="12"/>
    <x v="1203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4"/>
    <s v="faith"/>
    <n v="0"/>
    <x v="121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4"/>
    <s v="faith"/>
    <n v="20"/>
    <x v="1204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4"/>
    <s v="faith"/>
    <n v="0"/>
    <x v="121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4"/>
    <s v="faith"/>
    <n v="4"/>
    <x v="1205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4"/>
    <s v="faith"/>
    <n v="26"/>
    <x v="1206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4"/>
    <s v="faith"/>
    <n v="0"/>
    <x v="144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4"/>
    <s v="faith"/>
    <n v="0"/>
    <x v="120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4"/>
    <s v="faith"/>
    <n v="1"/>
    <x v="156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4"/>
    <s v="faith"/>
    <n v="65"/>
    <x v="1207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4"/>
    <s v="faith"/>
    <n v="0"/>
    <x v="121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4"/>
    <s v="faith"/>
    <n v="0"/>
    <x v="121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4"/>
    <s v="faith"/>
    <n v="10"/>
    <x v="120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4"/>
    <s v="faith"/>
    <n v="0"/>
    <x v="121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4"/>
    <s v="faith"/>
    <n v="5"/>
    <x v="1209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4"/>
    <s v="faith"/>
    <n v="1"/>
    <x v="441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4"/>
    <s v="faith"/>
    <n v="11"/>
    <x v="1210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4"/>
    <s v="faith"/>
    <n v="0"/>
    <x v="121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4"/>
    <s v="faith"/>
    <n v="2"/>
    <x v="73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4"/>
    <s v="faith"/>
    <n v="8"/>
    <x v="121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4"/>
    <s v="faith"/>
    <n v="0"/>
    <x v="14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4"/>
    <s v="faith"/>
    <n v="8"/>
    <x v="73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4"/>
    <s v="faith"/>
    <n v="43"/>
    <x v="1212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4"/>
    <s v="faith"/>
    <n v="0"/>
    <x v="822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4"/>
    <s v="faith"/>
    <n v="1"/>
    <x v="123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4"/>
    <s v="faith"/>
    <n v="6"/>
    <x v="12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4"/>
    <s v="faith"/>
    <n v="0"/>
    <x v="121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4"/>
    <s v="faith"/>
    <n v="0"/>
    <x v="120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4"/>
    <s v="faith"/>
    <n v="7"/>
    <x v="1214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4"/>
    <s v="faith"/>
    <n v="1"/>
    <x v="43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4"/>
    <s v="faith"/>
    <n v="10"/>
    <x v="1215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4"/>
    <s v="faith"/>
    <n v="34"/>
    <x v="1216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4"/>
    <s v="faith"/>
    <n v="0"/>
    <x v="120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4"/>
    <s v="faith"/>
    <n v="68"/>
    <x v="1217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4"/>
    <s v="faith"/>
    <n v="0"/>
    <x v="121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4"/>
    <s v="faith"/>
    <n v="0"/>
    <x v="121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4"/>
    <s v="faith"/>
    <n v="0"/>
    <x v="121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4"/>
    <s v="faith"/>
    <n v="0"/>
    <x v="121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4"/>
    <s v="faith"/>
    <n v="0"/>
    <x v="121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4"/>
    <s v="faith"/>
    <n v="0"/>
    <x v="120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4"/>
    <s v="faith"/>
    <n v="11"/>
    <x v="687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4"/>
    <s v="faith"/>
    <n v="1"/>
    <x v="121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4"/>
    <s v="faith"/>
    <n v="21"/>
    <x v="9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4"/>
    <s v="faith"/>
    <n v="0"/>
    <x v="135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4"/>
    <s v="faith"/>
    <n v="0"/>
    <x v="120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4"/>
    <s v="faith"/>
    <n v="0"/>
    <x v="121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8"/>
    <s v="photobooks"/>
    <n v="111"/>
    <x v="1219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8"/>
    <s v="photobooks"/>
    <n v="109"/>
    <x v="12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8"/>
    <s v="photobooks"/>
    <n v="100"/>
    <x v="1221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8"/>
    <s v="photobooks"/>
    <n v="118"/>
    <x v="1222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8"/>
    <s v="photobooks"/>
    <n v="114"/>
    <x v="1223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8"/>
    <s v="photobooks"/>
    <n v="148"/>
    <x v="1224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8"/>
    <s v="photobooks"/>
    <n v="105"/>
    <x v="1225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8"/>
    <s v="photobooks"/>
    <n v="130"/>
    <x v="1226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8"/>
    <s v="photobooks"/>
    <n v="123"/>
    <x v="1156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8"/>
    <s v="photobooks"/>
    <n v="202"/>
    <x v="1227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8"/>
    <s v="photobooks"/>
    <n v="103"/>
    <x v="1228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8"/>
    <s v="photobooks"/>
    <n v="260"/>
    <x v="122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8"/>
    <s v="photobooks"/>
    <n v="108"/>
    <x v="123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8"/>
    <s v="photobooks"/>
    <n v="111"/>
    <x v="1231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8"/>
    <s v="photobooks"/>
    <n v="120"/>
    <x v="501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8"/>
    <s v="photobooks"/>
    <n v="103"/>
    <x v="1232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8"/>
    <s v="photobooks"/>
    <n v="116"/>
    <x v="1233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8"/>
    <s v="photobooks"/>
    <n v="115"/>
    <x v="1234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8"/>
    <s v="photobooks"/>
    <n v="107"/>
    <x v="1235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8"/>
    <s v="photobooks"/>
    <n v="165"/>
    <x v="1236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8"/>
    <s v="photobooks"/>
    <n v="155"/>
    <x v="1237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8"/>
    <s v="photobooks"/>
    <n v="885"/>
    <x v="1238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8"/>
    <s v="photobooks"/>
    <n v="102"/>
    <x v="1239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8"/>
    <s v="photobooks"/>
    <n v="20"/>
    <x v="124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8"/>
    <s v="photobooks"/>
    <n v="59"/>
    <x v="1241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8"/>
    <s v="photobooks"/>
    <n v="0"/>
    <x v="121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8"/>
    <s v="photobooks"/>
    <n v="46"/>
    <x v="124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8"/>
    <s v="photobooks"/>
    <n v="4"/>
    <x v="1243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8"/>
    <s v="photobooks"/>
    <n v="3"/>
    <x v="124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8"/>
    <s v="photobooks"/>
    <n v="57"/>
    <x v="45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8"/>
    <s v="photobooks"/>
    <n v="21"/>
    <x v="1245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8"/>
    <s v="photobooks"/>
    <n v="16"/>
    <x v="124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8"/>
    <s v="photobooks"/>
    <n v="6"/>
    <x v="1247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8"/>
    <s v="photobooks"/>
    <n v="46"/>
    <x v="1248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8"/>
    <s v="photobooks"/>
    <n v="65"/>
    <x v="1249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8"/>
    <s v="photobooks"/>
    <n v="7"/>
    <x v="33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8"/>
    <s v="photobooks"/>
    <n v="14"/>
    <x v="125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8"/>
    <s v="photobooks"/>
    <n v="2"/>
    <x v="1251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8"/>
    <s v="photobooks"/>
    <n v="36"/>
    <x v="1252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8"/>
    <s v="photobooks"/>
    <n v="40"/>
    <x v="1253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8"/>
    <s v="photobooks"/>
    <n v="26"/>
    <x v="125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8"/>
    <s v="photobooks"/>
    <n v="15"/>
    <x v="1255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8"/>
    <s v="photobooks"/>
    <n v="24"/>
    <x v="1256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8"/>
    <s v="photobooks"/>
    <n v="40"/>
    <x v="1257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8"/>
    <s v="photobooks"/>
    <n v="20"/>
    <x v="1258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8"/>
    <s v="photobooks"/>
    <n v="48"/>
    <x v="1259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8"/>
    <s v="photobooks"/>
    <n v="15"/>
    <x v="126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8"/>
    <s v="photobooks"/>
    <n v="1"/>
    <x v="1065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8"/>
    <s v="photobooks"/>
    <n v="1"/>
    <x v="119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8"/>
    <s v="photobooks"/>
    <n v="5"/>
    <x v="1033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8"/>
    <s v="photobooks"/>
    <n v="4"/>
    <x v="1261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8"/>
    <s v="photobooks"/>
    <n v="61"/>
    <x v="1262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8"/>
    <s v="photobooks"/>
    <n v="1"/>
    <x v="135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8"/>
    <s v="photobooks"/>
    <n v="11"/>
    <x v="1263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8"/>
    <s v="photobooks"/>
    <n v="39"/>
    <x v="1264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8"/>
    <s v="photobooks"/>
    <n v="22"/>
    <x v="1265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8"/>
    <s v="photobooks"/>
    <n v="68"/>
    <x v="1266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8"/>
    <s v="photobooks"/>
    <n v="14"/>
    <x v="126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8"/>
    <s v="photobooks"/>
    <n v="2"/>
    <x v="1268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8"/>
    <s v="photobooks"/>
    <n v="20"/>
    <x v="1269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8"/>
    <s v="photobooks"/>
    <n v="14"/>
    <x v="127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8"/>
    <s v="photobooks"/>
    <n v="48"/>
    <x v="1271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8"/>
    <s v="photobooks"/>
    <n v="31"/>
    <x v="1272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8"/>
    <s v="photobooks"/>
    <n v="35"/>
    <x v="1273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8"/>
    <s v="photobooks"/>
    <n v="36"/>
    <x v="127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8"/>
    <s v="photobooks"/>
    <n v="3"/>
    <x v="1275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8"/>
    <s v="photobooks"/>
    <n v="11"/>
    <x v="1276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8"/>
    <s v="photobooks"/>
    <n v="41"/>
    <x v="12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8"/>
    <s v="photobooks"/>
    <n v="11"/>
    <x v="1278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8"/>
    <s v="photobooks"/>
    <n v="3"/>
    <x v="501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8"/>
    <s v="photobooks"/>
    <n v="0"/>
    <x v="1279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8"/>
    <s v="photobooks"/>
    <n v="13"/>
    <x v="128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8"/>
    <s v="photobooks"/>
    <n v="0"/>
    <x v="121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8"/>
    <s v="photobooks"/>
    <n v="49"/>
    <x v="1281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8"/>
    <s v="photobooks"/>
    <n v="0"/>
    <x v="121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8"/>
    <s v="photobooks"/>
    <n v="2"/>
    <x v="1282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8"/>
    <s v="photobooks"/>
    <n v="52"/>
    <x v="1283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8"/>
    <s v="photobooks"/>
    <n v="0"/>
    <x v="121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8"/>
    <s v="photobooks"/>
    <n v="2"/>
    <x v="1284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8"/>
    <s v="photobooks"/>
    <n v="7"/>
    <x v="1285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4"/>
    <s v="rock"/>
    <n v="135"/>
    <x v="128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4"/>
    <s v="rock"/>
    <n v="100"/>
    <x v="50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4"/>
    <s v="rock"/>
    <n v="116"/>
    <x v="1287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4"/>
    <s v="rock"/>
    <n v="100"/>
    <x v="1288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4"/>
    <s v="rock"/>
    <n v="105"/>
    <x v="1289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4"/>
    <s v="rock"/>
    <n v="101"/>
    <x v="1290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4"/>
    <s v="rock"/>
    <n v="101"/>
    <x v="129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4"/>
    <s v="rock"/>
    <n v="100"/>
    <x v="1292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4"/>
    <s v="rock"/>
    <n v="167"/>
    <x v="1293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4"/>
    <s v="rock"/>
    <n v="102"/>
    <x v="558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4"/>
    <s v="rock"/>
    <n v="103"/>
    <x v="1294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4"/>
    <s v="rock"/>
    <n v="143"/>
    <x v="380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4"/>
    <s v="rock"/>
    <n v="263"/>
    <x v="823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4"/>
    <s v="rock"/>
    <n v="118"/>
    <x v="1295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4"/>
    <s v="rock"/>
    <n v="104"/>
    <x v="1296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4"/>
    <s v="rock"/>
    <n v="200"/>
    <x v="1297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4"/>
    <s v="rock"/>
    <n v="307"/>
    <x v="1298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4"/>
    <s v="rock"/>
    <n v="100"/>
    <x v="1299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4"/>
    <s v="rock"/>
    <n v="205"/>
    <x v="1300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4"/>
    <s v="rock"/>
    <n v="109"/>
    <x v="130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4"/>
    <s v="rock"/>
    <n v="102"/>
    <x v="1302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4"/>
    <s v="rock"/>
    <n v="125"/>
    <x v="1303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4"/>
    <s v="rock"/>
    <n v="124"/>
    <x v="130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4"/>
    <s v="rock"/>
    <n v="101"/>
    <x v="13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4"/>
    <s v="rock"/>
    <n v="100"/>
    <x v="1306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4"/>
    <s v="rock"/>
    <n v="138"/>
    <x v="1307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4"/>
    <s v="rock"/>
    <n v="121"/>
    <x v="1308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4"/>
    <s v="rock"/>
    <n v="107"/>
    <x v="574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4"/>
    <s v="rock"/>
    <n v="100"/>
    <x v="1309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4"/>
    <s v="rock"/>
    <n v="102"/>
    <x v="1310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4"/>
    <s v="rock"/>
    <n v="100"/>
    <x v="13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4"/>
    <s v="rock"/>
    <n v="117"/>
    <x v="1312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4"/>
    <s v="rock"/>
    <n v="102"/>
    <x v="1313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4"/>
    <s v="rock"/>
    <n v="102"/>
    <x v="131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4"/>
    <s v="rock"/>
    <n v="154"/>
    <x v="1315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4"/>
    <s v="rock"/>
    <n v="101"/>
    <x v="1316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4"/>
    <s v="rock"/>
    <n v="100"/>
    <x v="1317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4"/>
    <s v="rock"/>
    <n v="109"/>
    <x v="1318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4"/>
    <s v="rock"/>
    <n v="132"/>
    <x v="1319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4"/>
    <s v="rock"/>
    <n v="133"/>
    <x v="1320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6"/>
    <s v="mobile games"/>
    <n v="0"/>
    <x v="121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6"/>
    <s v="mobile games"/>
    <n v="8"/>
    <x v="1321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6"/>
    <s v="mobile games"/>
    <n v="0"/>
    <x v="144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6"/>
    <s v="mobile games"/>
    <n v="43"/>
    <x v="1322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6"/>
    <s v="mobile games"/>
    <n v="0"/>
    <x v="447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6"/>
    <s v="mobile games"/>
    <n v="1"/>
    <x v="36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6"/>
    <s v="mobile games"/>
    <n v="0"/>
    <x v="119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6"/>
    <s v="mobile games"/>
    <n v="5"/>
    <x v="86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6"/>
    <s v="mobile games"/>
    <n v="0"/>
    <x v="121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6"/>
    <s v="mobile games"/>
    <n v="10"/>
    <x v="1323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6"/>
    <s v="mobile games"/>
    <n v="72"/>
    <x v="1324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6"/>
    <s v="mobile games"/>
    <n v="1"/>
    <x v="1325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6"/>
    <s v="mobile games"/>
    <n v="0"/>
    <x v="656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6"/>
    <s v="mobile games"/>
    <n v="0"/>
    <x v="31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6"/>
    <s v="mobile games"/>
    <n v="1"/>
    <x v="1326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6"/>
    <s v="mobile games"/>
    <n v="0"/>
    <x v="121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6"/>
    <s v="mobile games"/>
    <n v="0"/>
    <x v="121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6"/>
    <s v="mobile games"/>
    <n v="0"/>
    <x v="121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6"/>
    <s v="mobile games"/>
    <n v="0"/>
    <x v="362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6"/>
    <s v="mobile games"/>
    <n v="20"/>
    <x v="1327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4"/>
    <s v="indie rock"/>
    <n v="173"/>
    <x v="1328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4"/>
    <s v="indie rock"/>
    <n v="101"/>
    <x v="1329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4"/>
    <s v="indie rock"/>
    <n v="105"/>
    <x v="1330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4"/>
    <s v="indie rock"/>
    <n v="135"/>
    <x v="1331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4"/>
    <s v="indie rock"/>
    <n v="116"/>
    <x v="901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4"/>
    <s v="indie rock"/>
    <n v="102"/>
    <x v="1332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4"/>
    <s v="indie rock"/>
    <n v="111"/>
    <x v="1333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4"/>
    <s v="indie rock"/>
    <n v="166"/>
    <x v="133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4"/>
    <s v="indie rock"/>
    <n v="107"/>
    <x v="97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4"/>
    <s v="indie rock"/>
    <n v="145"/>
    <x v="1335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4"/>
    <s v="indie rock"/>
    <n v="106"/>
    <x v="133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4"/>
    <s v="indie rock"/>
    <n v="137"/>
    <x v="1105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4"/>
    <s v="indie rock"/>
    <n v="104"/>
    <x v="1337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4"/>
    <s v="indie rock"/>
    <n v="115"/>
    <x v="1338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4"/>
    <s v="indie rock"/>
    <n v="102"/>
    <x v="1339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4"/>
    <s v="indie rock"/>
    <n v="124"/>
    <x v="1340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4"/>
    <s v="indie rock"/>
    <n v="102"/>
    <x v="1341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4"/>
    <s v="indie rock"/>
    <n v="145"/>
    <x v="1342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4"/>
    <s v="indie rock"/>
    <n v="133"/>
    <x v="1343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4"/>
    <s v="indie rock"/>
    <n v="109"/>
    <x v="134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"/>
    <s v="gadgets"/>
    <n v="3"/>
    <x v="1345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"/>
    <s v="gadgets"/>
    <n v="1"/>
    <x v="143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"/>
    <s v="gadgets"/>
    <n v="47"/>
    <x v="1346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"/>
    <s v="gadgets"/>
    <n v="0"/>
    <x v="380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"/>
    <s v="gadgets"/>
    <n v="0"/>
    <x v="678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"/>
    <s v="gadgets"/>
    <n v="43"/>
    <x v="1347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"/>
    <s v="gadgets"/>
    <n v="0"/>
    <x v="120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"/>
    <s v="gadgets"/>
    <n v="2"/>
    <x v="1348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"/>
    <s v="gadgets"/>
    <n v="14"/>
    <x v="134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"/>
    <s v="gadgets"/>
    <n v="39"/>
    <x v="1350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"/>
    <s v="gadgets"/>
    <n v="0"/>
    <x v="11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"/>
    <s v="gadgets"/>
    <n v="59"/>
    <x v="1351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"/>
    <s v="gadgets"/>
    <n v="1"/>
    <x v="1352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"/>
    <s v="gadgets"/>
    <n v="9"/>
    <x v="17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"/>
    <s v="gadgets"/>
    <n v="2"/>
    <x v="447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"/>
    <s v="gadgets"/>
    <n v="1"/>
    <x v="1326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"/>
    <s v="gadgets"/>
    <n v="53"/>
    <x v="135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"/>
    <s v="gadgets"/>
    <n v="1"/>
    <x v="673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"/>
    <s v="gadgets"/>
    <n v="47"/>
    <x v="1354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"/>
    <s v="gadgets"/>
    <n v="43"/>
    <x v="1355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4"/>
    <s v="indie rock"/>
    <n v="137"/>
    <x v="1205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4"/>
    <s v="indie rock"/>
    <n v="116"/>
    <x v="1356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4"/>
    <s v="indie rock"/>
    <n v="241"/>
    <x v="1357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4"/>
    <s v="indie rock"/>
    <n v="114"/>
    <x v="1358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4"/>
    <s v="indie rock"/>
    <n v="110"/>
    <x v="1359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4"/>
    <s v="indie rock"/>
    <n v="195"/>
    <x v="1360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4"/>
    <s v="indie rock"/>
    <n v="103"/>
    <x v="1361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4"/>
    <s v="indie rock"/>
    <n v="103"/>
    <x v="1362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4"/>
    <s v="indie rock"/>
    <n v="100"/>
    <x v="1363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4"/>
    <s v="indie rock"/>
    <n v="127"/>
    <x v="136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4"/>
    <s v="indie rock"/>
    <n v="121"/>
    <x v="1365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4"/>
    <s v="indie rock"/>
    <n v="107"/>
    <x v="1366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4"/>
    <s v="indie rock"/>
    <n v="172"/>
    <x v="1367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4"/>
    <s v="indie rock"/>
    <n v="124"/>
    <x v="1368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4"/>
    <s v="indie rock"/>
    <n v="108"/>
    <x v="1369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4"/>
    <s v="indie rock"/>
    <n v="117"/>
    <x v="1370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4"/>
    <s v="indie rock"/>
    <n v="187"/>
    <x v="1371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4"/>
    <s v="indie rock"/>
    <n v="116"/>
    <x v="1372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4"/>
    <s v="indie rock"/>
    <n v="111"/>
    <x v="1373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4"/>
    <s v="indie rock"/>
    <n v="171"/>
    <x v="137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2"/>
    <s v="hardware"/>
    <n v="126"/>
    <x v="1375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2"/>
    <s v="hardware"/>
    <n v="138"/>
    <x v="1376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2"/>
    <s v="hardware"/>
    <n v="1705"/>
    <x v="1377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2"/>
    <s v="hardware"/>
    <n v="788"/>
    <x v="1378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2"/>
    <s v="hardware"/>
    <n v="348"/>
    <x v="13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2"/>
    <s v="hardware"/>
    <n v="150"/>
    <x v="138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2"/>
    <s v="hardware"/>
    <n v="101"/>
    <x v="431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2"/>
    <s v="hardware"/>
    <n v="800"/>
    <x v="138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2"/>
    <s v="hardware"/>
    <n v="106"/>
    <x v="138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2"/>
    <s v="hardware"/>
    <n v="201"/>
    <x v="1383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2"/>
    <s v="hardware"/>
    <n v="212"/>
    <x v="1384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2"/>
    <s v="hardware"/>
    <n v="198"/>
    <x v="1385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2"/>
    <s v="hardware"/>
    <n v="226"/>
    <x v="138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2"/>
    <s v="hardware"/>
    <n v="699"/>
    <x v="1387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2"/>
    <s v="hardware"/>
    <n v="399"/>
    <x v="138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2"/>
    <s v="hardware"/>
    <n v="294"/>
    <x v="1389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2"/>
    <s v="hardware"/>
    <n v="168"/>
    <x v="139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2"/>
    <s v="hardware"/>
    <n v="1436"/>
    <x v="139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2"/>
    <s v="hardware"/>
    <n v="157"/>
    <x v="1392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2"/>
    <s v="hardware"/>
    <n v="118"/>
    <x v="1393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2"/>
    <s v="hardware"/>
    <n v="1105"/>
    <x v="1394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2"/>
    <s v="hardware"/>
    <n v="193"/>
    <x v="139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2"/>
    <s v="hardware"/>
    <n v="127"/>
    <x v="139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2"/>
    <s v="hardware"/>
    <n v="260"/>
    <x v="1397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2"/>
    <s v="hardware"/>
    <n v="262"/>
    <x v="1398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2"/>
    <s v="hardware"/>
    <n v="207"/>
    <x v="13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2"/>
    <s v="hardware"/>
    <n v="370"/>
    <x v="140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2"/>
    <s v="hardware"/>
    <n v="285"/>
    <x v="1401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2"/>
    <s v="hardware"/>
    <n v="579"/>
    <x v="1402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2"/>
    <s v="hardware"/>
    <n v="1132"/>
    <x v="140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2"/>
    <s v="hardware"/>
    <n v="263"/>
    <x v="1404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2"/>
    <s v="hardware"/>
    <n v="674"/>
    <x v="1405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2"/>
    <s v="hardware"/>
    <n v="257"/>
    <x v="1406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2"/>
    <s v="hardware"/>
    <n v="375"/>
    <x v="1407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2"/>
    <s v="hardware"/>
    <n v="209"/>
    <x v="1408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2"/>
    <s v="hardware"/>
    <n v="347"/>
    <x v="1409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2"/>
    <s v="hardware"/>
    <n v="402"/>
    <x v="141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2"/>
    <s v="hardware"/>
    <n v="1027"/>
    <x v="1411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2"/>
    <s v="hardware"/>
    <n v="115"/>
    <x v="1412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2"/>
    <s v="hardware"/>
    <n v="355"/>
    <x v="1413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8"/>
    <s v="people"/>
    <n v="5"/>
    <x v="1414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8"/>
    <s v="people"/>
    <n v="0"/>
    <x v="12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8"/>
    <s v="people"/>
    <n v="4"/>
    <x v="1415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8"/>
    <s v="people"/>
    <n v="21"/>
    <x v="1416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8"/>
    <s v="people"/>
    <n v="3"/>
    <x v="786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8"/>
    <s v="people"/>
    <n v="0"/>
    <x v="120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8"/>
    <s v="people"/>
    <n v="42"/>
    <x v="1417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8"/>
    <s v="people"/>
    <n v="0"/>
    <x v="380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8"/>
    <s v="people"/>
    <n v="1"/>
    <x v="73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8"/>
    <s v="people"/>
    <n v="17"/>
    <x v="141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8"/>
    <s v="people"/>
    <n v="7"/>
    <x v="646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8"/>
    <s v="people"/>
    <n v="0"/>
    <x v="120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8"/>
    <s v="people"/>
    <n v="0"/>
    <x v="12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8"/>
    <s v="people"/>
    <n v="0"/>
    <x v="12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8"/>
    <s v="people"/>
    <n v="8"/>
    <x v="433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8"/>
    <s v="people"/>
    <n v="0"/>
    <x v="12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8"/>
    <s v="people"/>
    <n v="0"/>
    <x v="12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8"/>
    <s v="people"/>
    <n v="26"/>
    <x v="1419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8"/>
    <s v="people"/>
    <n v="1"/>
    <x v="1420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8"/>
    <s v="people"/>
    <n v="13"/>
    <x v="380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2"/>
    <s v="hardware"/>
    <n v="382"/>
    <x v="1421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2"/>
    <s v="hardware"/>
    <n v="217"/>
    <x v="1422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2"/>
    <s v="hardware"/>
    <n v="312"/>
    <x v="1423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2"/>
    <s v="hardware"/>
    <n v="234"/>
    <x v="1424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2"/>
    <s v="hardware"/>
    <n v="124"/>
    <x v="1425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2"/>
    <s v="hardware"/>
    <n v="248"/>
    <x v="1426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2"/>
    <s v="hardware"/>
    <n v="116"/>
    <x v="1427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2"/>
    <s v="hardware"/>
    <n v="117"/>
    <x v="1428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2"/>
    <s v="hardware"/>
    <n v="305"/>
    <x v="1429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2"/>
    <s v="hardware"/>
    <n v="320"/>
    <x v="124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2"/>
    <s v="hardware"/>
    <n v="820"/>
    <x v="14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2"/>
    <s v="hardware"/>
    <n v="235"/>
    <x v="1431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2"/>
    <s v="hardware"/>
    <n v="495"/>
    <x v="1432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2"/>
    <s v="hardware"/>
    <n v="7814"/>
    <x v="1433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2"/>
    <s v="hardware"/>
    <n v="113"/>
    <x v="1434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2"/>
    <s v="hardware"/>
    <n v="922"/>
    <x v="1435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2"/>
    <s v="hardware"/>
    <n v="125"/>
    <x v="1436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2"/>
    <s v="hardware"/>
    <n v="102"/>
    <x v="1437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2"/>
    <s v="hardware"/>
    <n v="485"/>
    <x v="1438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2"/>
    <s v="hardware"/>
    <n v="192"/>
    <x v="1439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2"/>
    <s v="hardware"/>
    <n v="281"/>
    <x v="144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2"/>
    <s v="hardware"/>
    <n v="125"/>
    <x v="1441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2"/>
    <s v="hardware"/>
    <n v="161"/>
    <x v="1442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2"/>
    <s v="hardware"/>
    <n v="585"/>
    <x v="1443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2"/>
    <s v="hardware"/>
    <n v="201"/>
    <x v="144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2"/>
    <s v="hardware"/>
    <n v="133"/>
    <x v="144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2"/>
    <s v="hardware"/>
    <n v="120"/>
    <x v="1446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2"/>
    <s v="hardware"/>
    <n v="126"/>
    <x v="1447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2"/>
    <s v="hardware"/>
    <n v="361"/>
    <x v="1448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2"/>
    <s v="hardware"/>
    <n v="226"/>
    <x v="1449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2"/>
    <s v="hardware"/>
    <n v="120"/>
    <x v="145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2"/>
    <s v="hardware"/>
    <n v="304"/>
    <x v="145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2"/>
    <s v="hardware"/>
    <n v="179"/>
    <x v="1452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2"/>
    <s v="hardware"/>
    <n v="387"/>
    <x v="1453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2"/>
    <s v="hardware"/>
    <n v="211"/>
    <x v="1454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2"/>
    <s v="hardware"/>
    <n v="132"/>
    <x v="1455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2"/>
    <s v="hardware"/>
    <n v="300"/>
    <x v="145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2"/>
    <s v="hardware"/>
    <n v="421"/>
    <x v="1457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2"/>
    <s v="hardware"/>
    <n v="136"/>
    <x v="1458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2"/>
    <s v="hardware"/>
    <n v="248"/>
    <x v="1459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2"/>
    <s v="hardware"/>
    <n v="182"/>
    <x v="146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2"/>
    <s v="hardware"/>
    <n v="124"/>
    <x v="1461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2"/>
    <s v="hardware"/>
    <n v="506"/>
    <x v="811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2"/>
    <s v="hardware"/>
    <n v="108"/>
    <x v="1462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2"/>
    <s v="hardware"/>
    <n v="819"/>
    <x v="1463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2"/>
    <s v="hardware"/>
    <n v="121"/>
    <x v="1464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2"/>
    <s v="hardware"/>
    <n v="103"/>
    <x v="146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2"/>
    <s v="hardware"/>
    <n v="148"/>
    <x v="1466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2"/>
    <s v="hardware"/>
    <n v="120"/>
    <x v="1467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2"/>
    <s v="hardware"/>
    <n v="473"/>
    <x v="1468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2"/>
    <s v="hardware"/>
    <n v="130"/>
    <x v="1469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2"/>
    <s v="hardware"/>
    <n v="353"/>
    <x v="147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2"/>
    <s v="hardware"/>
    <n v="101"/>
    <x v="1471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2"/>
    <s v="hardware"/>
    <n v="114"/>
    <x v="147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2"/>
    <s v="hardware"/>
    <n v="167"/>
    <x v="1473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2"/>
    <s v="hardware"/>
    <n v="153"/>
    <x v="1474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2"/>
    <s v="hardware"/>
    <n v="202"/>
    <x v="1475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2"/>
    <s v="hardware"/>
    <n v="168"/>
    <x v="1476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2"/>
    <s v="hardware"/>
    <n v="143"/>
    <x v="14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2"/>
    <s v="hardware"/>
    <n v="196"/>
    <x v="1478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2"/>
    <s v="hardware"/>
    <n v="108"/>
    <x v="147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2"/>
    <s v="hardware"/>
    <n v="115"/>
    <x v="148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2"/>
    <s v="hardware"/>
    <n v="148"/>
    <x v="1481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2"/>
    <s v="hardware"/>
    <n v="191"/>
    <x v="344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2"/>
    <s v="hardware"/>
    <n v="199"/>
    <x v="1482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2"/>
    <s v="hardware"/>
    <n v="219"/>
    <x v="1483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2"/>
    <s v="hardware"/>
    <n v="127"/>
    <x v="1484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2"/>
    <s v="hardware"/>
    <n v="105"/>
    <x v="1485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2"/>
    <s v="hardware"/>
    <n v="128"/>
    <x v="1486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2"/>
    <s v="hardware"/>
    <n v="317"/>
    <x v="1487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2"/>
    <s v="hardware"/>
    <n v="281"/>
    <x v="1488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2"/>
    <s v="hardware"/>
    <n v="111"/>
    <x v="1489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2"/>
    <s v="hardware"/>
    <n v="153"/>
    <x v="149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2"/>
    <s v="hardware"/>
    <n v="103"/>
    <x v="1491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2"/>
    <s v="hardware"/>
    <n v="1678"/>
    <x v="1492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2"/>
    <s v="hardware"/>
    <n v="543"/>
    <x v="1493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2"/>
    <s v="hardware"/>
    <n v="116"/>
    <x v="1494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2"/>
    <s v="hardware"/>
    <n v="131"/>
    <x v="149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2"/>
    <s v="hardware"/>
    <n v="288"/>
    <x v="1496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2"/>
    <s v="hardware"/>
    <n v="508"/>
    <x v="1497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4"/>
    <s v="indie rock"/>
    <n v="115"/>
    <x v="1498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4"/>
    <s v="indie rock"/>
    <n v="111"/>
    <x v="1499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4"/>
    <s v="indie rock"/>
    <n v="113"/>
    <x v="441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4"/>
    <s v="indie rock"/>
    <n v="108"/>
    <x v="1500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4"/>
    <s v="indie rock"/>
    <n v="124"/>
    <x v="1501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4"/>
    <s v="indie rock"/>
    <n v="101"/>
    <x v="1502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4"/>
    <s v="indie rock"/>
    <n v="104"/>
    <x v="1503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4"/>
    <s v="indie rock"/>
    <n v="116"/>
    <x v="150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4"/>
    <s v="indie rock"/>
    <n v="120"/>
    <x v="150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4"/>
    <s v="indie rock"/>
    <n v="115"/>
    <x v="1506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4"/>
    <s v="indie rock"/>
    <n v="120"/>
    <x v="1507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4"/>
    <s v="indie rock"/>
    <n v="101"/>
    <x v="1508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4"/>
    <s v="indie rock"/>
    <n v="102"/>
    <x v="1509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4"/>
    <s v="indie rock"/>
    <n v="121"/>
    <x v="1510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4"/>
    <s v="indie rock"/>
    <n v="100"/>
    <x v="382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4"/>
    <s v="indie rock"/>
    <n v="102"/>
    <x v="1511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4"/>
    <s v="indie rock"/>
    <n v="100"/>
    <x v="1512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4"/>
    <s v="indie rock"/>
    <n v="100"/>
    <x v="1513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4"/>
    <s v="indie rock"/>
    <n v="132"/>
    <x v="15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4"/>
    <s v="indie rock"/>
    <n v="137"/>
    <x v="1515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4"/>
    <s v="indie rock"/>
    <n v="113"/>
    <x v="1516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4"/>
    <s v="indie rock"/>
    <n v="136"/>
    <x v="1517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4"/>
    <s v="indie rock"/>
    <n v="146"/>
    <x v="1518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4"/>
    <s v="indie rock"/>
    <n v="130"/>
    <x v="13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4"/>
    <s v="indie rock"/>
    <n v="254"/>
    <x v="1383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4"/>
    <s v="indie rock"/>
    <n v="107"/>
    <x v="1519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4"/>
    <s v="indie rock"/>
    <n v="108"/>
    <x v="1520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4"/>
    <s v="indie rock"/>
    <n v="107"/>
    <x v="1521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4"/>
    <s v="indie rock"/>
    <n v="107"/>
    <x v="1522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4"/>
    <s v="indie rock"/>
    <n v="100"/>
    <x v="1523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4"/>
    <s v="indie rock"/>
    <n v="107"/>
    <x v="851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4"/>
    <s v="indie rock"/>
    <n v="100"/>
    <x v="50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4"/>
    <s v="indie rock"/>
    <n v="105"/>
    <x v="152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4"/>
    <s v="indie rock"/>
    <n v="105"/>
    <x v="1525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4"/>
    <s v="indie rock"/>
    <n v="226"/>
    <x v="1526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4"/>
    <s v="indie rock"/>
    <n v="101"/>
    <x v="1527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4"/>
    <s v="indie rock"/>
    <n v="148"/>
    <x v="1528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4"/>
    <s v="indie rock"/>
    <n v="135"/>
    <x v="1529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4"/>
    <s v="indie rock"/>
    <n v="101"/>
    <x v="1530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4"/>
    <s v="indie rock"/>
    <n v="101"/>
    <x v="1531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6"/>
    <s v="video games"/>
    <n v="1"/>
    <x v="1532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6"/>
    <s v="video games"/>
    <n v="0"/>
    <x v="15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6"/>
    <s v="video games"/>
    <n v="10"/>
    <x v="119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6"/>
    <s v="video games"/>
    <n v="10"/>
    <x v="1534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6"/>
    <s v="video games"/>
    <n v="1"/>
    <x v="1535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6"/>
    <s v="video games"/>
    <n v="0"/>
    <x v="144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6"/>
    <s v="video games"/>
    <n v="29"/>
    <x v="1536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6"/>
    <s v="video games"/>
    <n v="0"/>
    <x v="380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6"/>
    <s v="video games"/>
    <n v="12"/>
    <x v="153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6"/>
    <s v="video games"/>
    <n v="0"/>
    <x v="1209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6"/>
    <s v="video games"/>
    <n v="5"/>
    <x v="1538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6"/>
    <s v="video games"/>
    <n v="2"/>
    <x v="1539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6"/>
    <s v="video games"/>
    <n v="2"/>
    <x v="1540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6"/>
    <s v="video games"/>
    <n v="2"/>
    <x v="1541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6"/>
    <s v="video games"/>
    <n v="10"/>
    <x v="1542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6"/>
    <s v="video games"/>
    <n v="0"/>
    <x v="1543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6"/>
    <s v="video games"/>
    <n v="28"/>
    <x v="1544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6"/>
    <s v="video games"/>
    <n v="13"/>
    <x v="1545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6"/>
    <s v="video games"/>
    <n v="5"/>
    <x v="1546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6"/>
    <s v="video games"/>
    <n v="0"/>
    <x v="154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6"/>
    <s v="video games"/>
    <n v="0"/>
    <x v="121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6"/>
    <s v="video games"/>
    <n v="6"/>
    <x v="154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6"/>
    <s v="video games"/>
    <n v="11"/>
    <x v="8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6"/>
    <s v="video games"/>
    <n v="2"/>
    <x v="154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6"/>
    <s v="video games"/>
    <n v="30"/>
    <x v="1550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6"/>
    <s v="video games"/>
    <n v="0"/>
    <x v="120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6"/>
    <s v="video games"/>
    <n v="1"/>
    <x v="1551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6"/>
    <s v="video games"/>
    <n v="2"/>
    <x v="120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6"/>
    <s v="video games"/>
    <n v="0"/>
    <x v="121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6"/>
    <s v="video games"/>
    <n v="1"/>
    <x v="1552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6"/>
    <s v="video games"/>
    <n v="0"/>
    <x v="153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6"/>
    <s v="video games"/>
    <n v="0"/>
    <x v="381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6"/>
    <s v="video games"/>
    <n v="0"/>
    <x v="434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6"/>
    <s v="video games"/>
    <n v="1"/>
    <x v="120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6"/>
    <s v="video games"/>
    <n v="2"/>
    <x v="1534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6"/>
    <s v="video games"/>
    <n v="3"/>
    <x v="1553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6"/>
    <s v="video games"/>
    <n v="28"/>
    <x v="1554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6"/>
    <s v="video games"/>
    <n v="7"/>
    <x v="1555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6"/>
    <s v="video games"/>
    <n v="1"/>
    <x v="31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6"/>
    <s v="video games"/>
    <n v="1"/>
    <x v="1556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4"/>
    <s v="rock"/>
    <n v="116"/>
    <x v="155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4"/>
    <s v="rock"/>
    <n v="112"/>
    <x v="1558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4"/>
    <s v="rock"/>
    <n v="132"/>
    <x v="1559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4"/>
    <s v="rock"/>
    <n v="103"/>
    <x v="1560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4"/>
    <s v="rock"/>
    <n v="139"/>
    <x v="156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4"/>
    <s v="rock"/>
    <n v="147"/>
    <x v="1562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4"/>
    <s v="rock"/>
    <n v="120"/>
    <x v="377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4"/>
    <s v="rock"/>
    <n v="122"/>
    <x v="1563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4"/>
    <s v="rock"/>
    <n v="100"/>
    <x v="1564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4"/>
    <s v="rock"/>
    <n v="181"/>
    <x v="1565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4"/>
    <s v="rock"/>
    <n v="106"/>
    <x v="1566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4"/>
    <s v="rock"/>
    <n v="100"/>
    <x v="909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4"/>
    <s v="rock"/>
    <n v="127"/>
    <x v="1567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4"/>
    <s v="rock"/>
    <n v="103"/>
    <x v="109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4"/>
    <s v="rock"/>
    <n v="250"/>
    <x v="1568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4"/>
    <s v="rock"/>
    <n v="126"/>
    <x v="1569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4"/>
    <s v="rock"/>
    <n v="100"/>
    <x v="92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4"/>
    <s v="rock"/>
    <n v="139"/>
    <x v="1570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4"/>
    <s v="rock"/>
    <n v="161"/>
    <x v="157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4"/>
    <s v="rock"/>
    <n v="107"/>
    <x v="1572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6"/>
    <s v="tabletop games"/>
    <n v="153"/>
    <x v="1573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6"/>
    <s v="tabletop games"/>
    <n v="524"/>
    <x v="820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6"/>
    <s v="tabletop games"/>
    <n v="489"/>
    <x v="1574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6"/>
    <s v="tabletop games"/>
    <n v="285"/>
    <x v="157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6"/>
    <s v="tabletop games"/>
    <n v="1857"/>
    <x v="1576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6"/>
    <s v="tabletop games"/>
    <n v="110"/>
    <x v="1577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6"/>
    <s v="tabletop games"/>
    <n v="1015"/>
    <x v="1578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6"/>
    <s v="tabletop games"/>
    <n v="412"/>
    <x v="1579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6"/>
    <s v="tabletop games"/>
    <n v="503"/>
    <x v="1580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6"/>
    <s v="tabletop games"/>
    <n v="185"/>
    <x v="1581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6"/>
    <s v="tabletop games"/>
    <n v="120"/>
    <x v="158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6"/>
    <s v="tabletop games"/>
    <n v="1081"/>
    <x v="1583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6"/>
    <s v="tabletop games"/>
    <n v="452"/>
    <x v="1584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6"/>
    <s v="tabletop games"/>
    <n v="537"/>
    <x v="1585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6"/>
    <s v="tabletop games"/>
    <n v="120"/>
    <x v="1586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6"/>
    <s v="tabletop games"/>
    <n v="114"/>
    <x v="1587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6"/>
    <s v="tabletop games"/>
    <n v="951"/>
    <x v="1588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6"/>
    <s v="tabletop games"/>
    <n v="133"/>
    <x v="1589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6"/>
    <s v="tabletop games"/>
    <n v="147"/>
    <x v="1590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6"/>
    <s v="tabletop games"/>
    <n v="542"/>
    <x v="1591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4"/>
    <s v="electronic music"/>
    <n v="383"/>
    <x v="1592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4"/>
    <s v="electronic music"/>
    <n v="704"/>
    <x v="476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4"/>
    <s v="electronic music"/>
    <n v="110"/>
    <x v="1593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4"/>
    <s v="electronic music"/>
    <n v="133"/>
    <x v="1594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4"/>
    <s v="electronic music"/>
    <n v="152"/>
    <x v="1278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4"/>
    <s v="electronic music"/>
    <n v="103"/>
    <x v="159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4"/>
    <s v="electronic music"/>
    <n v="100"/>
    <x v="1596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4"/>
    <s v="electronic music"/>
    <n v="102"/>
    <x v="1597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4"/>
    <s v="electronic music"/>
    <n v="151"/>
    <x v="1598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4"/>
    <s v="electronic music"/>
    <n v="111"/>
    <x v="159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4"/>
    <s v="electronic music"/>
    <n v="196"/>
    <x v="603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4"/>
    <s v="electronic music"/>
    <n v="114"/>
    <x v="1600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4"/>
    <s v="electronic music"/>
    <n v="200"/>
    <x v="119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4"/>
    <s v="electronic music"/>
    <n v="293"/>
    <x v="1601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4"/>
    <s v="electronic music"/>
    <n v="156"/>
    <x v="1602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4"/>
    <s v="electronic music"/>
    <n v="106"/>
    <x v="1603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4"/>
    <s v="electronic music"/>
    <n v="101"/>
    <x v="1604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4"/>
    <s v="electronic music"/>
    <n v="123"/>
    <x v="1090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4"/>
    <s v="electronic music"/>
    <n v="102"/>
    <x v="160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4"/>
    <s v="electronic music"/>
    <n v="101"/>
    <x v="1606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6"/>
    <s v="tabletop games"/>
    <n v="108"/>
    <x v="1607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6"/>
    <s v="tabletop games"/>
    <n v="163"/>
    <x v="1608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6"/>
    <s v="tabletop games"/>
    <n v="106"/>
    <x v="1609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6"/>
    <s v="tabletop games"/>
    <n v="243"/>
    <x v="1610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6"/>
    <s v="tabletop games"/>
    <n v="945"/>
    <x v="1611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6"/>
    <s v="tabletop games"/>
    <n v="108"/>
    <x v="161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6"/>
    <s v="tabletop games"/>
    <n v="157"/>
    <x v="1613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6"/>
    <s v="tabletop games"/>
    <n v="1174"/>
    <x v="1614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6"/>
    <s v="tabletop games"/>
    <n v="171"/>
    <x v="815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6"/>
    <s v="tabletop games"/>
    <n v="126"/>
    <x v="161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6"/>
    <s v="tabletop games"/>
    <n v="1212"/>
    <x v="1616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6"/>
    <s v="tabletop games"/>
    <n v="496"/>
    <x v="1617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6"/>
    <s v="tabletop games"/>
    <n v="332"/>
    <x v="1618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6"/>
    <s v="tabletop games"/>
    <n v="1165"/>
    <x v="1619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6"/>
    <s v="tabletop games"/>
    <n v="153"/>
    <x v="1620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6"/>
    <s v="tabletop games"/>
    <n v="537"/>
    <x v="1621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6"/>
    <s v="tabletop games"/>
    <n v="353"/>
    <x v="162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6"/>
    <s v="tabletop games"/>
    <n v="137"/>
    <x v="162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6"/>
    <s v="tabletop games"/>
    <n v="128"/>
    <x v="1624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6"/>
    <s v="tabletop games"/>
    <n v="271"/>
    <x v="1625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6"/>
    <s v="tabletop games"/>
    <n v="806"/>
    <x v="1626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6"/>
    <s v="tabletop games"/>
    <n v="1360"/>
    <x v="162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6"/>
    <s v="tabletop games"/>
    <n v="930250"/>
    <x v="1628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6"/>
    <s v="tabletop games"/>
    <n v="377"/>
    <x v="177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6"/>
    <s v="tabletop games"/>
    <n v="2647"/>
    <x v="1629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6"/>
    <s v="tabletop games"/>
    <n v="100"/>
    <x v="1630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6"/>
    <s v="tabletop games"/>
    <n v="104"/>
    <x v="1631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6"/>
    <s v="tabletop games"/>
    <n v="107"/>
    <x v="6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6"/>
    <s v="tabletop games"/>
    <n v="169"/>
    <x v="1323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6"/>
    <s v="tabletop games"/>
    <n v="975"/>
    <x v="16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6"/>
    <s v="tabletop games"/>
    <n v="134"/>
    <x v="1633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6"/>
    <s v="tabletop games"/>
    <n v="272"/>
    <x v="1634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6"/>
    <s v="tabletop games"/>
    <n v="113"/>
    <x v="1635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6"/>
    <s v="tabletop games"/>
    <n v="460"/>
    <x v="123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6"/>
    <s v="tabletop games"/>
    <n v="287"/>
    <x v="311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6"/>
    <s v="tabletop games"/>
    <n v="223"/>
    <x v="101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6"/>
    <s v="tabletop games"/>
    <n v="636"/>
    <x v="1636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6"/>
    <s v="tabletop games"/>
    <n v="147"/>
    <x v="1637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6"/>
    <s v="tabletop games"/>
    <n v="1867"/>
    <x v="1638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6"/>
    <s v="tabletop games"/>
    <n v="327"/>
    <x v="1639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6"/>
    <s v="tabletop games"/>
    <n v="780"/>
    <x v="1640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6"/>
    <s v="tabletop games"/>
    <n v="154"/>
    <x v="164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6"/>
    <s v="tabletop games"/>
    <n v="116"/>
    <x v="164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6"/>
    <s v="tabletop games"/>
    <n v="180"/>
    <x v="1643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6"/>
    <s v="tabletop games"/>
    <n v="299"/>
    <x v="1644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6"/>
    <s v="tabletop games"/>
    <n v="320"/>
    <x v="1645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6"/>
    <s v="tabletop games"/>
    <n v="381"/>
    <x v="1646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6"/>
    <s v="tabletop games"/>
    <n v="103"/>
    <x v="1647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6"/>
    <s v="tabletop games"/>
    <n v="1802"/>
    <x v="1648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6"/>
    <s v="tabletop games"/>
    <n v="720"/>
    <x v="1649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6"/>
    <s v="tabletop games"/>
    <n v="283"/>
    <x v="1650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6"/>
    <s v="tabletop games"/>
    <n v="1357"/>
    <x v="1651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6"/>
    <s v="tabletop games"/>
    <n v="220"/>
    <x v="165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6"/>
    <s v="tabletop games"/>
    <n v="120"/>
    <x v="1653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6"/>
    <s v="tabletop games"/>
    <n v="408"/>
    <x v="1654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6"/>
    <s v="tabletop games"/>
    <n v="106"/>
    <x v="446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6"/>
    <s v="tabletop games"/>
    <n v="141"/>
    <x v="1655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6"/>
    <s v="tabletop games"/>
    <n v="271"/>
    <x v="1656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6"/>
    <s v="tabletop games"/>
    <n v="154"/>
    <x v="1657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6"/>
    <s v="tabletop games"/>
    <n v="404"/>
    <x v="1658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4"/>
    <s v="rock"/>
    <n v="185"/>
    <x v="1659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4"/>
    <s v="rock"/>
    <n v="185"/>
    <x v="1660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4"/>
    <s v="rock"/>
    <n v="101"/>
    <x v="1514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4"/>
    <s v="rock"/>
    <n v="106"/>
    <x v="166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4"/>
    <s v="rock"/>
    <n v="121"/>
    <x v="1662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4"/>
    <s v="rock"/>
    <n v="100"/>
    <x v="1663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4"/>
    <s v="rock"/>
    <n v="120"/>
    <x v="1664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4"/>
    <s v="rock"/>
    <n v="100"/>
    <x v="1665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4"/>
    <s v="rock"/>
    <n v="107"/>
    <x v="1666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4"/>
    <s v="rock"/>
    <n v="104"/>
    <x v="1667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4"/>
    <s v="rock"/>
    <n v="173"/>
    <x v="1668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4"/>
    <s v="rock"/>
    <n v="107"/>
    <x v="832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4"/>
    <s v="rock"/>
    <n v="108"/>
    <x v="1669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4"/>
    <s v="rock"/>
    <n v="146"/>
    <x v="1670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4"/>
    <s v="rock"/>
    <n v="125"/>
    <x v="167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4"/>
    <s v="rock"/>
    <n v="149"/>
    <x v="1672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4"/>
    <s v="rock"/>
    <n v="101"/>
    <x v="1673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4"/>
    <s v="rock"/>
    <n v="105"/>
    <x v="1674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4"/>
    <s v="rock"/>
    <n v="350"/>
    <x v="1675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4"/>
    <s v="rock"/>
    <n v="101"/>
    <x v="12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4"/>
    <s v="indie rock"/>
    <n v="134"/>
    <x v="48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4"/>
    <s v="indie rock"/>
    <n v="171"/>
    <x v="131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4"/>
    <s v="indie rock"/>
    <n v="109"/>
    <x v="1676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4"/>
    <s v="indie rock"/>
    <n v="101"/>
    <x v="167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4"/>
    <s v="indie rock"/>
    <n v="101"/>
    <x v="1678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4"/>
    <s v="indie rock"/>
    <n v="107"/>
    <x v="167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4"/>
    <s v="indie rock"/>
    <n v="107"/>
    <x v="1680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4"/>
    <s v="indie rock"/>
    <n v="101"/>
    <x v="1681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4"/>
    <s v="indie rock"/>
    <n v="107"/>
    <x v="16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4"/>
    <s v="indie rock"/>
    <n v="429"/>
    <x v="168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4"/>
    <s v="indie rock"/>
    <n v="104"/>
    <x v="168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4"/>
    <s v="indie rock"/>
    <n v="108"/>
    <x v="1685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4"/>
    <s v="indie rock"/>
    <n v="176"/>
    <x v="150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4"/>
    <s v="indie rock"/>
    <n v="157"/>
    <x v="789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4"/>
    <s v="indie rock"/>
    <n v="103"/>
    <x v="1686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4"/>
    <s v="indie rock"/>
    <n v="104"/>
    <x v="1687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4"/>
    <s v="indie rock"/>
    <n v="104"/>
    <x v="1688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4"/>
    <s v="indie rock"/>
    <n v="121"/>
    <x v="1689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4"/>
    <s v="indie rock"/>
    <n v="108"/>
    <x v="1690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4"/>
    <s v="indie rock"/>
    <n v="109"/>
    <x v="880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7"/>
    <s v="small batch"/>
    <n v="39"/>
    <x v="1691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7"/>
    <s v="small batch"/>
    <n v="3"/>
    <x v="1209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7"/>
    <s v="small batch"/>
    <n v="48"/>
    <x v="179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7"/>
    <s v="small batch"/>
    <n v="21"/>
    <x v="1692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7"/>
    <s v="small batch"/>
    <n v="8"/>
    <x v="169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7"/>
    <s v="small batch"/>
    <n v="1"/>
    <x v="1694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7"/>
    <s v="small batch"/>
    <n v="526"/>
    <x v="1695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7"/>
    <s v="small batch"/>
    <n v="254"/>
    <x v="1696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7"/>
    <s v="small batch"/>
    <n v="106"/>
    <x v="1697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7"/>
    <s v="small batch"/>
    <n v="102"/>
    <x v="1698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7"/>
    <s v="small batch"/>
    <n v="144"/>
    <x v="1699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7"/>
    <s v="small batch"/>
    <n v="106"/>
    <x v="1700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7"/>
    <s v="small batch"/>
    <n v="212"/>
    <x v="1701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7"/>
    <s v="small batch"/>
    <n v="102"/>
    <x v="1702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7"/>
    <s v="small batch"/>
    <n v="102"/>
    <x v="170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7"/>
    <s v="small batch"/>
    <n v="521"/>
    <x v="1704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7"/>
    <s v="small batch"/>
    <n v="111"/>
    <x v="1705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7"/>
    <s v="small batch"/>
    <n v="101"/>
    <x v="1706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7"/>
    <s v="small batch"/>
    <n v="294"/>
    <x v="1707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7"/>
    <s v="small batch"/>
    <n v="106"/>
    <x v="1708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2"/>
    <s v="web"/>
    <n v="0"/>
    <x v="121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2"/>
    <s v="web"/>
    <n v="0"/>
    <x v="121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2"/>
    <s v="web"/>
    <n v="3"/>
    <x v="462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2"/>
    <s v="web"/>
    <n v="0"/>
    <x v="120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2"/>
    <s v="web"/>
    <n v="0"/>
    <x v="121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2"/>
    <s v="web"/>
    <n v="0"/>
    <x v="31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2"/>
    <s v="web"/>
    <n v="2"/>
    <x v="2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2"/>
    <s v="web"/>
    <n v="0"/>
    <x v="1205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2"/>
    <s v="web"/>
    <n v="0"/>
    <x v="121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2"/>
    <s v="web"/>
    <n v="0"/>
    <x v="121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2"/>
    <s v="web"/>
    <n v="1"/>
    <x v="1709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2"/>
    <s v="web"/>
    <n v="0"/>
    <x v="121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2"/>
    <s v="web"/>
    <n v="0"/>
    <x v="121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2"/>
    <s v="web"/>
    <n v="0"/>
    <x v="380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2"/>
    <s v="web"/>
    <n v="1"/>
    <x v="440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2"/>
    <s v="web"/>
    <n v="0"/>
    <x v="121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2"/>
    <s v="web"/>
    <n v="0"/>
    <x v="121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2"/>
    <s v="web"/>
    <n v="0"/>
    <x v="121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2"/>
    <s v="web"/>
    <n v="15"/>
    <x v="1710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2"/>
    <s v="web"/>
    <n v="0"/>
    <x v="44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2"/>
    <s v="web"/>
    <n v="0"/>
    <x v="121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2"/>
    <s v="web"/>
    <n v="29"/>
    <x v="88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2"/>
    <s v="web"/>
    <n v="0"/>
    <x v="121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2"/>
    <s v="web"/>
    <n v="0"/>
    <x v="121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2"/>
    <s v="web"/>
    <n v="0"/>
    <x v="121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2"/>
    <s v="web"/>
    <n v="11"/>
    <x v="171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2"/>
    <s v="web"/>
    <n v="1"/>
    <x v="1712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2"/>
    <s v="web"/>
    <n v="0"/>
    <x v="73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2"/>
    <s v="web"/>
    <n v="0"/>
    <x v="121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2"/>
    <s v="web"/>
    <n v="0"/>
    <x v="372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2"/>
    <s v="web"/>
    <n v="0"/>
    <x v="121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2"/>
    <s v="web"/>
    <n v="3"/>
    <x v="179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2"/>
    <s v="web"/>
    <n v="0"/>
    <x v="73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2"/>
    <s v="web"/>
    <n v="0"/>
    <x v="119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2"/>
    <s v="web"/>
    <n v="0"/>
    <x v="121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2"/>
    <s v="web"/>
    <n v="11"/>
    <x v="1713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2"/>
    <s v="web"/>
    <n v="0"/>
    <x v="121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2"/>
    <s v="web"/>
    <n v="0"/>
    <x v="121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2"/>
    <s v="web"/>
    <n v="0"/>
    <x v="121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2"/>
    <s v="web"/>
    <n v="0"/>
    <x v="1714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2"/>
    <s v="web"/>
    <n v="2"/>
    <x v="1715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2"/>
    <s v="web"/>
    <n v="3"/>
    <x v="822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2"/>
    <s v="web"/>
    <n v="4"/>
    <x v="1716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2"/>
    <s v="web"/>
    <n v="1"/>
    <x v="120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2"/>
    <s v="web"/>
    <n v="1"/>
    <x v="171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2"/>
    <s v="web"/>
    <n v="0"/>
    <x v="121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2"/>
    <s v="web"/>
    <n v="1"/>
    <x v="1718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2"/>
    <s v="web"/>
    <n v="1"/>
    <x v="1719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2"/>
    <s v="web"/>
    <n v="0"/>
    <x v="179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2"/>
    <s v="web"/>
    <n v="0"/>
    <x v="121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2"/>
    <s v="web"/>
    <n v="0"/>
    <x v="380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2"/>
    <s v="web"/>
    <n v="0"/>
    <x v="121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2"/>
    <s v="web"/>
    <n v="0"/>
    <x v="73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2"/>
    <s v="web"/>
    <n v="0"/>
    <x v="1720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2"/>
    <s v="web"/>
    <n v="0"/>
    <x v="121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2"/>
    <s v="web"/>
    <n v="0"/>
    <x v="119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2"/>
    <s v="web"/>
    <n v="0"/>
    <x v="121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2"/>
    <s v="web"/>
    <n v="0"/>
    <x v="121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2"/>
    <s v="web"/>
    <n v="0"/>
    <x v="121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2"/>
    <s v="web"/>
    <n v="0"/>
    <x v="121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7"/>
    <s v="food trucks"/>
    <n v="1"/>
    <x v="1721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7"/>
    <s v="food trucks"/>
    <n v="0"/>
    <x v="364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7"/>
    <s v="food trucks"/>
    <n v="17"/>
    <x v="1722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7"/>
    <s v="food trucks"/>
    <n v="0"/>
    <x v="121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7"/>
    <s v="food trucks"/>
    <n v="23"/>
    <x v="172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7"/>
    <s v="food trucks"/>
    <n v="41"/>
    <x v="1724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7"/>
    <s v="food trucks"/>
    <n v="25"/>
    <x v="1725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7"/>
    <s v="food trucks"/>
    <n v="0"/>
    <x v="2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7"/>
    <s v="food trucks"/>
    <n v="2"/>
    <x v="468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7"/>
    <s v="food trucks"/>
    <n v="0"/>
    <x v="121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7"/>
    <s v="food trucks"/>
    <n v="1"/>
    <x v="67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7"/>
    <s v="food trucks"/>
    <n v="0"/>
    <x v="121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7"/>
    <s v="food trucks"/>
    <n v="1"/>
    <x v="1538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7"/>
    <s v="food trucks"/>
    <n v="3"/>
    <x v="1726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7"/>
    <s v="food trucks"/>
    <n v="1"/>
    <x v="1727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7"/>
    <s v="food trucks"/>
    <n v="0"/>
    <x v="144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7"/>
    <s v="food trucks"/>
    <n v="0"/>
    <x v="121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7"/>
    <s v="food trucks"/>
    <n v="0"/>
    <x v="120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7"/>
    <s v="food trucks"/>
    <n v="0"/>
    <x v="121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7"/>
    <s v="food trucks"/>
    <n v="15"/>
    <x v="1728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7"/>
    <s v="food trucks"/>
    <n v="0"/>
    <x v="120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7"/>
    <s v="food trucks"/>
    <n v="0"/>
    <x v="120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7"/>
    <s v="food trucks"/>
    <n v="0"/>
    <x v="172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7"/>
    <s v="food trucks"/>
    <n v="1"/>
    <x v="1730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7"/>
    <s v="food trucks"/>
    <n v="0"/>
    <x v="120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7"/>
    <s v="food trucks"/>
    <n v="0"/>
    <x v="121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7"/>
    <s v="food trucks"/>
    <n v="0"/>
    <x v="120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7"/>
    <s v="food trucks"/>
    <n v="0"/>
    <x v="120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7"/>
    <s v="food trucks"/>
    <n v="1"/>
    <x v="1731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7"/>
    <s v="food trucks"/>
    <n v="1"/>
    <x v="678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7"/>
    <s v="food trucks"/>
    <n v="0"/>
    <x v="120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7"/>
    <s v="food trucks"/>
    <n v="0"/>
    <x v="120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7"/>
    <s v="food trucks"/>
    <n v="0"/>
    <x v="121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7"/>
    <s v="food trucks"/>
    <n v="0"/>
    <x v="31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7"/>
    <s v="food trucks"/>
    <n v="0"/>
    <x v="1732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7"/>
    <s v="food trucks"/>
    <n v="0"/>
    <x v="377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7"/>
    <s v="food trucks"/>
    <n v="0"/>
    <x v="121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7"/>
    <s v="food trucks"/>
    <n v="0"/>
    <x v="73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7"/>
    <s v="food trucks"/>
    <n v="0"/>
    <x v="121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7"/>
    <s v="food trucks"/>
    <n v="0"/>
    <x v="144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7"/>
    <s v="small batch"/>
    <n v="108"/>
    <x v="17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7"/>
    <s v="small batch"/>
    <n v="126"/>
    <x v="9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7"/>
    <s v="small batch"/>
    <n v="203"/>
    <x v="1734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7"/>
    <s v="small batch"/>
    <n v="109"/>
    <x v="1735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7"/>
    <s v="small batch"/>
    <n v="173"/>
    <x v="1624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7"/>
    <s v="small batch"/>
    <n v="168"/>
    <x v="1736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7"/>
    <s v="small batch"/>
    <n v="427"/>
    <x v="1737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7"/>
    <s v="small batch"/>
    <n v="108"/>
    <x v="173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7"/>
    <s v="small batch"/>
    <n v="108"/>
    <x v="466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7"/>
    <s v="small batch"/>
    <n v="102"/>
    <x v="1739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7"/>
    <s v="small batch"/>
    <n v="115"/>
    <x v="1740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7"/>
    <s v="small batch"/>
    <n v="134"/>
    <x v="1741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7"/>
    <s v="small batch"/>
    <n v="155"/>
    <x v="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7"/>
    <s v="small batch"/>
    <n v="101"/>
    <x v="1742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7"/>
    <s v="small batch"/>
    <n v="182"/>
    <x v="78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7"/>
    <s v="small batch"/>
    <n v="181"/>
    <x v="174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7"/>
    <s v="small batch"/>
    <n v="102"/>
    <x v="1744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7"/>
    <s v="small batch"/>
    <n v="110"/>
    <x v="1745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7"/>
    <s v="small batch"/>
    <n v="102"/>
    <x v="1235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7"/>
    <s v="small batch"/>
    <n v="101"/>
    <x v="1746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4"/>
    <s v="indie rock"/>
    <n v="104"/>
    <x v="1747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4"/>
    <s v="indie rock"/>
    <n v="111"/>
    <x v="1748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4"/>
    <s v="indie rock"/>
    <n v="116"/>
    <x v="1117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4"/>
    <s v="indie rock"/>
    <n v="111"/>
    <x v="123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4"/>
    <s v="indie rock"/>
    <n v="180"/>
    <x v="1105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4"/>
    <s v="indie rock"/>
    <n v="100"/>
    <x v="1749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4"/>
    <s v="indie rock"/>
    <n v="119"/>
    <x v="1750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4"/>
    <s v="indie rock"/>
    <n v="107"/>
    <x v="1392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4"/>
    <s v="indie rock"/>
    <n v="114"/>
    <x v="1751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4"/>
    <s v="indie rock"/>
    <n v="103"/>
    <x v="1752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4"/>
    <s v="indie rock"/>
    <n v="128"/>
    <x v="1753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4"/>
    <s v="indie rock"/>
    <n v="136"/>
    <x v="276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4"/>
    <s v="indie rock"/>
    <n v="100"/>
    <x v="175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4"/>
    <s v="indie rock"/>
    <n v="100"/>
    <x v="1755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4"/>
    <s v="indie rock"/>
    <n v="105"/>
    <x v="1090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4"/>
    <s v="indie rock"/>
    <n v="105"/>
    <x v="1756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4"/>
    <s v="indie rock"/>
    <n v="171"/>
    <x v="1757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4"/>
    <s v="indie rock"/>
    <n v="128"/>
    <x v="1758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4"/>
    <s v="indie rock"/>
    <n v="133"/>
    <x v="1759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4"/>
    <s v="indie rock"/>
    <n v="100"/>
    <x v="40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4"/>
    <s v="indie rock"/>
    <n v="113"/>
    <x v="1760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4"/>
    <s v="indie rock"/>
    <n v="100"/>
    <x v="1665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4"/>
    <s v="indie rock"/>
    <n v="114"/>
    <x v="1761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4"/>
    <s v="indie rock"/>
    <n v="119"/>
    <x v="1762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4"/>
    <s v="indie rock"/>
    <n v="103"/>
    <x v="1763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4"/>
    <s v="indie rock"/>
    <n v="266"/>
    <x v="176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4"/>
    <s v="indie rock"/>
    <n v="100"/>
    <x v="1765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4"/>
    <s v="indie rock"/>
    <n v="107"/>
    <x v="1766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4"/>
    <s v="indie rock"/>
    <n v="134"/>
    <x v="1767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4"/>
    <s v="indie rock"/>
    <n v="121"/>
    <x v="1768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4"/>
    <s v="indie rock"/>
    <n v="103"/>
    <x v="1769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4"/>
    <s v="indie rock"/>
    <n v="125"/>
    <x v="1770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4"/>
    <s v="indie rock"/>
    <n v="129"/>
    <x v="1771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4"/>
    <s v="indie rock"/>
    <n v="101"/>
    <x v="1772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4"/>
    <s v="indie rock"/>
    <n v="128"/>
    <x v="147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4"/>
    <s v="indie rock"/>
    <n v="100"/>
    <x v="1773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4"/>
    <s v="indie rock"/>
    <n v="113"/>
    <x v="177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4"/>
    <s v="indie rock"/>
    <n v="106"/>
    <x v="1775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4"/>
    <s v="indie rock"/>
    <n v="203"/>
    <x v="1776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4"/>
    <s v="indie rock"/>
    <n v="113"/>
    <x v="1777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7"/>
    <s v="restaurants"/>
    <n v="3"/>
    <x v="1778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7"/>
    <s v="restaurants"/>
    <n v="0"/>
    <x v="1779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7"/>
    <s v="restaurants"/>
    <n v="0"/>
    <x v="121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7"/>
    <s v="restaurants"/>
    <n v="0"/>
    <x v="121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7"/>
    <s v="restaurants"/>
    <n v="0"/>
    <x v="121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7"/>
    <s v="restaurants"/>
    <n v="1"/>
    <x v="2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7"/>
    <s v="restaurants"/>
    <n v="0"/>
    <x v="121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7"/>
    <s v="restaurants"/>
    <n v="0"/>
    <x v="121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7"/>
    <s v="restaurants"/>
    <n v="1"/>
    <x v="669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7"/>
    <s v="restaurants"/>
    <n v="0"/>
    <x v="822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7"/>
    <s v="restaurants"/>
    <n v="0"/>
    <x v="121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7"/>
    <s v="restaurants"/>
    <n v="0"/>
    <x v="121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7"/>
    <s v="restaurants"/>
    <n v="0"/>
    <x v="121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7"/>
    <s v="restaurants"/>
    <n v="2"/>
    <x v="1780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7"/>
    <s v="restaurants"/>
    <n v="19"/>
    <x v="1781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7"/>
    <s v="restaurants"/>
    <n v="0"/>
    <x v="121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7"/>
    <s v="restaurants"/>
    <n v="10"/>
    <x v="1782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7"/>
    <s v="restaurants"/>
    <n v="0"/>
    <x v="121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7"/>
    <s v="restaurants"/>
    <n v="0"/>
    <x v="1783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7"/>
    <s v="restaurants"/>
    <n v="0"/>
    <x v="121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4"/>
    <s v="classical music"/>
    <n v="109"/>
    <x v="1784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4"/>
    <s v="classical music"/>
    <n v="100"/>
    <x v="178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4"/>
    <s v="classical music"/>
    <n v="156"/>
    <x v="1786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4"/>
    <s v="classical music"/>
    <n v="102"/>
    <x v="1787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4"/>
    <s v="classical music"/>
    <n v="100"/>
    <x v="1788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4"/>
    <s v="classical music"/>
    <n v="113"/>
    <x v="1789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4"/>
    <s v="classical music"/>
    <n v="102"/>
    <x v="212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4"/>
    <s v="classical music"/>
    <n v="107"/>
    <x v="1790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4"/>
    <s v="classical music"/>
    <n v="104"/>
    <x v="1791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4"/>
    <s v="classical music"/>
    <n v="100"/>
    <x v="1792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4"/>
    <s v="classical music"/>
    <n v="100"/>
    <x v="17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4"/>
    <s v="classical music"/>
    <n v="126"/>
    <x v="1794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4"/>
    <s v="classical music"/>
    <n v="111"/>
    <x v="772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4"/>
    <s v="classical music"/>
    <n v="105"/>
    <x v="179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4"/>
    <s v="classical music"/>
    <n v="104"/>
    <x v="1796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4"/>
    <s v="classical music"/>
    <n v="116"/>
    <x v="1797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4"/>
    <s v="classical music"/>
    <n v="110"/>
    <x v="101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4"/>
    <s v="classical music"/>
    <n v="113"/>
    <x v="1798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4"/>
    <s v="classical music"/>
    <n v="100"/>
    <x v="1799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4"/>
    <s v="classical music"/>
    <n v="103"/>
    <x v="1800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4"/>
    <s v="classical music"/>
    <n v="107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4"/>
    <s v="classical music"/>
    <n v="104"/>
    <x v="1801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4"/>
    <s v="classical music"/>
    <n v="156"/>
    <x v="1802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4"/>
    <s v="classical music"/>
    <n v="101"/>
    <x v="1803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4"/>
    <s v="classical music"/>
    <n v="195"/>
    <x v="1804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4"/>
    <s v="classical music"/>
    <n v="112"/>
    <x v="180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4"/>
    <s v="classical music"/>
    <n v="120"/>
    <x v="1806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4"/>
    <s v="classical music"/>
    <n v="102"/>
    <x v="1807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4"/>
    <s v="classical music"/>
    <n v="103"/>
    <x v="1808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4"/>
    <s v="classical music"/>
    <n v="101"/>
    <x v="1809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4"/>
    <s v="classical music"/>
    <n v="103"/>
    <x v="1810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4"/>
    <s v="classical music"/>
    <n v="107"/>
    <x v="1811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4"/>
    <s v="classical music"/>
    <n v="156"/>
    <x v="1812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4"/>
    <s v="classical music"/>
    <n v="123"/>
    <x v="1813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4"/>
    <s v="classical music"/>
    <n v="107"/>
    <x v="181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4"/>
    <s v="classical music"/>
    <n v="106"/>
    <x v="181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4"/>
    <s v="classical music"/>
    <n v="118"/>
    <x v="1816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4"/>
    <s v="classical music"/>
    <n v="109"/>
    <x v="1817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4"/>
    <s v="classical music"/>
    <n v="111"/>
    <x v="1818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4"/>
    <s v="classical music"/>
    <n v="100"/>
    <x v="1819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7"/>
    <s v="food trucks"/>
    <n v="0"/>
    <x v="121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7"/>
    <s v="food trucks"/>
    <n v="1"/>
    <x v="380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7"/>
    <s v="food trucks"/>
    <n v="0"/>
    <x v="121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7"/>
    <s v="food trucks"/>
    <n v="0"/>
    <x v="121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7"/>
    <s v="food trucks"/>
    <n v="1"/>
    <x v="101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7"/>
    <s v="food trucks"/>
    <n v="0"/>
    <x v="121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7"/>
    <s v="food trucks"/>
    <n v="0"/>
    <x v="88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7"/>
    <s v="food trucks"/>
    <n v="1"/>
    <x v="73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7"/>
    <s v="food trucks"/>
    <n v="2"/>
    <x v="1820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7"/>
    <s v="food trucks"/>
    <n v="1"/>
    <x v="1821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7"/>
    <s v="food trucks"/>
    <n v="0"/>
    <x v="368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7"/>
    <s v="food trucks"/>
    <n v="0"/>
    <x v="121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7"/>
    <s v="food trucks"/>
    <n v="0"/>
    <x v="121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7"/>
    <s v="food trucks"/>
    <n v="0"/>
    <x v="121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7"/>
    <s v="food trucks"/>
    <n v="0"/>
    <x v="121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7"/>
    <s v="food trucks"/>
    <n v="0"/>
    <x v="121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7"/>
    <s v="food trucks"/>
    <n v="0"/>
    <x v="121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7"/>
    <s v="food trucks"/>
    <n v="0"/>
    <x v="121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7"/>
    <s v="food trucks"/>
    <n v="0"/>
    <x v="1822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7"/>
    <s v="food trucks"/>
    <n v="1"/>
    <x v="156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7"/>
    <s v="food trucks"/>
    <n v="11"/>
    <x v="1823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7"/>
    <s v="food trucks"/>
    <n v="0"/>
    <x v="120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7"/>
    <s v="food trucks"/>
    <n v="1"/>
    <x v="120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7"/>
    <s v="food trucks"/>
    <n v="0"/>
    <x v="121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7"/>
    <s v="food trucks"/>
    <n v="0"/>
    <x v="73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7"/>
    <s v="food trucks"/>
    <n v="0"/>
    <x v="144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7"/>
    <s v="food trucks"/>
    <n v="2"/>
    <x v="1824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7"/>
    <s v="food trucks"/>
    <n v="4"/>
    <x v="1825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7"/>
    <s v="food trucks"/>
    <n v="0"/>
    <x v="144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7"/>
    <s v="food trucks"/>
    <n v="0"/>
    <x v="121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7"/>
    <s v="food trucks"/>
    <n v="2"/>
    <x v="31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7"/>
    <s v="food trucks"/>
    <n v="0"/>
    <x v="73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7"/>
    <s v="food trucks"/>
    <n v="0"/>
    <x v="121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7"/>
    <s v="food trucks"/>
    <n v="0"/>
    <x v="120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7"/>
    <s v="food trucks"/>
    <n v="12"/>
    <x v="1826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7"/>
    <s v="food trucks"/>
    <n v="24"/>
    <x v="182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7"/>
    <s v="food trucks"/>
    <n v="6"/>
    <x v="1828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7"/>
    <s v="food trucks"/>
    <n v="39"/>
    <x v="182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7"/>
    <s v="food trucks"/>
    <n v="1"/>
    <x v="656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7"/>
    <s v="food trucks"/>
    <n v="7"/>
    <x v="1830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2"/>
    <s v="space exploration"/>
    <n v="661"/>
    <x v="95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2"/>
    <s v="space exploration"/>
    <n v="326"/>
    <x v="1831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2"/>
    <s v="space exploration"/>
    <n v="101"/>
    <x v="1832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2"/>
    <s v="space exploration"/>
    <n v="104"/>
    <x v="1833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2"/>
    <s v="space exploration"/>
    <n v="107"/>
    <x v="1834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2"/>
    <s v="space exploration"/>
    <n v="110"/>
    <x v="1835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2"/>
    <s v="space exploration"/>
    <n v="408"/>
    <x v="799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2"/>
    <s v="space exploration"/>
    <n v="224"/>
    <x v="18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2"/>
    <s v="space exploration"/>
    <n v="304"/>
    <x v="1837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2"/>
    <s v="space exploration"/>
    <n v="141"/>
    <x v="1838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2"/>
    <s v="space exploration"/>
    <n v="2791"/>
    <x v="1839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2"/>
    <s v="space exploration"/>
    <n v="172"/>
    <x v="700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2"/>
    <s v="space exploration"/>
    <n v="101"/>
    <x v="1840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2"/>
    <s v="space exploration"/>
    <n v="102"/>
    <x v="184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2"/>
    <s v="space exploration"/>
    <n v="170"/>
    <x v="1842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2"/>
    <s v="space exploration"/>
    <n v="115"/>
    <x v="1843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2"/>
    <s v="space exploration"/>
    <n v="878"/>
    <x v="1844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2"/>
    <s v="space exploration"/>
    <n v="105"/>
    <x v="1845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2"/>
    <s v="space exploration"/>
    <n v="188"/>
    <x v="1341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2"/>
    <s v="space exploration"/>
    <n v="144"/>
    <x v="184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2"/>
    <s v="space exploration"/>
    <n v="146"/>
    <x v="1847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2"/>
    <s v="space exploration"/>
    <n v="131"/>
    <x v="1848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2"/>
    <s v="space exploration"/>
    <n v="114"/>
    <x v="1849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2"/>
    <s v="space exploration"/>
    <n v="1379"/>
    <x v="905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2"/>
    <s v="space exploration"/>
    <n v="956"/>
    <x v="1850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2"/>
    <s v="space exploration"/>
    <n v="112"/>
    <x v="150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2"/>
    <s v="space exploration"/>
    <n v="647"/>
    <x v="1851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2"/>
    <s v="space exploration"/>
    <n v="110"/>
    <x v="1852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2"/>
    <s v="space exploration"/>
    <n v="128"/>
    <x v="1853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2"/>
    <s v="space exploration"/>
    <n v="158"/>
    <x v="1854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2"/>
    <s v="space exploration"/>
    <n v="115"/>
    <x v="1855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2"/>
    <s v="space exploration"/>
    <n v="137"/>
    <x v="185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2"/>
    <s v="space exploration"/>
    <n v="355"/>
    <x v="1857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2"/>
    <s v="space exploration"/>
    <n v="106"/>
    <x v="1858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2"/>
    <s v="space exploration"/>
    <n v="100"/>
    <x v="185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2"/>
    <s v="space exploration"/>
    <n v="187"/>
    <x v="1860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2"/>
    <s v="space exploration"/>
    <n v="166"/>
    <x v="1861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2"/>
    <s v="space exploration"/>
    <n v="102"/>
    <x v="1862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2"/>
    <s v="space exploration"/>
    <n v="164"/>
    <x v="1863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2"/>
    <s v="space exploration"/>
    <n v="106"/>
    <x v="186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2"/>
    <s v="space exploration"/>
    <n v="1"/>
    <x v="2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2"/>
    <s v="space exploration"/>
    <n v="0"/>
    <x v="121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2"/>
    <s v="space exploration"/>
    <n v="34"/>
    <x v="1865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2"/>
    <s v="space exploration"/>
    <n v="2"/>
    <x v="186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2"/>
    <s v="space exploration"/>
    <n v="11"/>
    <x v="1867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2"/>
    <s v="space exploration"/>
    <n v="8"/>
    <x v="1868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2"/>
    <s v="space exploration"/>
    <n v="1"/>
    <x v="1028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2"/>
    <s v="space exploration"/>
    <n v="1"/>
    <x v="1869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2"/>
    <s v="space exploration"/>
    <n v="0"/>
    <x v="1870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2"/>
    <s v="space exploration"/>
    <n v="1"/>
    <x v="1871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2"/>
    <s v="space exploration"/>
    <n v="2"/>
    <x v="187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2"/>
    <s v="space exploration"/>
    <n v="1"/>
    <x v="1873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2"/>
    <s v="space exploration"/>
    <n v="12"/>
    <x v="187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2"/>
    <s v="space exploration"/>
    <n v="0"/>
    <x v="434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2"/>
    <s v="space exploration"/>
    <n v="21"/>
    <x v="1875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2"/>
    <s v="space exploration"/>
    <n v="11"/>
    <x v="187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2"/>
    <s v="space exploration"/>
    <n v="19"/>
    <x v="1877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2"/>
    <s v="space exploration"/>
    <n v="0"/>
    <x v="1878"/>
    <x v="2658"/>
    <d v="2016-07-30T21:13:14"/>
    <x v="2"/>
  </r>
  <r>
    <n v="2659"/>
    <s v="test (Canceled)"/>
    <s v="test"/>
    <n v="49000"/>
    <n v="1333"/>
    <x v="1"/>
    <x v="0"/>
    <s v="USD"/>
    <n v="1429321210"/>
    <x v="2659"/>
    <b v="0"/>
    <n v="10"/>
    <b v="0"/>
    <x v="2"/>
    <s v="space exploration"/>
    <n v="3"/>
    <x v="1879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2"/>
    <s v="space exploration"/>
    <n v="0"/>
    <x v="1880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2"/>
    <s v="makerspaces"/>
    <n v="103"/>
    <x v="1881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2"/>
    <s v="makerspaces"/>
    <n v="107"/>
    <x v="1882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2"/>
    <s v="makerspaces"/>
    <n v="105"/>
    <x v="1883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2"/>
    <s v="makerspaces"/>
    <n v="103"/>
    <x v="188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2"/>
    <s v="makerspaces"/>
    <n v="123"/>
    <x v="1885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2"/>
    <s v="makerspaces"/>
    <n v="159"/>
    <x v="1886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2"/>
    <s v="makerspaces"/>
    <n v="111"/>
    <x v="188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2"/>
    <s v="makerspaces"/>
    <n v="171"/>
    <x v="1888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2"/>
    <s v="makerspaces"/>
    <n v="125"/>
    <x v="1889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2"/>
    <s v="makerspaces"/>
    <n v="6"/>
    <x v="1890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2"/>
    <s v="makerspaces"/>
    <n v="11"/>
    <x v="1891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2"/>
    <s v="makerspaces"/>
    <n v="33"/>
    <x v="189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2"/>
    <s v="makerspaces"/>
    <n v="28"/>
    <x v="1893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2"/>
    <s v="makerspaces"/>
    <n v="63"/>
    <x v="1894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2"/>
    <s v="makerspaces"/>
    <n v="8"/>
    <x v="1895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2"/>
    <s v="makerspaces"/>
    <n v="50"/>
    <x v="189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2"/>
    <s v="makerspaces"/>
    <n v="18"/>
    <x v="189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2"/>
    <s v="makerspaces"/>
    <n v="0"/>
    <x v="1898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2"/>
    <s v="makerspaces"/>
    <n v="0"/>
    <x v="878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2"/>
    <s v="makerspaces"/>
    <n v="1"/>
    <x v="15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7"/>
    <s v="food trucks"/>
    <n v="1"/>
    <x v="440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7"/>
    <s v="food trucks"/>
    <n v="28"/>
    <x v="189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7"/>
    <s v="food trucks"/>
    <n v="0"/>
    <x v="1028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7"/>
    <s v="food trucks"/>
    <n v="1"/>
    <x v="438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7"/>
    <s v="food trucks"/>
    <n v="0"/>
    <x v="1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7"/>
    <s v="food trucks"/>
    <n v="0"/>
    <x v="121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7"/>
    <s v="food trucks"/>
    <n v="0"/>
    <x v="121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7"/>
    <s v="food trucks"/>
    <n v="0"/>
    <x v="1900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7"/>
    <s v="food trucks"/>
    <n v="0"/>
    <x v="120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7"/>
    <s v="food trucks"/>
    <n v="11"/>
    <x v="1901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7"/>
    <s v="food trucks"/>
    <n v="0"/>
    <x v="827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7"/>
    <s v="food trucks"/>
    <n v="1"/>
    <x v="380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7"/>
    <s v="food trucks"/>
    <n v="1"/>
    <x v="140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7"/>
    <s v="food trucks"/>
    <n v="0"/>
    <x v="120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7"/>
    <s v="food trucks"/>
    <n v="0"/>
    <x v="1902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7"/>
    <s v="food trucks"/>
    <n v="6"/>
    <x v="1903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7"/>
    <s v="food trucks"/>
    <n v="26"/>
    <x v="1904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7"/>
    <s v="food trucks"/>
    <n v="0"/>
    <x v="1905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7"/>
    <s v="food trucks"/>
    <n v="0"/>
    <x v="121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7"/>
    <s v="food trucks"/>
    <n v="1"/>
    <x v="827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1"/>
    <s v="spaces"/>
    <n v="46"/>
    <x v="78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1"/>
    <s v="spaces"/>
    <n v="34"/>
    <x v="1906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1"/>
    <s v="spaces"/>
    <n v="104"/>
    <x v="1907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1"/>
    <s v="spaces"/>
    <n v="6"/>
    <x v="190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1"/>
    <s v="spaces"/>
    <n v="11"/>
    <x v="1909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1"/>
    <s v="spaces"/>
    <n v="112"/>
    <x v="1910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1"/>
    <s v="spaces"/>
    <n v="351"/>
    <x v="423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1"/>
    <s v="spaces"/>
    <n v="233"/>
    <x v="1911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1"/>
    <s v="spaces"/>
    <n v="102"/>
    <x v="1912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1"/>
    <s v="spaces"/>
    <n v="154"/>
    <x v="1913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1"/>
    <s v="spaces"/>
    <n v="101"/>
    <x v="1914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1"/>
    <s v="spaces"/>
    <n v="131"/>
    <x v="1915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1"/>
    <s v="spaces"/>
    <n v="102"/>
    <x v="1694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1"/>
    <s v="spaces"/>
    <n v="116"/>
    <x v="1916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1"/>
    <s v="spaces"/>
    <n v="265"/>
    <x v="1917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1"/>
    <s v="spaces"/>
    <n v="120"/>
    <x v="1085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1"/>
    <s v="spaces"/>
    <n v="120"/>
    <x v="191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1"/>
    <s v="spaces"/>
    <n v="104"/>
    <x v="1919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1"/>
    <s v="spaces"/>
    <n v="109"/>
    <x v="1920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1"/>
    <s v="spaces"/>
    <n v="118"/>
    <x v="1921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2"/>
    <s v="hardware"/>
    <n v="1462"/>
    <x v="291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2"/>
    <s v="hardware"/>
    <n v="253"/>
    <x v="1922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2"/>
    <s v="hardware"/>
    <n v="140"/>
    <x v="1923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2"/>
    <s v="hardware"/>
    <n v="297"/>
    <x v="1924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2"/>
    <s v="hardware"/>
    <n v="145"/>
    <x v="1925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2"/>
    <s v="hardware"/>
    <n v="106"/>
    <x v="1926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2"/>
    <s v="hardware"/>
    <n v="493"/>
    <x v="1927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2"/>
    <s v="hardware"/>
    <n v="202"/>
    <x v="1928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2"/>
    <s v="hardware"/>
    <n v="104"/>
    <x v="1929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2"/>
    <s v="hardware"/>
    <n v="170"/>
    <x v="181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2"/>
    <s v="hardware"/>
    <n v="104"/>
    <x v="19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2"/>
    <s v="hardware"/>
    <n v="118"/>
    <x v="1931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2"/>
    <s v="hardware"/>
    <n v="108"/>
    <x v="1932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2"/>
    <s v="hardware"/>
    <n v="2260300"/>
    <x v="1933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2"/>
    <s v="hardware"/>
    <n v="978"/>
    <x v="193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2"/>
    <s v="hardware"/>
    <n v="123"/>
    <x v="1935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2"/>
    <s v="hardware"/>
    <n v="246"/>
    <x v="1936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2"/>
    <s v="hardware"/>
    <n v="148"/>
    <x v="1937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2"/>
    <s v="hardware"/>
    <n v="384"/>
    <x v="1621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2"/>
    <s v="hardware"/>
    <n v="103"/>
    <x v="1938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"/>
    <s v="children's books"/>
    <n v="0"/>
    <x v="43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"/>
    <s v="children's books"/>
    <n v="29"/>
    <x v="19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"/>
    <s v="children's books"/>
    <n v="0"/>
    <x v="121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"/>
    <s v="children's books"/>
    <n v="5"/>
    <x v="1940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"/>
    <s v="children's books"/>
    <n v="22"/>
    <x v="1941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"/>
    <s v="children's books"/>
    <n v="27"/>
    <x v="1281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"/>
    <s v="children's books"/>
    <n v="28"/>
    <x v="431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"/>
    <s v="children's books"/>
    <n v="1"/>
    <x v="508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"/>
    <s v="children's books"/>
    <n v="1"/>
    <x v="687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"/>
    <s v="children's books"/>
    <n v="0"/>
    <x v="121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"/>
    <s v="children's books"/>
    <n v="0"/>
    <x v="121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"/>
    <s v="children's books"/>
    <n v="11"/>
    <x v="1942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"/>
    <s v="children's books"/>
    <n v="19"/>
    <x v="12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"/>
    <s v="children's books"/>
    <n v="0"/>
    <x v="121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"/>
    <s v="children's books"/>
    <n v="52"/>
    <x v="1943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"/>
    <s v="children's books"/>
    <n v="10"/>
    <x v="1944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"/>
    <s v="children's books"/>
    <n v="1"/>
    <x v="144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"/>
    <s v="children's books"/>
    <n v="12"/>
    <x v="492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"/>
    <s v="children's books"/>
    <n v="11"/>
    <x v="1780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"/>
    <s v="children's books"/>
    <n v="0"/>
    <x v="121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"/>
    <s v="children's books"/>
    <n v="1"/>
    <x v="373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"/>
    <s v="children's books"/>
    <n v="1"/>
    <x v="380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"/>
    <s v="children's books"/>
    <n v="0"/>
    <x v="17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"/>
    <s v="children's books"/>
    <n v="1"/>
    <x v="784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"/>
    <s v="children's books"/>
    <n v="0"/>
    <x v="121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"/>
    <s v="children's books"/>
    <n v="2"/>
    <x v="380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"/>
    <s v="children's books"/>
    <n v="1"/>
    <x v="1945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"/>
    <s v="children's books"/>
    <n v="14"/>
    <x v="1946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"/>
    <s v="children's books"/>
    <n v="0"/>
    <x v="120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"/>
    <s v="children's books"/>
    <n v="10"/>
    <x v="640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"/>
    <s v="children's books"/>
    <n v="0"/>
    <x v="121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"/>
    <s v="children's books"/>
    <n v="0"/>
    <x v="121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"/>
    <s v="children's books"/>
    <n v="0"/>
    <x v="120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"/>
    <s v="children's books"/>
    <n v="14"/>
    <x v="1947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"/>
    <s v="children's books"/>
    <n v="3"/>
    <x v="753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"/>
    <s v="children's books"/>
    <n v="8"/>
    <x v="1948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"/>
    <s v="children's books"/>
    <n v="0"/>
    <x v="11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"/>
    <s v="children's books"/>
    <n v="26"/>
    <x v="194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"/>
    <s v="children's books"/>
    <n v="2"/>
    <x v="444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"/>
    <s v="children's books"/>
    <n v="0"/>
    <x v="121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1"/>
    <s v="plays"/>
    <n v="105"/>
    <x v="1192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1"/>
    <s v="plays"/>
    <n v="120"/>
    <x v="583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1"/>
    <s v="plays"/>
    <n v="115"/>
    <x v="1950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1"/>
    <s v="plays"/>
    <n v="119"/>
    <x v="195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1"/>
    <s v="plays"/>
    <n v="105"/>
    <x v="1952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1"/>
    <s v="plays"/>
    <n v="118"/>
    <x v="1953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1"/>
    <s v="plays"/>
    <n v="120"/>
    <x v="9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1"/>
    <s v="plays"/>
    <n v="103"/>
    <x v="587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1"/>
    <s v="plays"/>
    <n v="101"/>
    <x v="1954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1"/>
    <s v="plays"/>
    <n v="105"/>
    <x v="371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1"/>
    <s v="plays"/>
    <n v="103"/>
    <x v="1955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1"/>
    <s v="plays"/>
    <n v="108"/>
    <x v="1223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1"/>
    <s v="plays"/>
    <n v="111"/>
    <x v="195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1"/>
    <s v="plays"/>
    <n v="150"/>
    <x v="380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1"/>
    <s v="plays"/>
    <n v="104"/>
    <x v="1957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1"/>
    <s v="plays"/>
    <n v="116"/>
    <x v="878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1"/>
    <s v="plays"/>
    <n v="103"/>
    <x v="1958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1"/>
    <s v="plays"/>
    <n v="101"/>
    <x v="1959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1"/>
    <s v="plays"/>
    <n v="117"/>
    <x v="1960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1"/>
    <s v="plays"/>
    <n v="133"/>
    <x v="1961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1"/>
    <s v="plays"/>
    <n v="133"/>
    <x v="125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1"/>
    <s v="plays"/>
    <n v="102"/>
    <x v="1962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1"/>
    <s v="plays"/>
    <n v="128"/>
    <x v="1963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1"/>
    <s v="plays"/>
    <n v="115"/>
    <x v="73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1"/>
    <s v="plays"/>
    <n v="110"/>
    <x v="196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1"/>
    <s v="plays"/>
    <n v="112"/>
    <x v="1965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1"/>
    <s v="plays"/>
    <n v="126"/>
    <x v="196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1"/>
    <s v="plays"/>
    <n v="100"/>
    <x v="109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1"/>
    <s v="plays"/>
    <n v="102"/>
    <x v="1967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1"/>
    <s v="plays"/>
    <n v="108"/>
    <x v="1968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1"/>
    <s v="plays"/>
    <n v="100"/>
    <x v="1969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1"/>
    <s v="plays"/>
    <n v="113"/>
    <x v="1922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1"/>
    <s v="plays"/>
    <n v="128"/>
    <x v="1970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1"/>
    <s v="plays"/>
    <n v="108"/>
    <x v="1971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1"/>
    <s v="plays"/>
    <n v="242"/>
    <x v="1972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1"/>
    <s v="plays"/>
    <n v="142"/>
    <x v="197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1"/>
    <s v="plays"/>
    <n v="130"/>
    <x v="197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1"/>
    <s v="plays"/>
    <n v="106"/>
    <x v="197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1"/>
    <s v="plays"/>
    <n v="105"/>
    <x v="197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1"/>
    <s v="plays"/>
    <n v="136"/>
    <x v="1977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1"/>
    <s v="plays"/>
    <n v="100"/>
    <x v="1343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1"/>
    <s v="plays"/>
    <n v="100"/>
    <x v="418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1"/>
    <s v="plays"/>
    <n v="124"/>
    <x v="1978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1"/>
    <s v="plays"/>
    <n v="117"/>
    <x v="693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1"/>
    <s v="plays"/>
    <n v="103"/>
    <x v="1979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1"/>
    <s v="plays"/>
    <n v="108"/>
    <x v="1980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1"/>
    <s v="plays"/>
    <n v="120"/>
    <x v="1981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1"/>
    <s v="plays"/>
    <n v="100"/>
    <x v="1982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1"/>
    <s v="plays"/>
    <n v="107"/>
    <x v="1983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1"/>
    <s v="plays"/>
    <n v="100"/>
    <x v="1984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1"/>
    <s v="plays"/>
    <n v="111"/>
    <x v="19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1"/>
    <s v="plays"/>
    <n v="115"/>
    <x v="198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1"/>
    <s v="plays"/>
    <n v="108"/>
    <x v="1987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1"/>
    <s v="plays"/>
    <n v="170"/>
    <x v="1988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1"/>
    <s v="plays"/>
    <n v="187"/>
    <x v="1989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1"/>
    <s v="plays"/>
    <n v="108"/>
    <x v="1990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1"/>
    <s v="plays"/>
    <n v="100"/>
    <x v="785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1"/>
    <s v="plays"/>
    <n v="120"/>
    <x v="1991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1"/>
    <s v="plays"/>
    <n v="111"/>
    <x v="1992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1"/>
    <s v="plays"/>
    <n v="104"/>
    <x v="1993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1"/>
    <s v="plays"/>
    <n v="1"/>
    <x v="119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1"/>
    <s v="plays"/>
    <n v="0"/>
    <x v="121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1"/>
    <s v="plays"/>
    <n v="0"/>
    <x v="121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1"/>
    <s v="plays"/>
    <n v="5"/>
    <x v="179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1"/>
    <s v="plays"/>
    <n v="32"/>
    <x v="1994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1"/>
    <s v="plays"/>
    <n v="0"/>
    <x v="121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1"/>
    <s v="plays"/>
    <n v="0"/>
    <x v="121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1"/>
    <s v="plays"/>
    <n v="0"/>
    <x v="457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1"/>
    <s v="plays"/>
    <n v="1"/>
    <x v="144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1"/>
    <s v="plays"/>
    <n v="4"/>
    <x v="1995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1"/>
    <s v="plays"/>
    <n v="0"/>
    <x v="121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1"/>
    <s v="plays"/>
    <n v="2"/>
    <x v="199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1"/>
    <s v="plays"/>
    <n v="0"/>
    <x v="121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1"/>
    <s v="plays"/>
    <n v="42"/>
    <x v="1997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1"/>
    <s v="plays"/>
    <n v="50"/>
    <x v="88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1"/>
    <s v="plays"/>
    <n v="5"/>
    <x v="821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1"/>
    <s v="plays"/>
    <n v="20"/>
    <x v="13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1"/>
    <s v="plays"/>
    <n v="0"/>
    <x v="121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1"/>
    <s v="plays"/>
    <n v="2"/>
    <x v="431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1"/>
    <s v="plays"/>
    <n v="7"/>
    <x v="1998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1"/>
    <s v="plays"/>
    <n v="32"/>
    <x v="1999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1"/>
    <s v="plays"/>
    <n v="0"/>
    <x v="1714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1"/>
    <s v="plays"/>
    <n v="0"/>
    <x v="135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1"/>
    <s v="plays"/>
    <n v="2"/>
    <x v="140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1"/>
    <s v="plays"/>
    <n v="0"/>
    <x v="121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1"/>
    <s v="plays"/>
    <n v="1"/>
    <x v="377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1"/>
    <s v="plays"/>
    <n v="20"/>
    <x v="2000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1"/>
    <s v="plays"/>
    <n v="42"/>
    <x v="2001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1"/>
    <s v="plays"/>
    <n v="1"/>
    <x v="1238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1"/>
    <s v="plays"/>
    <n v="15"/>
    <x v="160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1"/>
    <s v="plays"/>
    <n v="5"/>
    <x v="158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1"/>
    <s v="plays"/>
    <n v="0"/>
    <x v="121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1"/>
    <s v="plays"/>
    <n v="38"/>
    <x v="2002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1"/>
    <s v="plays"/>
    <n v="5"/>
    <x v="200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1"/>
    <s v="plays"/>
    <n v="0"/>
    <x v="1029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1"/>
    <s v="plays"/>
    <n v="0"/>
    <x v="121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1"/>
    <s v="plays"/>
    <n v="11"/>
    <x v="149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1"/>
    <s v="plays"/>
    <n v="2"/>
    <x v="2004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1"/>
    <s v="plays"/>
    <n v="0"/>
    <x v="2005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1"/>
    <s v="plays"/>
    <n v="23"/>
    <x v="200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1"/>
    <s v="plays"/>
    <n v="0"/>
    <x v="121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1"/>
    <s v="plays"/>
    <n v="34"/>
    <x v="2007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1"/>
    <s v="plays"/>
    <n v="19"/>
    <x v="2008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1"/>
    <s v="plays"/>
    <n v="0"/>
    <x v="2009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1"/>
    <s v="plays"/>
    <n v="33"/>
    <x v="433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1"/>
    <s v="plays"/>
    <n v="5"/>
    <x v="119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1"/>
    <s v="plays"/>
    <n v="0"/>
    <x v="144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1"/>
    <s v="plays"/>
    <n v="0"/>
    <x v="121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1"/>
    <s v="plays"/>
    <n v="38"/>
    <x v="2010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1"/>
    <s v="plays"/>
    <n v="1"/>
    <x v="582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1"/>
    <s v="plays"/>
    <n v="3"/>
    <x v="1594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1"/>
    <s v="plays"/>
    <n v="9"/>
    <x v="2011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1"/>
    <s v="plays"/>
    <n v="1"/>
    <x v="381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1"/>
    <s v="plays"/>
    <n v="0"/>
    <x v="121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1"/>
    <s v="plays"/>
    <n v="5"/>
    <x v="2012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1"/>
    <s v="plays"/>
    <n v="21"/>
    <x v="2013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1"/>
    <s v="plays"/>
    <n v="5"/>
    <x v="2014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1"/>
    <s v="plays"/>
    <n v="4"/>
    <x v="2015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1"/>
    <s v="plays"/>
    <n v="0"/>
    <x v="121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1"/>
    <s v="plays"/>
    <n v="62"/>
    <x v="201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1"/>
    <s v="plays"/>
    <n v="1"/>
    <x v="362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1"/>
    <s v="plays"/>
    <n v="0"/>
    <x v="380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1"/>
    <s v="plays"/>
    <n v="1"/>
    <x v="2017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1"/>
    <s v="plays"/>
    <n v="5"/>
    <x v="644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1"/>
    <s v="plays"/>
    <n v="18"/>
    <x v="2018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1"/>
    <s v="plays"/>
    <n v="9"/>
    <x v="2019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1"/>
    <s v="plays"/>
    <n v="0"/>
    <x v="120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1"/>
    <s v="plays"/>
    <n v="3"/>
    <x v="1775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1"/>
    <s v="plays"/>
    <n v="0"/>
    <x v="135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1"/>
    <s v="plays"/>
    <n v="0"/>
    <x v="120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1"/>
    <s v="plays"/>
    <n v="37"/>
    <x v="2020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1"/>
    <s v="plays"/>
    <n v="14"/>
    <x v="2021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1"/>
    <s v="plays"/>
    <n v="0"/>
    <x v="120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1"/>
    <s v="plays"/>
    <n v="0"/>
    <x v="120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1"/>
    <s v="plays"/>
    <n v="61"/>
    <x v="2022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1"/>
    <s v="plays"/>
    <n v="8"/>
    <x v="2023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1"/>
    <s v="plays"/>
    <n v="22"/>
    <x v="2024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1"/>
    <s v="plays"/>
    <n v="27"/>
    <x v="353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1"/>
    <s v="plays"/>
    <n v="9"/>
    <x v="434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1"/>
    <s v="plays"/>
    <n v="27"/>
    <x v="2025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1"/>
    <s v="musical"/>
    <n v="129"/>
    <x v="13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1"/>
    <s v="musical"/>
    <n v="100"/>
    <x v="16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1"/>
    <s v="musical"/>
    <n v="100"/>
    <x v="179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1"/>
    <s v="musical"/>
    <n v="103"/>
    <x v="2026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1"/>
    <s v="musical"/>
    <n v="102"/>
    <x v="2027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1"/>
    <s v="musical"/>
    <n v="125"/>
    <x v="753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1"/>
    <s v="musical"/>
    <n v="131"/>
    <x v="2028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1"/>
    <s v="musical"/>
    <n v="100"/>
    <x v="683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1"/>
    <s v="musical"/>
    <n v="102"/>
    <x v="2029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1"/>
    <s v="musical"/>
    <n v="101"/>
    <x v="203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1"/>
    <s v="musical"/>
    <n v="106"/>
    <x v="596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1"/>
    <s v="musical"/>
    <n v="105"/>
    <x v="2031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1"/>
    <s v="musical"/>
    <n v="103"/>
    <x v="2032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1"/>
    <s v="musical"/>
    <n v="108"/>
    <x v="2033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1"/>
    <s v="musical"/>
    <n v="101"/>
    <x v="203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1"/>
    <s v="musical"/>
    <n v="128"/>
    <x v="1753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1"/>
    <s v="musical"/>
    <n v="133"/>
    <x v="2035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1"/>
    <s v="musical"/>
    <n v="101"/>
    <x v="2036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1"/>
    <s v="musical"/>
    <n v="103"/>
    <x v="2037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1"/>
    <s v="musical"/>
    <n v="107"/>
    <x v="129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1"/>
    <s v="spaces"/>
    <n v="0"/>
    <x v="120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1"/>
    <s v="spaces"/>
    <n v="20"/>
    <x v="20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1"/>
    <s v="spaces"/>
    <n v="0"/>
    <x v="121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1"/>
    <s v="spaces"/>
    <n v="1"/>
    <x v="101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1"/>
    <s v="spaces"/>
    <n v="0"/>
    <x v="121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1"/>
    <s v="spaces"/>
    <n v="0"/>
    <x v="120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1"/>
    <s v="spaces"/>
    <n v="4"/>
    <x v="2039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1"/>
    <s v="spaces"/>
    <n v="0"/>
    <x v="2040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1"/>
    <s v="spaces"/>
    <n v="3"/>
    <x v="381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1"/>
    <s v="spaces"/>
    <n v="0"/>
    <x v="121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1"/>
    <s v="spaces"/>
    <n v="2"/>
    <x v="2041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1"/>
    <s v="spaces"/>
    <n v="8"/>
    <x v="2042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1"/>
    <s v="spaces"/>
    <n v="0"/>
    <x v="2043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1"/>
    <s v="spaces"/>
    <n v="0"/>
    <x v="121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1"/>
    <s v="spaces"/>
    <n v="60"/>
    <x v="177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1"/>
    <s v="spaces"/>
    <n v="17"/>
    <x v="204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1"/>
    <s v="spaces"/>
    <n v="2"/>
    <x v="72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1"/>
    <s v="spaces"/>
    <n v="0"/>
    <x v="121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1"/>
    <s v="spaces"/>
    <n v="0"/>
    <x v="121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1"/>
    <s v="spaces"/>
    <n v="0"/>
    <x v="121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1"/>
    <s v="plays"/>
    <n v="110"/>
    <x v="204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1"/>
    <s v="plays"/>
    <n v="122"/>
    <x v="54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1"/>
    <s v="plays"/>
    <n v="107"/>
    <x v="204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1"/>
    <s v="plays"/>
    <n v="101"/>
    <x v="2047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1"/>
    <s v="plays"/>
    <n v="109"/>
    <x v="2048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1"/>
    <s v="plays"/>
    <n v="114"/>
    <x v="2049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1"/>
    <s v="plays"/>
    <n v="114"/>
    <x v="2050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1"/>
    <s v="plays"/>
    <n v="106"/>
    <x v="2051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1"/>
    <s v="plays"/>
    <n v="163"/>
    <x v="2052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1"/>
    <s v="plays"/>
    <n v="106"/>
    <x v="2053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1"/>
    <s v="plays"/>
    <n v="100"/>
    <x v="2054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1"/>
    <s v="plays"/>
    <n v="105"/>
    <x v="2055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1"/>
    <s v="plays"/>
    <n v="175"/>
    <x v="205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1"/>
    <s v="plays"/>
    <n v="102"/>
    <x v="124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1"/>
    <s v="plays"/>
    <n v="100"/>
    <x v="2057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1"/>
    <s v="plays"/>
    <n v="171"/>
    <x v="2058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1"/>
    <s v="plays"/>
    <n v="114"/>
    <x v="78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1"/>
    <s v="plays"/>
    <n v="129"/>
    <x v="205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1"/>
    <s v="plays"/>
    <n v="101"/>
    <x v="2060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1"/>
    <s v="plays"/>
    <n v="109"/>
    <x v="709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1"/>
    <s v="spaces"/>
    <n v="129"/>
    <x v="1290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1"/>
    <s v="spaces"/>
    <n v="102"/>
    <x v="11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1"/>
    <s v="spaces"/>
    <n v="147"/>
    <x v="2061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1"/>
    <s v="spaces"/>
    <n v="100"/>
    <x v="2062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1"/>
    <s v="spaces"/>
    <n v="122"/>
    <x v="2063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1"/>
    <s v="spaces"/>
    <n v="106"/>
    <x v="2064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1"/>
    <s v="spaces"/>
    <n v="110"/>
    <x v="206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1"/>
    <s v="spaces"/>
    <n v="100"/>
    <x v="669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1"/>
    <s v="spaces"/>
    <n v="177"/>
    <x v="2066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1"/>
    <s v="spaces"/>
    <n v="100"/>
    <x v="206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1"/>
    <s v="spaces"/>
    <n v="103"/>
    <x v="206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1"/>
    <s v="spaces"/>
    <n v="105"/>
    <x v="2069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1"/>
    <s v="spaces"/>
    <n v="100"/>
    <x v="1187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1"/>
    <s v="spaces"/>
    <n v="458"/>
    <x v="2070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1"/>
    <s v="spaces"/>
    <n v="105"/>
    <x v="2071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1"/>
    <s v="spaces"/>
    <n v="172"/>
    <x v="2072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1"/>
    <s v="spaces"/>
    <n v="104"/>
    <x v="2073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1"/>
    <s v="spaces"/>
    <n v="103"/>
    <x v="2074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1"/>
    <s v="spaces"/>
    <n v="119"/>
    <x v="207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1"/>
    <s v="spaces"/>
    <n v="100"/>
    <x v="36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1"/>
    <s v="spaces"/>
    <n v="319"/>
    <x v="2076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1"/>
    <s v="spaces"/>
    <n v="109"/>
    <x v="2077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1"/>
    <s v="spaces"/>
    <n v="101"/>
    <x v="207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1"/>
    <s v="spaces"/>
    <n v="113"/>
    <x v="2079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1"/>
    <s v="spaces"/>
    <n v="120"/>
    <x v="2080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1"/>
    <s v="spaces"/>
    <n v="108"/>
    <x v="2081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1"/>
    <s v="spaces"/>
    <n v="180"/>
    <x v="1205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1"/>
    <s v="spaces"/>
    <n v="101"/>
    <x v="2082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1"/>
    <s v="spaces"/>
    <n v="120"/>
    <x v="2083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1"/>
    <s v="spaces"/>
    <n v="158"/>
    <x v="2084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1"/>
    <s v="spaces"/>
    <n v="124"/>
    <x v="2085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1"/>
    <s v="spaces"/>
    <n v="117"/>
    <x v="2086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1"/>
    <s v="spaces"/>
    <n v="157"/>
    <x v="2087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1"/>
    <s v="spaces"/>
    <n v="113"/>
    <x v="208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1"/>
    <s v="spaces"/>
    <n v="103"/>
    <x v="2089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1"/>
    <s v="spaces"/>
    <n v="103"/>
    <x v="2090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1"/>
    <s v="spaces"/>
    <n v="106"/>
    <x v="2091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1"/>
    <s v="spaces"/>
    <n v="101"/>
    <x v="2092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1"/>
    <s v="spaces"/>
    <n v="121"/>
    <x v="2093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1"/>
    <s v="spaces"/>
    <n v="101"/>
    <x v="2094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1"/>
    <s v="spaces"/>
    <n v="116"/>
    <x v="901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1"/>
    <s v="spaces"/>
    <n v="101"/>
    <x v="2095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1"/>
    <s v="spaces"/>
    <n v="103"/>
    <x v="2096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1"/>
    <s v="spaces"/>
    <n v="246"/>
    <x v="209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1"/>
    <s v="spaces"/>
    <n v="302"/>
    <x v="209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1"/>
    <s v="spaces"/>
    <n v="143"/>
    <x v="1769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1"/>
    <s v="spaces"/>
    <n v="131"/>
    <x v="2099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1"/>
    <s v="spaces"/>
    <n v="168"/>
    <x v="2100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1"/>
    <s v="spaces"/>
    <n v="110"/>
    <x v="2101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1"/>
    <s v="spaces"/>
    <n v="107"/>
    <x v="2102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1"/>
    <s v="spaces"/>
    <n v="100"/>
    <x v="246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1"/>
    <s v="spaces"/>
    <n v="127"/>
    <x v="1302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1"/>
    <s v="spaces"/>
    <n v="147"/>
    <x v="210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1"/>
    <s v="spaces"/>
    <n v="113"/>
    <x v="2104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1"/>
    <s v="spaces"/>
    <n v="109"/>
    <x v="2105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1"/>
    <s v="spaces"/>
    <n v="127"/>
    <x v="2106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1"/>
    <s v="spaces"/>
    <n v="213"/>
    <x v="2107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1"/>
    <s v="spaces"/>
    <n v="101"/>
    <x v="210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1"/>
    <s v="spaces"/>
    <n v="109"/>
    <x v="2109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1"/>
    <s v="spaces"/>
    <n v="108"/>
    <x v="2110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1"/>
    <s v="spaces"/>
    <n v="110"/>
    <x v="2111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1"/>
    <s v="spaces"/>
    <n v="128"/>
    <x v="2112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1"/>
    <s v="spaces"/>
    <n v="110"/>
    <x v="2113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1"/>
    <s v="spaces"/>
    <n v="109"/>
    <x v="2114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1"/>
    <s v="spaces"/>
    <n v="133"/>
    <x v="2115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1"/>
    <s v="spaces"/>
    <n v="191"/>
    <x v="2116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1"/>
    <s v="spaces"/>
    <n v="149"/>
    <x v="2117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1"/>
    <s v="spaces"/>
    <n v="166"/>
    <x v="211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1"/>
    <s v="spaces"/>
    <n v="107"/>
    <x v="17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1"/>
    <s v="spaces"/>
    <n v="106"/>
    <x v="2119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1"/>
    <s v="spaces"/>
    <n v="24"/>
    <x v="2120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1"/>
    <s v="spaces"/>
    <n v="0"/>
    <x v="822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1"/>
    <s v="spaces"/>
    <n v="0"/>
    <x v="140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1"/>
    <s v="spaces"/>
    <n v="0"/>
    <x v="121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1"/>
    <s v="spaces"/>
    <n v="0"/>
    <x v="120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1"/>
    <s v="spaces"/>
    <n v="0"/>
    <x v="121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1"/>
    <s v="spaces"/>
    <n v="0"/>
    <x v="121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1"/>
    <s v="spaces"/>
    <n v="0"/>
    <x v="120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1"/>
    <s v="spaces"/>
    <n v="3"/>
    <x v="212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1"/>
    <s v="spaces"/>
    <n v="0"/>
    <x v="1727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1"/>
    <s v="spaces"/>
    <n v="0"/>
    <x v="121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1"/>
    <s v="spaces"/>
    <n v="67"/>
    <x v="2122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1"/>
    <s v="spaces"/>
    <n v="20"/>
    <x v="2123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1"/>
    <s v="spaces"/>
    <n v="11"/>
    <x v="2124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1"/>
    <s v="spaces"/>
    <n v="0"/>
    <x v="144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1"/>
    <s v="spaces"/>
    <n v="12"/>
    <x v="2125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1"/>
    <s v="spaces"/>
    <n v="3"/>
    <x v="4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1"/>
    <s v="spaces"/>
    <n v="0"/>
    <x v="2126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1"/>
    <s v="spaces"/>
    <n v="14"/>
    <x v="2127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1"/>
    <s v="spaces"/>
    <n v="3"/>
    <x v="212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1"/>
    <s v="spaces"/>
    <n v="60"/>
    <x v="2129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1"/>
    <s v="spaces"/>
    <n v="0"/>
    <x v="120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1"/>
    <s v="spaces"/>
    <n v="0"/>
    <x v="2130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1"/>
    <s v="spaces"/>
    <n v="0"/>
    <x v="2131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1"/>
    <s v="spaces"/>
    <n v="9"/>
    <x v="2132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1"/>
    <s v="spaces"/>
    <n v="15"/>
    <x v="2133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1"/>
    <s v="spaces"/>
    <n v="0"/>
    <x v="1780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1"/>
    <s v="spaces"/>
    <n v="0"/>
    <x v="1902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1"/>
    <s v="spaces"/>
    <n v="1"/>
    <x v="2134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1"/>
    <s v="spaces"/>
    <n v="0"/>
    <x v="2135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1"/>
    <s v="spaces"/>
    <n v="0"/>
    <x v="213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1"/>
    <s v="spaces"/>
    <n v="0"/>
    <x v="121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1"/>
    <s v="spaces"/>
    <n v="0"/>
    <x v="791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1"/>
    <s v="spaces"/>
    <n v="12"/>
    <x v="2137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1"/>
    <s v="spaces"/>
    <n v="2"/>
    <x v="21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1"/>
    <s v="spaces"/>
    <n v="0"/>
    <x v="407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1"/>
    <s v="spaces"/>
    <n v="1"/>
    <x v="36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1"/>
    <s v="spaces"/>
    <n v="0"/>
    <x v="823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1"/>
    <s v="spaces"/>
    <n v="23"/>
    <x v="213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1"/>
    <s v="spaces"/>
    <n v="5"/>
    <x v="2140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1"/>
    <s v="spaces"/>
    <n v="16"/>
    <x v="1803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1"/>
    <s v="spaces"/>
    <n v="1"/>
    <x v="239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1"/>
    <s v="spaces"/>
    <n v="23"/>
    <x v="2141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1"/>
    <s v="spaces"/>
    <n v="0"/>
    <x v="380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1"/>
    <s v="spaces"/>
    <n v="0"/>
    <x v="73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1"/>
    <s v="spaces"/>
    <n v="4"/>
    <x v="2142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1"/>
    <s v="spaces"/>
    <n v="17"/>
    <x v="214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1"/>
    <s v="spaces"/>
    <n v="4"/>
    <x v="2144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1"/>
    <s v="spaces"/>
    <n v="14"/>
    <x v="2145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1"/>
    <s v="spaces"/>
    <n v="15"/>
    <x v="2146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1"/>
    <s v="spaces"/>
    <n v="12"/>
    <x v="380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1"/>
    <s v="spaces"/>
    <n v="39"/>
    <x v="2147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1"/>
    <s v="spaces"/>
    <n v="0"/>
    <x v="14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1"/>
    <s v="spaces"/>
    <n v="30"/>
    <x v="214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1"/>
    <s v="spaces"/>
    <n v="42"/>
    <x v="2149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1"/>
    <s v="spaces"/>
    <n v="4"/>
    <x v="2150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1"/>
    <s v="spaces"/>
    <n v="20"/>
    <x v="2151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1"/>
    <s v="spaces"/>
    <n v="0"/>
    <x v="31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1"/>
    <s v="spaces"/>
    <n v="25"/>
    <x v="65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1"/>
    <s v="spaces"/>
    <n v="0"/>
    <x v="119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1"/>
    <s v="spaces"/>
    <n v="27"/>
    <x v="2152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1"/>
    <s v="spaces"/>
    <n v="5"/>
    <x v="2153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1"/>
    <s v="spaces"/>
    <n v="4"/>
    <x v="2154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1"/>
    <s v="spaces"/>
    <n v="0"/>
    <x v="121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1"/>
    <s v="spaces"/>
    <n v="3"/>
    <x v="462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1"/>
    <s v="spaces"/>
    <n v="57"/>
    <x v="1340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1"/>
    <s v="spaces"/>
    <n v="0"/>
    <x v="120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1"/>
    <s v="spaces"/>
    <n v="0"/>
    <x v="215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1"/>
    <s v="spaces"/>
    <n v="0"/>
    <x v="144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1"/>
    <s v="spaces"/>
    <n v="0"/>
    <x v="2156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1"/>
    <s v="spaces"/>
    <n v="1"/>
    <x v="119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1"/>
    <s v="spaces"/>
    <n v="58"/>
    <x v="2157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1"/>
    <s v="spaces"/>
    <n v="68"/>
    <x v="215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1"/>
    <s v="spaces"/>
    <n v="0"/>
    <x v="516"/>
    <x v="3124"/>
    <d v="2015-02-02T18:43:21"/>
    <x v="3"/>
  </r>
  <r>
    <n v="3125"/>
    <s v="N/A (Canceled)"/>
    <s v="N/A"/>
    <n v="1500000"/>
    <n v="0"/>
    <x v="1"/>
    <x v="0"/>
    <s v="USD"/>
    <n v="1452142672"/>
    <x v="3125"/>
    <b v="0"/>
    <n v="0"/>
    <b v="0"/>
    <x v="1"/>
    <s v="spaces"/>
    <n v="0"/>
    <x v="121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1"/>
    <s v="spaces"/>
    <n v="4"/>
    <x v="2159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1"/>
    <s v="spaces"/>
    <n v="0"/>
    <x v="121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1"/>
    <s v="plays"/>
    <n v="109"/>
    <x v="2160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1"/>
    <s v="plays"/>
    <n v="1"/>
    <x v="119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1"/>
    <s v="plays"/>
    <n v="4"/>
    <x v="2161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1"/>
    <s v="plays"/>
    <n v="16"/>
    <x v="399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1"/>
    <s v="plays"/>
    <n v="0"/>
    <x v="119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1"/>
    <s v="plays"/>
    <n v="108"/>
    <x v="1178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1"/>
    <s v="plays"/>
    <n v="23"/>
    <x v="644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1"/>
    <s v="plays"/>
    <n v="21"/>
    <x v="2162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1"/>
    <s v="plays"/>
    <n v="128"/>
    <x v="2163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1"/>
    <s v="plays"/>
    <n v="3"/>
    <x v="73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1"/>
    <s v="plays"/>
    <n v="0"/>
    <x v="121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1"/>
    <s v="plays"/>
    <n v="5"/>
    <x v="2164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1"/>
    <s v="plays"/>
    <n v="1"/>
    <x v="119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1"/>
    <s v="plays"/>
    <n v="52"/>
    <x v="216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1"/>
    <s v="plays"/>
    <n v="2"/>
    <x v="2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1"/>
    <s v="plays"/>
    <n v="0"/>
    <x v="121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1"/>
    <s v="plays"/>
    <n v="75"/>
    <x v="216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1"/>
    <s v="plays"/>
    <n v="0"/>
    <x v="121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1"/>
    <s v="plays"/>
    <n v="11"/>
    <x v="2167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1"/>
    <s v="plays"/>
    <n v="118"/>
    <x v="2168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1"/>
    <s v="plays"/>
    <n v="131"/>
    <x v="2169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1"/>
    <s v="plays"/>
    <n v="104"/>
    <x v="364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1"/>
    <s v="plays"/>
    <n v="101"/>
    <x v="2170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1"/>
    <s v="plays"/>
    <n v="100"/>
    <x v="2171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1"/>
    <s v="plays"/>
    <n v="106"/>
    <x v="2172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1"/>
    <s v="plays"/>
    <n v="336"/>
    <x v="2173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1"/>
    <s v="plays"/>
    <n v="113"/>
    <x v="2174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1"/>
    <s v="plays"/>
    <n v="189"/>
    <x v="1259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1"/>
    <s v="plays"/>
    <n v="102"/>
    <x v="2175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1"/>
    <s v="plays"/>
    <n v="101"/>
    <x v="217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1"/>
    <s v="plays"/>
    <n v="114"/>
    <x v="2177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1"/>
    <s v="plays"/>
    <n v="133"/>
    <x v="1038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1"/>
    <s v="plays"/>
    <n v="102"/>
    <x v="20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1"/>
    <s v="plays"/>
    <n v="105"/>
    <x v="2178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1"/>
    <s v="plays"/>
    <n v="127"/>
    <x v="140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1"/>
    <s v="plays"/>
    <n v="111"/>
    <x v="217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1"/>
    <s v="plays"/>
    <n v="107"/>
    <x v="2180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1"/>
    <s v="plays"/>
    <n v="163"/>
    <x v="218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1"/>
    <s v="plays"/>
    <n v="160"/>
    <x v="2182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1"/>
    <s v="plays"/>
    <n v="116"/>
    <x v="2183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1"/>
    <s v="plays"/>
    <n v="124"/>
    <x v="2184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1"/>
    <s v="plays"/>
    <n v="103"/>
    <x v="96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1"/>
    <s v="plays"/>
    <n v="112"/>
    <x v="29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1"/>
    <s v="plays"/>
    <n v="109"/>
    <x v="1250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1"/>
    <s v="plays"/>
    <n v="115"/>
    <x v="2185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1"/>
    <s v="plays"/>
    <n v="103"/>
    <x v="218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1"/>
    <s v="plays"/>
    <n v="101"/>
    <x v="2187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1"/>
    <s v="plays"/>
    <n v="110"/>
    <x v="1867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1"/>
    <s v="plays"/>
    <n v="115"/>
    <x v="2188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1"/>
    <s v="plays"/>
    <n v="117"/>
    <x v="2189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1"/>
    <s v="plays"/>
    <n v="172"/>
    <x v="2190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1"/>
    <s v="plays"/>
    <n v="114"/>
    <x v="2191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1"/>
    <s v="plays"/>
    <n v="120"/>
    <x v="2192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1"/>
    <s v="plays"/>
    <n v="109"/>
    <x v="811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1"/>
    <s v="plays"/>
    <n v="101"/>
    <x v="2193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1"/>
    <s v="plays"/>
    <n v="109"/>
    <x v="1583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1"/>
    <s v="plays"/>
    <n v="107"/>
    <x v="2194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1"/>
    <s v="plays"/>
    <n v="100"/>
    <x v="683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1"/>
    <s v="plays"/>
    <n v="102"/>
    <x v="2195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1"/>
    <s v="plays"/>
    <n v="116"/>
    <x v="219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1"/>
    <s v="musical"/>
    <n v="65"/>
    <x v="2197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1"/>
    <s v="musical"/>
    <n v="12"/>
    <x v="2198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1"/>
    <s v="musical"/>
    <n v="0"/>
    <x v="121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1"/>
    <s v="musical"/>
    <n v="4"/>
    <x v="2199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1"/>
    <s v="musical"/>
    <n v="1"/>
    <x v="786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1"/>
    <s v="musical"/>
    <n v="12"/>
    <x v="220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1"/>
    <s v="musical"/>
    <n v="0"/>
    <x v="121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1"/>
    <s v="musical"/>
    <n v="59"/>
    <x v="1656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1"/>
    <s v="musical"/>
    <n v="0"/>
    <x v="462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1"/>
    <s v="musical"/>
    <n v="11"/>
    <x v="2201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1"/>
    <s v="musical"/>
    <n v="0"/>
    <x v="2202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1"/>
    <s v="musical"/>
    <n v="52"/>
    <x v="2203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1"/>
    <s v="musical"/>
    <n v="0"/>
    <x v="12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1"/>
    <s v="musical"/>
    <n v="1"/>
    <x v="381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1"/>
    <s v="musical"/>
    <n v="55"/>
    <x v="183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1"/>
    <s v="musical"/>
    <n v="25"/>
    <x v="683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1"/>
    <s v="musical"/>
    <n v="0"/>
    <x v="121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1"/>
    <s v="musical"/>
    <n v="3"/>
    <x v="1878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1"/>
    <s v="musical"/>
    <n v="0"/>
    <x v="121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1"/>
    <s v="musical"/>
    <n v="46"/>
    <x v="2204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1"/>
    <s v="plays"/>
    <n v="104"/>
    <x v="2205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1"/>
    <s v="plays"/>
    <n v="119"/>
    <x v="220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1"/>
    <s v="plays"/>
    <n v="126"/>
    <x v="2207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1"/>
    <s v="plays"/>
    <n v="120"/>
    <x v="2208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1"/>
    <s v="plays"/>
    <n v="126"/>
    <x v="2209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1"/>
    <s v="plays"/>
    <n v="100"/>
    <x v="2210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1"/>
    <s v="plays"/>
    <n v="102"/>
    <x v="2211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1"/>
    <s v="plays"/>
    <n v="100"/>
    <x v="2212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1"/>
    <s v="plays"/>
    <n v="100"/>
    <x v="2213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1"/>
    <s v="plays"/>
    <n v="116"/>
    <x v="2214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1"/>
    <s v="plays"/>
    <n v="102"/>
    <x v="2215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1"/>
    <s v="plays"/>
    <n v="100"/>
    <x v="221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1"/>
    <s v="plays"/>
    <n v="101"/>
    <x v="221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1"/>
    <s v="plays"/>
    <n v="103"/>
    <x v="247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1"/>
    <s v="plays"/>
    <n v="125"/>
    <x v="2218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1"/>
    <s v="plays"/>
    <n v="110"/>
    <x v="1145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1"/>
    <s v="plays"/>
    <n v="102"/>
    <x v="2219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1"/>
    <s v="plays"/>
    <n v="102"/>
    <x v="2220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1"/>
    <s v="plays"/>
    <n v="104"/>
    <x v="2221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1"/>
    <s v="plays"/>
    <n v="125"/>
    <x v="73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1"/>
    <s v="plays"/>
    <n v="102"/>
    <x v="222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1"/>
    <s v="plays"/>
    <n v="108"/>
    <x v="1345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1"/>
    <s v="plays"/>
    <n v="110"/>
    <x v="2223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1"/>
    <s v="plays"/>
    <n v="161"/>
    <x v="400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1"/>
    <s v="plays"/>
    <n v="131"/>
    <x v="2224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1"/>
    <s v="plays"/>
    <n v="119"/>
    <x v="2225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1"/>
    <s v="plays"/>
    <n v="100"/>
    <x v="222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1"/>
    <s v="plays"/>
    <n v="103"/>
    <x v="2208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1"/>
    <s v="plays"/>
    <n v="101"/>
    <x v="2227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1"/>
    <s v="plays"/>
    <n v="101"/>
    <x v="2228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1"/>
    <s v="plays"/>
    <n v="112"/>
    <x v="1953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1"/>
    <s v="plays"/>
    <n v="106"/>
    <x v="2229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1"/>
    <s v="plays"/>
    <n v="101"/>
    <x v="2230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1"/>
    <s v="plays"/>
    <n v="115"/>
    <x v="2231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1"/>
    <s v="plays"/>
    <n v="127"/>
    <x v="162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1"/>
    <s v="plays"/>
    <n v="103"/>
    <x v="2232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1"/>
    <s v="plays"/>
    <n v="103"/>
    <x v="2233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1"/>
    <s v="plays"/>
    <n v="104"/>
    <x v="2234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1"/>
    <s v="plays"/>
    <n v="111"/>
    <x v="1917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1"/>
    <s v="plays"/>
    <n v="106"/>
    <x v="2235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1"/>
    <s v="plays"/>
    <n v="101"/>
    <x v="223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1"/>
    <s v="plays"/>
    <n v="105"/>
    <x v="2237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1"/>
    <s v="plays"/>
    <n v="102"/>
    <x v="2238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1"/>
    <s v="plays"/>
    <n v="111"/>
    <x v="2239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1"/>
    <s v="plays"/>
    <n v="128"/>
    <x v="150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1"/>
    <s v="plays"/>
    <n v="102"/>
    <x v="2240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1"/>
    <s v="plays"/>
    <n v="101"/>
    <x v="2241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1"/>
    <s v="plays"/>
    <n v="175"/>
    <x v="2242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1"/>
    <s v="plays"/>
    <n v="128"/>
    <x v="1901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1"/>
    <s v="plays"/>
    <n v="106"/>
    <x v="1169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1"/>
    <s v="plays"/>
    <n v="105"/>
    <x v="2243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1"/>
    <s v="plays"/>
    <n v="106"/>
    <x v="224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1"/>
    <s v="plays"/>
    <n v="109"/>
    <x v="2245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1"/>
    <s v="plays"/>
    <n v="100"/>
    <x v="224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1"/>
    <s v="plays"/>
    <n v="103"/>
    <x v="2247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1"/>
    <s v="plays"/>
    <n v="112"/>
    <x v="2248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1"/>
    <s v="plays"/>
    <n v="103"/>
    <x v="2249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1"/>
    <s v="plays"/>
    <n v="164"/>
    <x v="2250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1"/>
    <s v="plays"/>
    <n v="131"/>
    <x v="1042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1"/>
    <s v="plays"/>
    <n v="102"/>
    <x v="2251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1"/>
    <s v="plays"/>
    <n v="128"/>
    <x v="2252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1"/>
    <s v="plays"/>
    <n v="102"/>
    <x v="2253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1"/>
    <s v="plays"/>
    <n v="102"/>
    <x v="2254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1"/>
    <s v="plays"/>
    <n v="130"/>
    <x v="2255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1"/>
    <s v="plays"/>
    <n v="154"/>
    <x v="225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1"/>
    <s v="plays"/>
    <n v="107"/>
    <x v="22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1"/>
    <s v="plays"/>
    <n v="101"/>
    <x v="2258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1"/>
    <s v="plays"/>
    <n v="100"/>
    <x v="225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1"/>
    <s v="plays"/>
    <n v="117"/>
    <x v="2260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1"/>
    <s v="plays"/>
    <n v="109"/>
    <x v="2261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1"/>
    <s v="plays"/>
    <n v="103"/>
    <x v="2262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1"/>
    <s v="plays"/>
    <n v="114"/>
    <x v="2263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1"/>
    <s v="plays"/>
    <n v="103"/>
    <x v="2264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1"/>
    <s v="plays"/>
    <n v="122"/>
    <x v="2265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1"/>
    <s v="plays"/>
    <n v="103"/>
    <x v="226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1"/>
    <s v="plays"/>
    <n v="105"/>
    <x v="2267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1"/>
    <s v="plays"/>
    <n v="102"/>
    <x v="2268"/>
    <x v="3284"/>
    <d v="2016-01-29T05:59:00"/>
    <x v="2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1"/>
    <s v="plays"/>
    <n v="112"/>
    <x v="226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1"/>
    <s v="plays"/>
    <n v="102"/>
    <x v="2270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1"/>
    <s v="plays"/>
    <n v="100"/>
    <x v="2271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1"/>
    <s v="plays"/>
    <n v="100"/>
    <x v="2272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1"/>
    <s v="plays"/>
    <n v="133"/>
    <x v="2273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1"/>
    <s v="plays"/>
    <n v="121"/>
    <x v="2274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1"/>
    <s v="plays"/>
    <n v="114"/>
    <x v="2275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1"/>
    <s v="plays"/>
    <n v="286"/>
    <x v="227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1"/>
    <s v="plays"/>
    <n v="170"/>
    <x v="518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1"/>
    <s v="plays"/>
    <n v="118"/>
    <x v="2277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1"/>
    <s v="plays"/>
    <n v="103"/>
    <x v="1999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1"/>
    <s v="plays"/>
    <n v="144"/>
    <x v="227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1"/>
    <s v="plays"/>
    <n v="100"/>
    <x v="227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1"/>
    <s v="plays"/>
    <n v="102"/>
    <x v="2280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1"/>
    <s v="plays"/>
    <n v="116"/>
    <x v="2281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1"/>
    <s v="plays"/>
    <n v="136"/>
    <x v="228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1"/>
    <s v="plays"/>
    <n v="133"/>
    <x v="699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1"/>
    <s v="plays"/>
    <n v="103"/>
    <x v="2283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1"/>
    <s v="plays"/>
    <n v="116"/>
    <x v="2284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1"/>
    <s v="plays"/>
    <n v="105"/>
    <x v="2285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1"/>
    <s v="plays"/>
    <n v="102"/>
    <x v="228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1"/>
    <s v="plays"/>
    <n v="175"/>
    <x v="228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1"/>
    <s v="plays"/>
    <n v="107"/>
    <x v="2288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1"/>
    <s v="plays"/>
    <n v="122"/>
    <x v="2289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1"/>
    <s v="plays"/>
    <n v="159"/>
    <x v="65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1"/>
    <s v="plays"/>
    <n v="100"/>
    <x v="2290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1"/>
    <s v="plays"/>
    <n v="110"/>
    <x v="2291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1"/>
    <s v="plays"/>
    <n v="100"/>
    <x v="2254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1"/>
    <s v="plays"/>
    <n v="116"/>
    <x v="2292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1"/>
    <s v="plays"/>
    <n v="211"/>
    <x v="2293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1"/>
    <s v="plays"/>
    <n v="110"/>
    <x v="229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1"/>
    <s v="plays"/>
    <n v="100"/>
    <x v="2295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1"/>
    <s v="plays"/>
    <n v="106"/>
    <x v="229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1"/>
    <s v="plays"/>
    <n v="126"/>
    <x v="2297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1"/>
    <s v="plays"/>
    <n v="108"/>
    <x v="1178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1"/>
    <s v="plays"/>
    <n v="101"/>
    <x v="2298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1"/>
    <s v="plays"/>
    <n v="107"/>
    <x v="1245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1"/>
    <s v="plays"/>
    <n v="102"/>
    <x v="2299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1"/>
    <s v="plays"/>
    <n v="126"/>
    <x v="2047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1"/>
    <s v="plays"/>
    <n v="102"/>
    <x v="2300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1"/>
    <s v="plays"/>
    <n v="113"/>
    <x v="179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1"/>
    <s v="plays"/>
    <n v="101"/>
    <x v="2301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1"/>
    <s v="plays"/>
    <n v="101"/>
    <x v="2302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1"/>
    <s v="plays"/>
    <n v="146"/>
    <x v="2303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1"/>
    <s v="plays"/>
    <n v="117"/>
    <x v="2304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1"/>
    <s v="plays"/>
    <n v="106"/>
    <x v="2305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1"/>
    <s v="plays"/>
    <n v="105"/>
    <x v="23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1"/>
    <s v="plays"/>
    <n v="100"/>
    <x v="2307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1"/>
    <s v="plays"/>
    <n v="105"/>
    <x v="2308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1"/>
    <s v="plays"/>
    <n v="139"/>
    <x v="2309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1"/>
    <s v="plays"/>
    <n v="100"/>
    <x v="2310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1"/>
    <s v="plays"/>
    <n v="100"/>
    <x v="1770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1"/>
    <s v="plays"/>
    <n v="110"/>
    <x v="2311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1"/>
    <s v="plays"/>
    <n v="102"/>
    <x v="2312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1"/>
    <s v="plays"/>
    <n v="104"/>
    <x v="2313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1"/>
    <s v="plays"/>
    <n v="138"/>
    <x v="2314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1"/>
    <s v="plays"/>
    <n v="100"/>
    <x v="2315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1"/>
    <s v="plays"/>
    <n v="102"/>
    <x v="231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1"/>
    <s v="plays"/>
    <n v="171"/>
    <x v="935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1"/>
    <s v="plays"/>
    <n v="101"/>
    <x v="2317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1"/>
    <s v="plays"/>
    <n v="130"/>
    <x v="73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1"/>
    <s v="plays"/>
    <n v="110"/>
    <x v="2318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1"/>
    <s v="plays"/>
    <n v="119"/>
    <x v="231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1"/>
    <s v="plays"/>
    <n v="100"/>
    <x v="2320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1"/>
    <s v="plays"/>
    <n v="153"/>
    <x v="2321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1"/>
    <s v="plays"/>
    <n v="104"/>
    <x v="395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1"/>
    <s v="plays"/>
    <n v="101"/>
    <x v="2322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1"/>
    <s v="plays"/>
    <n v="108"/>
    <x v="2323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1"/>
    <s v="plays"/>
    <n v="315"/>
    <x v="1245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1"/>
    <s v="plays"/>
    <n v="102"/>
    <x v="2145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1"/>
    <s v="plays"/>
    <n v="126"/>
    <x v="2324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1"/>
    <s v="plays"/>
    <n v="101"/>
    <x v="2325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1"/>
    <s v="plays"/>
    <n v="101"/>
    <x v="232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1"/>
    <s v="plays"/>
    <n v="103"/>
    <x v="1555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1"/>
    <s v="plays"/>
    <n v="106"/>
    <x v="2327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1"/>
    <s v="plays"/>
    <n v="101"/>
    <x v="203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1"/>
    <s v="plays"/>
    <n v="113"/>
    <x v="1417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1"/>
    <s v="plays"/>
    <n v="218"/>
    <x v="2328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1"/>
    <s v="plays"/>
    <n v="101"/>
    <x v="2329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1"/>
    <s v="plays"/>
    <n v="106"/>
    <x v="2330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1"/>
    <s v="plays"/>
    <n v="104"/>
    <x v="2331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1"/>
    <s v="plays"/>
    <n v="221"/>
    <x v="2332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1"/>
    <s v="plays"/>
    <n v="119"/>
    <x v="2333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1"/>
    <s v="plays"/>
    <n v="105"/>
    <x v="2334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1"/>
    <s v="plays"/>
    <n v="104"/>
    <x v="2335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1"/>
    <s v="plays"/>
    <n v="118"/>
    <x v="233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1"/>
    <s v="plays"/>
    <n v="139"/>
    <x v="2337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1"/>
    <s v="plays"/>
    <n v="104"/>
    <x v="134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1"/>
    <s v="plays"/>
    <n v="100"/>
    <x v="1509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1"/>
    <s v="plays"/>
    <n v="107"/>
    <x v="2338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1"/>
    <s v="plays"/>
    <n v="100"/>
    <x v="2339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1"/>
    <s v="plays"/>
    <n v="100"/>
    <x v="2340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1"/>
    <s v="plays"/>
    <n v="101"/>
    <x v="1708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1"/>
    <s v="plays"/>
    <n v="108"/>
    <x v="2341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1"/>
    <s v="plays"/>
    <n v="104"/>
    <x v="2342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1"/>
    <s v="plays"/>
    <n v="104"/>
    <x v="2343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1"/>
    <s v="plays"/>
    <n v="102"/>
    <x v="2344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1"/>
    <s v="plays"/>
    <n v="101"/>
    <x v="2345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1"/>
    <s v="plays"/>
    <n v="112"/>
    <x v="234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1"/>
    <s v="plays"/>
    <n v="100"/>
    <x v="2347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1"/>
    <s v="plays"/>
    <n v="100"/>
    <x v="44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1"/>
    <s v="plays"/>
    <n v="105"/>
    <x v="39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1"/>
    <s v="plays"/>
    <n v="117"/>
    <x v="2348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1"/>
    <s v="plays"/>
    <n v="104"/>
    <x v="1154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1"/>
    <s v="plays"/>
    <n v="115"/>
    <x v="2349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1"/>
    <s v="plays"/>
    <n v="102"/>
    <x v="2320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1"/>
    <s v="plays"/>
    <n v="223"/>
    <x v="229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1"/>
    <s v="plays"/>
    <n v="100"/>
    <x v="683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1"/>
    <s v="plays"/>
    <n v="106"/>
    <x v="2350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1"/>
    <s v="plays"/>
    <n v="142"/>
    <x v="2005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1"/>
    <s v="plays"/>
    <n v="184"/>
    <x v="235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1"/>
    <s v="plays"/>
    <n v="104"/>
    <x v="2352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1"/>
    <s v="plays"/>
    <n v="112"/>
    <x v="123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1"/>
    <s v="plays"/>
    <n v="111"/>
    <x v="555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1"/>
    <s v="plays"/>
    <n v="104"/>
    <x v="2353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1"/>
    <s v="plays"/>
    <n v="100"/>
    <x v="2354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1"/>
    <s v="plays"/>
    <n v="102"/>
    <x v="2355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1"/>
    <s v="plays"/>
    <n v="110"/>
    <x v="235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1"/>
    <s v="plays"/>
    <n v="100"/>
    <x v="2124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1"/>
    <s v="plays"/>
    <n v="122"/>
    <x v="2357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1"/>
    <s v="plays"/>
    <n v="138"/>
    <x v="2358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1"/>
    <s v="plays"/>
    <n v="100"/>
    <x v="2359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1"/>
    <s v="plays"/>
    <n v="107"/>
    <x v="2360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1"/>
    <s v="plays"/>
    <n v="211"/>
    <x v="23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1"/>
    <s v="plays"/>
    <n v="124"/>
    <x v="2362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1"/>
    <s v="plays"/>
    <n v="109"/>
    <x v="2363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1"/>
    <s v="plays"/>
    <n v="104"/>
    <x v="2364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1"/>
    <s v="plays"/>
    <n v="100"/>
    <x v="2365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1"/>
    <s v="plays"/>
    <n v="130"/>
    <x v="2235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1"/>
    <s v="plays"/>
    <n v="104"/>
    <x v="236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1"/>
    <s v="plays"/>
    <n v="100"/>
    <x v="2367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1"/>
    <s v="plays"/>
    <n v="120"/>
    <x v="2368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1"/>
    <s v="plays"/>
    <n v="100"/>
    <x v="841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1"/>
    <s v="plays"/>
    <n v="101"/>
    <x v="2369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1"/>
    <s v="plays"/>
    <n v="107"/>
    <x v="2370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1"/>
    <s v="plays"/>
    <n v="138"/>
    <x v="2178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1"/>
    <s v="plays"/>
    <n v="101"/>
    <x v="237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1"/>
    <s v="plays"/>
    <n v="109"/>
    <x v="2372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1"/>
    <s v="plays"/>
    <n v="140"/>
    <x v="431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1"/>
    <s v="plays"/>
    <n v="104"/>
    <x v="2373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1"/>
    <s v="plays"/>
    <n v="103"/>
    <x v="2374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1"/>
    <s v="plays"/>
    <n v="108"/>
    <x v="2375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1"/>
    <s v="plays"/>
    <n v="100"/>
    <x v="24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1"/>
    <s v="plays"/>
    <n v="103"/>
    <x v="237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1"/>
    <s v="plays"/>
    <n v="130"/>
    <x v="1783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1"/>
    <s v="plays"/>
    <n v="109"/>
    <x v="2377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1"/>
    <s v="plays"/>
    <n v="100"/>
    <x v="2378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1"/>
    <s v="plays"/>
    <n v="110"/>
    <x v="2379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1"/>
    <s v="plays"/>
    <n v="100"/>
    <x v="2380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1"/>
    <s v="plays"/>
    <n v="106"/>
    <x v="2381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1"/>
    <s v="plays"/>
    <n v="112"/>
    <x v="2382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1"/>
    <s v="plays"/>
    <n v="106"/>
    <x v="2383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1"/>
    <s v="plays"/>
    <n v="101"/>
    <x v="2384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1"/>
    <s v="plays"/>
    <n v="104"/>
    <x v="2385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1"/>
    <s v="plays"/>
    <n v="135"/>
    <x v="238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1"/>
    <s v="plays"/>
    <n v="105"/>
    <x v="1085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1"/>
    <s v="plays"/>
    <n v="103"/>
    <x v="2387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1"/>
    <s v="plays"/>
    <n v="100"/>
    <x v="672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1"/>
    <s v="plays"/>
    <n v="186"/>
    <x v="2388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1"/>
    <s v="plays"/>
    <n v="289"/>
    <x v="2389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1"/>
    <s v="plays"/>
    <n v="100"/>
    <x v="2390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1"/>
    <s v="plays"/>
    <n v="108"/>
    <x v="2391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1"/>
    <s v="plays"/>
    <n v="108"/>
    <x v="2392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1"/>
    <s v="plays"/>
    <n v="110"/>
    <x v="39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1"/>
    <s v="plays"/>
    <n v="171"/>
    <x v="1922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1"/>
    <s v="plays"/>
    <n v="152"/>
    <x v="2393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1"/>
    <s v="plays"/>
    <n v="101"/>
    <x v="2394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1"/>
    <s v="plays"/>
    <n v="153"/>
    <x v="2395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1"/>
    <s v="plays"/>
    <n v="128"/>
    <x v="440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1"/>
    <s v="plays"/>
    <n v="101"/>
    <x v="239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1"/>
    <s v="plays"/>
    <n v="101"/>
    <x v="239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1"/>
    <s v="plays"/>
    <n v="191"/>
    <x v="2398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1"/>
    <s v="plays"/>
    <n v="140"/>
    <x v="2399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1"/>
    <s v="plays"/>
    <n v="124"/>
    <x v="2400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1"/>
    <s v="plays"/>
    <n v="126"/>
    <x v="2401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1"/>
    <s v="plays"/>
    <n v="190"/>
    <x v="73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1"/>
    <s v="plays"/>
    <n v="139"/>
    <x v="240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1"/>
    <s v="plays"/>
    <n v="202"/>
    <x v="2403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1"/>
    <s v="plays"/>
    <n v="103"/>
    <x v="2404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1"/>
    <s v="plays"/>
    <n v="102"/>
    <x v="2405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1"/>
    <s v="plays"/>
    <n v="103"/>
    <x v="240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1"/>
    <s v="plays"/>
    <n v="127"/>
    <x v="2407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1"/>
    <s v="plays"/>
    <n v="101"/>
    <x v="890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1"/>
    <s v="plays"/>
    <n v="122"/>
    <x v="2408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1"/>
    <s v="plays"/>
    <n v="113"/>
    <x v="2000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1"/>
    <s v="plays"/>
    <n v="150"/>
    <x v="683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1"/>
    <s v="plays"/>
    <n v="215"/>
    <x v="1299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1"/>
    <s v="plays"/>
    <n v="102"/>
    <x v="2230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1"/>
    <s v="plays"/>
    <n v="100"/>
    <x v="240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1"/>
    <s v="plays"/>
    <n v="101"/>
    <x v="2410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1"/>
    <s v="plays"/>
    <n v="113"/>
    <x v="135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1"/>
    <s v="plays"/>
    <n v="104"/>
    <x v="364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1"/>
    <s v="plays"/>
    <n v="115"/>
    <x v="2411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1"/>
    <s v="plays"/>
    <n v="113"/>
    <x v="2412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1"/>
    <s v="plays"/>
    <n v="128"/>
    <x v="2413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1"/>
    <s v="plays"/>
    <n v="143"/>
    <x v="2414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1"/>
    <s v="plays"/>
    <n v="119"/>
    <x v="241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1"/>
    <s v="plays"/>
    <n v="138"/>
    <x v="36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1"/>
    <s v="plays"/>
    <n v="160"/>
    <x v="237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1"/>
    <s v="plays"/>
    <n v="114"/>
    <x v="241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1"/>
    <s v="plays"/>
    <n v="101"/>
    <x v="2281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1"/>
    <s v="plays"/>
    <n v="155"/>
    <x v="2417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1"/>
    <s v="plays"/>
    <n v="128"/>
    <x v="2418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1"/>
    <s v="plays"/>
    <n v="121"/>
    <x v="2419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1"/>
    <s v="plays"/>
    <n v="113"/>
    <x v="91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1"/>
    <s v="plays"/>
    <n v="128"/>
    <x v="1604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1"/>
    <s v="plays"/>
    <n v="158"/>
    <x v="2420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1"/>
    <s v="plays"/>
    <n v="105"/>
    <x v="2421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1"/>
    <s v="plays"/>
    <n v="100"/>
    <x v="24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1"/>
    <s v="plays"/>
    <n v="100"/>
    <x v="2422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1"/>
    <s v="plays"/>
    <n v="107"/>
    <x v="797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1"/>
    <s v="plays"/>
    <n v="124"/>
    <x v="2423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1"/>
    <s v="plays"/>
    <n v="109"/>
    <x v="2424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1"/>
    <s v="plays"/>
    <n v="102"/>
    <x v="2425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1"/>
    <s v="plays"/>
    <n v="106"/>
    <x v="242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1"/>
    <s v="plays"/>
    <n v="106"/>
    <x v="2427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1"/>
    <s v="plays"/>
    <n v="101"/>
    <x v="2428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1"/>
    <s v="plays"/>
    <n v="105"/>
    <x v="2429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1"/>
    <s v="plays"/>
    <n v="108"/>
    <x v="2430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1"/>
    <s v="plays"/>
    <n v="100"/>
    <x v="178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1"/>
    <s v="plays"/>
    <n v="104"/>
    <x v="2431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1"/>
    <s v="plays"/>
    <n v="102"/>
    <x v="2432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1"/>
    <s v="plays"/>
    <n v="104"/>
    <x v="171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1"/>
    <s v="plays"/>
    <n v="180"/>
    <x v="1028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1"/>
    <s v="plays"/>
    <n v="106"/>
    <x v="2433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1"/>
    <s v="plays"/>
    <n v="101"/>
    <x v="2434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1"/>
    <s v="plays"/>
    <n v="101"/>
    <x v="2435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1"/>
    <s v="plays"/>
    <n v="100"/>
    <x v="243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1"/>
    <s v="plays"/>
    <n v="118"/>
    <x v="2437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1"/>
    <s v="plays"/>
    <n v="110"/>
    <x v="687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1"/>
    <s v="plays"/>
    <n v="103"/>
    <x v="2438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1"/>
    <s v="plays"/>
    <n v="100"/>
    <x v="2439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1"/>
    <s v="plays"/>
    <n v="100"/>
    <x v="2440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1"/>
    <s v="plays"/>
    <n v="110"/>
    <x v="2441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1"/>
    <s v="plays"/>
    <n v="101"/>
    <x v="2442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1"/>
    <s v="plays"/>
    <n v="101"/>
    <x v="2443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1"/>
    <s v="plays"/>
    <n v="169"/>
    <x v="1300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1"/>
    <s v="plays"/>
    <n v="100"/>
    <x v="2444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1"/>
    <s v="plays"/>
    <n v="114"/>
    <x v="2445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1"/>
    <s v="plays"/>
    <n v="102"/>
    <x v="244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1"/>
    <s v="plays"/>
    <n v="106"/>
    <x v="2447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1"/>
    <s v="plays"/>
    <n v="102"/>
    <x v="2448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1"/>
    <s v="plays"/>
    <n v="117"/>
    <x v="2010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1"/>
    <s v="plays"/>
    <n v="101"/>
    <x v="2449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1"/>
    <s v="plays"/>
    <n v="132"/>
    <x v="2202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1"/>
    <s v="plays"/>
    <n v="100"/>
    <x v="178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1"/>
    <s v="plays"/>
    <n v="128"/>
    <x v="2450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1"/>
    <s v="plays"/>
    <n v="119"/>
    <x v="2451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1"/>
    <s v="plays"/>
    <n v="126"/>
    <x v="2452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1"/>
    <s v="plays"/>
    <n v="156"/>
    <x v="2453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1"/>
    <s v="plays"/>
    <n v="103"/>
    <x v="1428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1"/>
    <s v="plays"/>
    <n v="153"/>
    <x v="2454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1"/>
    <s v="plays"/>
    <n v="180"/>
    <x v="14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1"/>
    <s v="plays"/>
    <n v="128"/>
    <x v="245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1"/>
    <s v="plays"/>
    <n v="120"/>
    <x v="245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1"/>
    <s v="plays"/>
    <n v="123"/>
    <x v="885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1"/>
    <s v="plays"/>
    <n v="105"/>
    <x v="104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1"/>
    <s v="plays"/>
    <n v="102"/>
    <x v="2457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1"/>
    <s v="plays"/>
    <n v="105"/>
    <x v="2458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1"/>
    <s v="plays"/>
    <n v="100"/>
    <x v="2459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1"/>
    <s v="plays"/>
    <n v="100"/>
    <x v="90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1"/>
    <s v="plays"/>
    <n v="102"/>
    <x v="2460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1"/>
    <s v="plays"/>
    <n v="114"/>
    <x v="2461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1"/>
    <s v="plays"/>
    <n v="102"/>
    <x v="2414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1"/>
    <s v="plays"/>
    <n v="102"/>
    <x v="2462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1"/>
    <s v="plays"/>
    <n v="105"/>
    <x v="2463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1"/>
    <s v="plays"/>
    <n v="102"/>
    <x v="175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1"/>
    <s v="plays"/>
    <n v="100"/>
    <x v="2464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1"/>
    <s v="plays"/>
    <n v="106"/>
    <x v="138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1"/>
    <s v="plays"/>
    <n v="113"/>
    <x v="2465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1"/>
    <s v="plays"/>
    <n v="100"/>
    <x v="1199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1"/>
    <s v="plays"/>
    <n v="100"/>
    <x v="246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1"/>
    <s v="plays"/>
    <n v="100"/>
    <x v="2467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1"/>
    <s v="plays"/>
    <n v="144"/>
    <x v="2468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1"/>
    <s v="plays"/>
    <n v="104"/>
    <x v="2469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1"/>
    <s v="plays"/>
    <n v="108"/>
    <x v="2470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1"/>
    <s v="plays"/>
    <n v="102"/>
    <x v="247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1"/>
    <s v="plays"/>
    <n v="149"/>
    <x v="2472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1"/>
    <s v="plays"/>
    <n v="105"/>
    <x v="2473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1"/>
    <s v="plays"/>
    <n v="101"/>
    <x v="2474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1"/>
    <s v="plays"/>
    <n v="131"/>
    <x v="2475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1"/>
    <s v="plays"/>
    <n v="105"/>
    <x v="247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1"/>
    <s v="plays"/>
    <n v="109"/>
    <x v="2477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1"/>
    <s v="plays"/>
    <n v="111"/>
    <x v="700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1"/>
    <s v="plays"/>
    <n v="100"/>
    <x v="2478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1"/>
    <s v="plays"/>
    <n v="114"/>
    <x v="133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1"/>
    <s v="plays"/>
    <n v="122"/>
    <x v="2479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1"/>
    <s v="plays"/>
    <n v="100"/>
    <x v="2480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1"/>
    <s v="plays"/>
    <n v="103"/>
    <x v="2481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1"/>
    <s v="plays"/>
    <n v="106"/>
    <x v="2482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1"/>
    <s v="plays"/>
    <n v="101"/>
    <x v="2483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1"/>
    <s v="plays"/>
    <n v="100"/>
    <x v="135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1"/>
    <s v="plays"/>
    <n v="130"/>
    <x v="673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1"/>
    <s v="plays"/>
    <n v="100"/>
    <x v="1318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1"/>
    <s v="plays"/>
    <n v="100"/>
    <x v="669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1"/>
    <s v="plays"/>
    <n v="114"/>
    <x v="2484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1"/>
    <s v="plays"/>
    <n v="100"/>
    <x v="83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1"/>
    <s v="plays"/>
    <n v="287"/>
    <x v="2485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1"/>
    <s v="plays"/>
    <n v="109"/>
    <x v="938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1"/>
    <s v="plays"/>
    <n v="116"/>
    <x v="248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1"/>
    <s v="plays"/>
    <n v="119"/>
    <x v="2487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1"/>
    <s v="plays"/>
    <n v="109"/>
    <x v="2488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1"/>
    <s v="plays"/>
    <n v="127"/>
    <x v="2489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1"/>
    <s v="plays"/>
    <n v="101"/>
    <x v="2490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1"/>
    <s v="plays"/>
    <n v="128"/>
    <x v="2491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1"/>
    <s v="plays"/>
    <n v="100"/>
    <x v="2492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1"/>
    <s v="plays"/>
    <n v="175"/>
    <x v="2493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1"/>
    <s v="plays"/>
    <n v="127"/>
    <x v="24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1"/>
    <s v="plays"/>
    <n v="111"/>
    <x v="2495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1"/>
    <s v="plays"/>
    <n v="126"/>
    <x v="249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1"/>
    <s v="plays"/>
    <n v="119"/>
    <x v="2497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1"/>
    <s v="plays"/>
    <n v="108"/>
    <x v="2498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1"/>
    <s v="plays"/>
    <n v="103"/>
    <x v="2499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1"/>
    <s v="plays"/>
    <n v="110"/>
    <x v="99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1"/>
    <s v="plays"/>
    <n v="202"/>
    <x v="1225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1"/>
    <s v="plays"/>
    <n v="130"/>
    <x v="2500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1"/>
    <s v="plays"/>
    <n v="104"/>
    <x v="104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1"/>
    <s v="plays"/>
    <n v="100"/>
    <x v="2501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1"/>
    <s v="plays"/>
    <n v="171"/>
    <x v="290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1"/>
    <s v="plays"/>
    <n v="113"/>
    <x v="2502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1"/>
    <s v="plays"/>
    <n v="184"/>
    <x v="7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1"/>
    <s v="plays"/>
    <n v="130"/>
    <x v="2503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1"/>
    <s v="plays"/>
    <n v="105"/>
    <x v="2005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1"/>
    <s v="plays"/>
    <n v="100"/>
    <x v="1354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1"/>
    <s v="plays"/>
    <n v="153"/>
    <x v="2504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1"/>
    <s v="plays"/>
    <n v="162"/>
    <x v="250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1"/>
    <s v="plays"/>
    <n v="136"/>
    <x v="583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1"/>
    <s v="plays"/>
    <n v="144"/>
    <x v="250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1"/>
    <s v="plays"/>
    <n v="100"/>
    <x v="368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1"/>
    <s v="plays"/>
    <n v="101"/>
    <x v="2507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1"/>
    <s v="plays"/>
    <n v="107"/>
    <x v="25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1"/>
    <s v="plays"/>
    <n v="125"/>
    <x v="2509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1"/>
    <s v="plays"/>
    <n v="119"/>
    <x v="383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1"/>
    <s v="plays"/>
    <n v="101"/>
    <x v="2350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1"/>
    <s v="plays"/>
    <n v="113"/>
    <x v="113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1"/>
    <s v="plays"/>
    <n v="105"/>
    <x v="2510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1"/>
    <s v="plays"/>
    <n v="110"/>
    <x v="2511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1"/>
    <s v="plays"/>
    <n v="100"/>
    <x v="635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1"/>
    <s v="plays"/>
    <n v="120"/>
    <x v="1461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1"/>
    <s v="plays"/>
    <n v="105"/>
    <x v="251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1"/>
    <s v="plays"/>
    <n v="103"/>
    <x v="1765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1"/>
    <s v="plays"/>
    <n v="102"/>
    <x v="2513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1"/>
    <s v="plays"/>
    <n v="100"/>
    <x v="2514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1"/>
    <s v="musical"/>
    <n v="0"/>
    <x v="121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1"/>
    <s v="musical"/>
    <n v="0"/>
    <x v="12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1"/>
    <s v="musical"/>
    <n v="0"/>
    <x v="12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1"/>
    <s v="musical"/>
    <n v="51"/>
    <x v="2515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1"/>
    <s v="musical"/>
    <n v="20"/>
    <x v="101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1"/>
    <s v="musical"/>
    <n v="35"/>
    <x v="2516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1"/>
    <s v="musical"/>
    <n v="4"/>
    <x v="2517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1"/>
    <s v="musical"/>
    <n v="36"/>
    <x v="2518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1"/>
    <s v="musical"/>
    <n v="0"/>
    <x v="121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1"/>
    <s v="musical"/>
    <n v="31"/>
    <x v="2519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1"/>
    <s v="musical"/>
    <n v="7"/>
    <x v="1694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1"/>
    <s v="musical"/>
    <n v="0"/>
    <x v="12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1"/>
    <s v="musical"/>
    <n v="6"/>
    <x v="1714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1"/>
    <s v="musical"/>
    <n v="0"/>
    <x v="121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1"/>
    <s v="musical"/>
    <n v="2"/>
    <x v="501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1"/>
    <s v="musical"/>
    <n v="0"/>
    <x v="121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1"/>
    <s v="musical"/>
    <n v="16"/>
    <x v="252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1"/>
    <s v="musical"/>
    <n v="0"/>
    <x v="12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1"/>
    <s v="musical"/>
    <n v="5"/>
    <x v="2521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1"/>
    <s v="musical"/>
    <n v="6"/>
    <x v="2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1"/>
    <s v="plays"/>
    <n v="100"/>
    <x v="2522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1"/>
    <s v="plays"/>
    <n v="104"/>
    <x v="1158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1"/>
    <s v="plays"/>
    <n v="100"/>
    <x v="201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1"/>
    <s v="plays"/>
    <n v="104"/>
    <x v="1337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1"/>
    <s v="plays"/>
    <n v="251"/>
    <x v="2523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1"/>
    <s v="plays"/>
    <n v="101"/>
    <x v="2524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1"/>
    <s v="plays"/>
    <n v="174"/>
    <x v="2525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1"/>
    <s v="plays"/>
    <n v="116"/>
    <x v="252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1"/>
    <s v="plays"/>
    <n v="106"/>
    <x v="2527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1"/>
    <s v="plays"/>
    <n v="111"/>
    <x v="2528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1"/>
    <s v="plays"/>
    <n v="101"/>
    <x v="1700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1"/>
    <s v="plays"/>
    <n v="102"/>
    <x v="2529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1"/>
    <s v="plays"/>
    <n v="100"/>
    <x v="2530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1"/>
    <s v="plays"/>
    <n v="111"/>
    <x v="2531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1"/>
    <s v="plays"/>
    <n v="101"/>
    <x v="2532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1"/>
    <s v="plays"/>
    <n v="104"/>
    <x v="433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1"/>
    <s v="plays"/>
    <n v="109"/>
    <x v="2533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1"/>
    <s v="plays"/>
    <n v="115"/>
    <x v="2534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1"/>
    <s v="plays"/>
    <n v="100"/>
    <x v="2535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1"/>
    <s v="plays"/>
    <n v="103"/>
    <x v="25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1"/>
    <s v="plays"/>
    <n v="104"/>
    <x v="2537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1"/>
    <s v="plays"/>
    <n v="138"/>
    <x v="2538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1"/>
    <s v="plays"/>
    <n v="110"/>
    <x v="2539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1"/>
    <s v="plays"/>
    <n v="101"/>
    <x v="2540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1"/>
    <s v="plays"/>
    <n v="102"/>
    <x v="2541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1"/>
    <s v="plays"/>
    <n v="114"/>
    <x v="2542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1"/>
    <s v="plays"/>
    <n v="100"/>
    <x v="2543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1"/>
    <s v="plays"/>
    <n v="140"/>
    <x v="457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1"/>
    <s v="plays"/>
    <n v="129"/>
    <x v="2544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1"/>
    <s v="plays"/>
    <n v="103"/>
    <x v="254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1"/>
    <s v="plays"/>
    <n v="103"/>
    <x v="254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1"/>
    <s v="plays"/>
    <n v="110"/>
    <x v="2547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1"/>
    <s v="plays"/>
    <n v="113"/>
    <x v="2548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1"/>
    <s v="plays"/>
    <n v="112"/>
    <x v="1025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1"/>
    <s v="plays"/>
    <n v="139"/>
    <x v="69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1"/>
    <s v="plays"/>
    <n v="111"/>
    <x v="254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1"/>
    <s v="plays"/>
    <n v="139"/>
    <x v="2550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1"/>
    <s v="plays"/>
    <n v="106"/>
    <x v="17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1"/>
    <s v="plays"/>
    <n v="101"/>
    <x v="2551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1"/>
    <s v="plays"/>
    <n v="100"/>
    <x v="2552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1"/>
    <s v="plays"/>
    <n v="109"/>
    <x v="995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1"/>
    <s v="plays"/>
    <n v="118"/>
    <x v="2553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1"/>
    <s v="plays"/>
    <n v="120"/>
    <x v="2554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1"/>
    <s v="plays"/>
    <n v="128"/>
    <x v="2555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1"/>
    <s v="plays"/>
    <n v="126"/>
    <x v="255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1"/>
    <s v="plays"/>
    <n v="129"/>
    <x v="2557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1"/>
    <s v="plays"/>
    <n v="107"/>
    <x v="2558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1"/>
    <s v="plays"/>
    <n v="100"/>
    <x v="2559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1"/>
    <s v="plays"/>
    <n v="155"/>
    <x v="2560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1"/>
    <s v="plays"/>
    <n v="108"/>
    <x v="2561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1"/>
    <s v="plays"/>
    <n v="111"/>
    <x v="2562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1"/>
    <s v="plays"/>
    <n v="101"/>
    <x v="2007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1"/>
    <s v="plays"/>
    <n v="121"/>
    <x v="2274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1"/>
    <s v="plays"/>
    <n v="100"/>
    <x v="256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1"/>
    <s v="plays"/>
    <n v="109"/>
    <x v="2564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1"/>
    <s v="plays"/>
    <n v="123"/>
    <x v="2565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1"/>
    <s v="plays"/>
    <n v="136"/>
    <x v="256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1"/>
    <s v="plays"/>
    <n v="103"/>
    <x v="1829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1"/>
    <s v="plays"/>
    <n v="121"/>
    <x v="2567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1"/>
    <s v="plays"/>
    <n v="186"/>
    <x v="2568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1"/>
    <s v="plays"/>
    <n v="300"/>
    <x v="2569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1"/>
    <s v="plays"/>
    <n v="108"/>
    <x v="2570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1"/>
    <s v="plays"/>
    <n v="141"/>
    <x v="2571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1"/>
    <s v="plays"/>
    <n v="114"/>
    <x v="2572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1"/>
    <s v="plays"/>
    <n v="154"/>
    <x v="734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1"/>
    <s v="plays"/>
    <n v="102"/>
    <x v="2573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1"/>
    <s v="plays"/>
    <n v="102"/>
    <x v="2574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1"/>
    <s v="plays"/>
    <n v="103"/>
    <x v="2575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1"/>
    <s v="plays"/>
    <n v="156"/>
    <x v="843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1"/>
    <s v="plays"/>
    <n v="101"/>
    <x v="257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1"/>
    <s v="plays"/>
    <n v="239"/>
    <x v="2577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1"/>
    <s v="plays"/>
    <n v="210"/>
    <x v="2432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1"/>
    <s v="plays"/>
    <n v="105"/>
    <x v="2578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1"/>
    <s v="plays"/>
    <n v="101"/>
    <x v="2579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1"/>
    <s v="plays"/>
    <n v="111"/>
    <x v="2580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1"/>
    <s v="plays"/>
    <n v="102"/>
    <x v="2581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1"/>
    <s v="plays"/>
    <n v="103"/>
    <x v="2582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1"/>
    <s v="plays"/>
    <n v="127"/>
    <x v="2583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1"/>
    <s v="plays"/>
    <n v="339"/>
    <x v="2584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1"/>
    <s v="plays"/>
    <n v="101"/>
    <x v="2503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1"/>
    <s v="plays"/>
    <n v="9"/>
    <x v="2585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1"/>
    <s v="plays"/>
    <n v="7"/>
    <x v="258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1"/>
    <s v="plays"/>
    <n v="10"/>
    <x v="101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1"/>
    <s v="plays"/>
    <n v="11"/>
    <x v="123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1"/>
    <s v="plays"/>
    <n v="15"/>
    <x v="163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1"/>
    <s v="plays"/>
    <n v="0"/>
    <x v="121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1"/>
    <s v="plays"/>
    <n v="28"/>
    <x v="2254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1"/>
    <s v="plays"/>
    <n v="13"/>
    <x v="119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1"/>
    <s v="plays"/>
    <n v="1"/>
    <x v="119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1"/>
    <s v="plays"/>
    <n v="21"/>
    <x v="822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1"/>
    <s v="plays"/>
    <n v="18"/>
    <x v="817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1"/>
    <s v="plays"/>
    <n v="20"/>
    <x v="2587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1"/>
    <s v="plays"/>
    <n v="18"/>
    <x v="2588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1"/>
    <s v="plays"/>
    <n v="0"/>
    <x v="121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1"/>
    <s v="plays"/>
    <n v="2"/>
    <x v="380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1"/>
    <s v="plays"/>
    <n v="0"/>
    <x v="121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1"/>
    <s v="plays"/>
    <n v="0"/>
    <x v="121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1"/>
    <s v="plays"/>
    <n v="10"/>
    <x v="119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1"/>
    <s v="plays"/>
    <n v="2"/>
    <x v="2589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1"/>
    <s v="plays"/>
    <n v="1"/>
    <x v="380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1"/>
    <s v="musical"/>
    <n v="104"/>
    <x v="259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1"/>
    <s v="musical"/>
    <n v="105"/>
    <x v="753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1"/>
    <s v="musical"/>
    <n v="100"/>
    <x v="2591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1"/>
    <s v="musical"/>
    <n v="133"/>
    <x v="2592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1"/>
    <s v="musical"/>
    <n v="113"/>
    <x v="789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1"/>
    <s v="musical"/>
    <n v="103"/>
    <x v="259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1"/>
    <s v="musical"/>
    <n v="120"/>
    <x v="2594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1"/>
    <s v="musical"/>
    <n v="130"/>
    <x v="2595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1"/>
    <s v="musical"/>
    <n v="101"/>
    <x v="2596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1"/>
    <s v="musical"/>
    <n v="109"/>
    <x v="2597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1"/>
    <s v="musical"/>
    <n v="102"/>
    <x v="1254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1"/>
    <s v="musical"/>
    <n v="110"/>
    <x v="2598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1"/>
    <s v="musical"/>
    <n v="101"/>
    <x v="2599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1"/>
    <s v="musical"/>
    <n v="100"/>
    <x v="260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1"/>
    <s v="musical"/>
    <n v="106"/>
    <x v="2601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1"/>
    <s v="musical"/>
    <n v="100"/>
    <x v="2602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1"/>
    <s v="musical"/>
    <n v="100"/>
    <x v="248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1"/>
    <s v="musical"/>
    <n v="113"/>
    <x v="2603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1"/>
    <s v="musical"/>
    <n v="103"/>
    <x v="2604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1"/>
    <s v="musical"/>
    <n v="117"/>
    <x v="645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1"/>
    <s v="musical"/>
    <n v="108"/>
    <x v="260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1"/>
    <s v="musical"/>
    <n v="100"/>
    <x v="2606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1"/>
    <s v="musical"/>
    <n v="100"/>
    <x v="101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1"/>
    <s v="musical"/>
    <n v="146"/>
    <x v="2607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1"/>
    <s v="musical"/>
    <n v="110"/>
    <x v="2608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1"/>
    <s v="musical"/>
    <n v="108"/>
    <x v="2609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1"/>
    <s v="musical"/>
    <n v="100"/>
    <x v="101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1"/>
    <s v="musical"/>
    <n v="100"/>
    <x v="145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1"/>
    <s v="musical"/>
    <n v="107"/>
    <x v="261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1"/>
    <s v="musical"/>
    <n v="143"/>
    <x v="1129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1"/>
    <s v="musical"/>
    <n v="105"/>
    <x v="2611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1"/>
    <s v="musical"/>
    <n v="104"/>
    <x v="938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1"/>
    <s v="musical"/>
    <n v="120"/>
    <x v="101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1"/>
    <s v="musical"/>
    <n v="110"/>
    <x v="2612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1"/>
    <s v="musical"/>
    <n v="102"/>
    <x v="2613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1"/>
    <s v="musical"/>
    <n v="129"/>
    <x v="261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1"/>
    <s v="musical"/>
    <n v="115"/>
    <x v="26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1"/>
    <s v="musical"/>
    <n v="151"/>
    <x v="96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1"/>
    <s v="musical"/>
    <n v="111"/>
    <x v="2616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1"/>
    <s v="musical"/>
    <n v="100"/>
    <x v="2617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1"/>
    <s v="musical"/>
    <n v="1"/>
    <x v="13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1"/>
    <s v="musical"/>
    <n v="3"/>
    <x v="2005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1"/>
    <s v="musical"/>
    <n v="0"/>
    <x v="121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1"/>
    <s v="musical"/>
    <n v="0"/>
    <x v="121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1"/>
    <s v="musical"/>
    <n v="0"/>
    <x v="827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1"/>
    <s v="musical"/>
    <n v="60"/>
    <x v="2618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1"/>
    <s v="musical"/>
    <n v="1"/>
    <x v="73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1"/>
    <s v="musical"/>
    <n v="2"/>
    <x v="144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1"/>
    <s v="musical"/>
    <n v="0"/>
    <x v="12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1"/>
    <s v="musical"/>
    <n v="90"/>
    <x v="2619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1"/>
    <s v="musical"/>
    <n v="1"/>
    <x v="1491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1"/>
    <s v="musical"/>
    <n v="4"/>
    <x v="96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1"/>
    <s v="musical"/>
    <n v="4"/>
    <x v="262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1"/>
    <s v="musical"/>
    <n v="9"/>
    <x v="2621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1"/>
    <s v="musical"/>
    <n v="0"/>
    <x v="121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1"/>
    <s v="musical"/>
    <n v="20"/>
    <x v="2382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1"/>
    <s v="musical"/>
    <n v="0"/>
    <x v="121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1"/>
    <s v="musical"/>
    <n v="0"/>
    <x v="172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1"/>
    <s v="musical"/>
    <n v="0"/>
    <x v="144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1"/>
    <s v="musical"/>
    <n v="30"/>
    <x v="2622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1"/>
    <s v="plays"/>
    <n v="100"/>
    <x v="683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1"/>
    <s v="plays"/>
    <n v="101"/>
    <x v="131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1"/>
    <s v="plays"/>
    <n v="122"/>
    <x v="26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1"/>
    <s v="plays"/>
    <n v="330"/>
    <x v="794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1"/>
    <s v="plays"/>
    <n v="110"/>
    <x v="2624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1"/>
    <s v="plays"/>
    <n v="101"/>
    <x v="2625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1"/>
    <s v="plays"/>
    <n v="140"/>
    <x v="262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1"/>
    <s v="plays"/>
    <n v="100"/>
    <x v="73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1"/>
    <s v="plays"/>
    <n v="119"/>
    <x v="2627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1"/>
    <s v="plays"/>
    <n v="107"/>
    <x v="2628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1"/>
    <s v="plays"/>
    <n v="228"/>
    <x v="2629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1"/>
    <s v="plays"/>
    <n v="106"/>
    <x v="2630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1"/>
    <s v="plays"/>
    <n v="143"/>
    <x v="161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1"/>
    <s v="plays"/>
    <n v="105"/>
    <x v="2631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1"/>
    <s v="plays"/>
    <n v="110"/>
    <x v="2632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1"/>
    <s v="plays"/>
    <n v="106"/>
    <x v="1622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1"/>
    <s v="plays"/>
    <n v="108"/>
    <x v="2633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1"/>
    <s v="plays"/>
    <n v="105"/>
    <x v="2634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1"/>
    <s v="plays"/>
    <n v="119"/>
    <x v="440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1"/>
    <s v="plays"/>
    <n v="153"/>
    <x v="2635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1"/>
    <s v="plays"/>
    <n v="100"/>
    <x v="263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1"/>
    <s v="plays"/>
    <n v="100"/>
    <x v="2637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1"/>
    <s v="plays"/>
    <n v="225"/>
    <x v="753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1"/>
    <s v="plays"/>
    <n v="106"/>
    <x v="2638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1"/>
    <s v="plays"/>
    <n v="105"/>
    <x v="2639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1"/>
    <s v="plays"/>
    <n v="117"/>
    <x v="277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1"/>
    <s v="plays"/>
    <n v="109"/>
    <x v="2640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1"/>
    <s v="plays"/>
    <n v="160"/>
    <x v="375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1"/>
    <s v="plays"/>
    <n v="113"/>
    <x v="2641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1"/>
    <s v="plays"/>
    <n v="102"/>
    <x v="264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1"/>
    <s v="plays"/>
    <n v="101"/>
    <x v="2643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1"/>
    <s v="plays"/>
    <n v="101"/>
    <x v="2644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1"/>
    <s v="plays"/>
    <n v="6500"/>
    <x v="94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1"/>
    <s v="plays"/>
    <n v="9"/>
    <x v="264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1"/>
    <s v="plays"/>
    <n v="22"/>
    <x v="264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1"/>
    <s v="plays"/>
    <n v="21"/>
    <x v="2647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1"/>
    <s v="plays"/>
    <n v="41"/>
    <x v="2648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1"/>
    <s v="plays"/>
    <n v="2"/>
    <x v="2649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1"/>
    <s v="plays"/>
    <n v="3"/>
    <x v="2120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1"/>
    <s v="plays"/>
    <n v="16"/>
    <x v="2650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1"/>
    <s v="plays"/>
    <n v="16"/>
    <x v="26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1"/>
    <s v="plays"/>
    <n v="7"/>
    <x v="2652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1"/>
    <s v="plays"/>
    <n v="4"/>
    <x v="2653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1"/>
    <s v="plays"/>
    <n v="34"/>
    <x v="2654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1"/>
    <s v="plays"/>
    <n v="0"/>
    <x v="119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1"/>
    <s v="plays"/>
    <n v="0"/>
    <x v="31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1"/>
    <s v="plays"/>
    <n v="16"/>
    <x v="2655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1"/>
    <s v="plays"/>
    <n v="3"/>
    <x v="380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1"/>
    <s v="plays"/>
    <n v="0"/>
    <x v="120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1"/>
    <s v="plays"/>
    <n v="5"/>
    <x v="177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1"/>
    <s v="plays"/>
    <n v="2"/>
    <x v="119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1"/>
    <s v="plays"/>
    <n v="0"/>
    <x v="120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1"/>
    <s v="plays"/>
    <n v="18"/>
    <x v="265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1"/>
    <s v="plays"/>
    <n v="5"/>
    <x v="101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1"/>
    <s v="plays"/>
    <n v="0"/>
    <x v="120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1"/>
    <s v="plays"/>
    <n v="0"/>
    <x v="121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1"/>
    <s v="plays"/>
    <n v="1"/>
    <x v="135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1"/>
    <s v="plays"/>
    <n v="27"/>
    <x v="2235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1"/>
    <s v="plays"/>
    <n v="1"/>
    <x v="148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1"/>
    <s v="plays"/>
    <n v="13"/>
    <x v="2214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1"/>
    <s v="musical"/>
    <n v="0"/>
    <x v="119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1"/>
    <s v="musical"/>
    <n v="3"/>
    <x v="882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1"/>
    <s v="musical"/>
    <n v="15"/>
    <x v="1795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1"/>
    <s v="musical"/>
    <n v="3"/>
    <x v="1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1"/>
    <s v="musical"/>
    <n v="0"/>
    <x v="121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1"/>
    <s v="musical"/>
    <n v="0"/>
    <x v="121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1"/>
    <s v="musical"/>
    <n v="0"/>
    <x v="121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1"/>
    <s v="musical"/>
    <n v="0"/>
    <x v="121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1"/>
    <s v="musical"/>
    <n v="53"/>
    <x v="2355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1"/>
    <s v="musical"/>
    <n v="5"/>
    <x v="2657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1"/>
    <s v="musical"/>
    <n v="0"/>
    <x v="119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1"/>
    <s v="musical"/>
    <n v="0"/>
    <x v="121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1"/>
    <s v="musical"/>
    <n v="13"/>
    <x v="35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1"/>
    <s v="musical"/>
    <n v="5"/>
    <x v="38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1"/>
    <s v="musical"/>
    <n v="0"/>
    <x v="121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1"/>
    <s v="musical"/>
    <n v="0"/>
    <x v="121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1"/>
    <s v="musical"/>
    <n v="0"/>
    <x v="121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1"/>
    <s v="musical"/>
    <n v="0"/>
    <x v="121"/>
    <x v="3885"/>
    <d v="2016-05-09T22:49:51"/>
    <x v="2"/>
  </r>
  <r>
    <n v="3886"/>
    <s v="a (Canceled)"/>
    <n v="1"/>
    <n v="10000"/>
    <n v="0"/>
    <x v="1"/>
    <x v="2"/>
    <s v="AUD"/>
    <n v="1418275702"/>
    <x v="3886"/>
    <b v="0"/>
    <n v="0"/>
    <b v="0"/>
    <x v="1"/>
    <s v="musical"/>
    <n v="0"/>
    <x v="121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1"/>
    <s v="musical"/>
    <n v="2"/>
    <x v="827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1"/>
    <s v="plays"/>
    <n v="27"/>
    <x v="2418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1"/>
    <s v="plays"/>
    <n v="1"/>
    <x v="2658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1"/>
    <s v="plays"/>
    <n v="17"/>
    <x v="2659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1"/>
    <s v="plays"/>
    <n v="33"/>
    <x v="2218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1"/>
    <s v="plays"/>
    <n v="0"/>
    <x v="121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1"/>
    <s v="plays"/>
    <n v="22"/>
    <x v="2660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1"/>
    <s v="plays"/>
    <n v="3"/>
    <x v="129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1"/>
    <s v="plays"/>
    <n v="5"/>
    <x v="73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1"/>
    <s v="plays"/>
    <n v="11"/>
    <x v="65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1"/>
    <s v="plays"/>
    <n v="18"/>
    <x v="878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1"/>
    <s v="plays"/>
    <n v="33"/>
    <x v="1302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1"/>
    <s v="plays"/>
    <n v="1"/>
    <x v="368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1"/>
    <s v="plays"/>
    <n v="5"/>
    <x v="2661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1"/>
    <s v="plays"/>
    <n v="1"/>
    <x v="380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1"/>
    <s v="plays"/>
    <n v="49"/>
    <x v="2662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1"/>
    <s v="plays"/>
    <n v="0"/>
    <x v="121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1"/>
    <s v="plays"/>
    <n v="0"/>
    <x v="1720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1"/>
    <s v="plays"/>
    <n v="12"/>
    <x v="2663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1"/>
    <s v="plays"/>
    <n v="67"/>
    <x v="2664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1"/>
    <s v="plays"/>
    <n v="15"/>
    <x v="266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1"/>
    <s v="plays"/>
    <n v="9"/>
    <x v="1783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1"/>
    <s v="plays"/>
    <n v="0"/>
    <x v="1178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1"/>
    <s v="plays"/>
    <n v="3"/>
    <x v="266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1"/>
    <s v="plays"/>
    <n v="37"/>
    <x v="2417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1"/>
    <s v="plays"/>
    <n v="0"/>
    <x v="120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1"/>
    <s v="plays"/>
    <n v="10"/>
    <x v="2667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1"/>
    <s v="plays"/>
    <n v="36"/>
    <x v="2274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1"/>
    <s v="plays"/>
    <n v="0"/>
    <x v="144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1"/>
    <s v="plays"/>
    <n v="0"/>
    <x v="121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1"/>
    <s v="plays"/>
    <n v="0"/>
    <x v="119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1"/>
    <s v="plays"/>
    <n v="0"/>
    <x v="375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1"/>
    <s v="plays"/>
    <n v="2"/>
    <x v="179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1"/>
    <s v="plays"/>
    <n v="5"/>
    <x v="817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1"/>
    <s v="plays"/>
    <n v="0"/>
    <x v="121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1"/>
    <s v="plays"/>
    <n v="8"/>
    <x v="2668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1"/>
    <s v="plays"/>
    <n v="12"/>
    <x v="2669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1"/>
    <s v="plays"/>
    <n v="15"/>
    <x v="1338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1"/>
    <s v="plays"/>
    <n v="10"/>
    <x v="144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1"/>
    <s v="plays"/>
    <n v="0"/>
    <x v="2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1"/>
    <s v="plays"/>
    <n v="1"/>
    <x v="381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1"/>
    <s v="plays"/>
    <n v="13"/>
    <x v="2670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1"/>
    <s v="plays"/>
    <n v="2"/>
    <x v="2671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1"/>
    <s v="plays"/>
    <n v="0"/>
    <x v="121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1"/>
    <s v="plays"/>
    <n v="0"/>
    <x v="121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1"/>
    <s v="plays"/>
    <n v="0"/>
    <x v="120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1"/>
    <s v="plays"/>
    <n v="16"/>
    <x v="146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1"/>
    <s v="plays"/>
    <n v="11"/>
    <x v="2672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1"/>
    <s v="plays"/>
    <n v="44"/>
    <x v="2213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1"/>
    <s v="plays"/>
    <n v="0"/>
    <x v="121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1"/>
    <s v="plays"/>
    <n v="86"/>
    <x v="2673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1"/>
    <s v="plays"/>
    <n v="12"/>
    <x v="295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1"/>
    <s v="plays"/>
    <n v="0"/>
    <x v="144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1"/>
    <s v="plays"/>
    <n v="0"/>
    <x v="148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1"/>
    <s v="plays"/>
    <n v="1"/>
    <x v="380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1"/>
    <s v="plays"/>
    <n v="0"/>
    <x v="121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1"/>
    <s v="plays"/>
    <n v="36"/>
    <x v="2674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1"/>
    <s v="plays"/>
    <n v="0"/>
    <x v="121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1"/>
    <s v="plays"/>
    <n v="0"/>
    <x v="144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1"/>
    <s v="plays"/>
    <n v="3"/>
    <x v="492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1"/>
    <s v="plays"/>
    <n v="3"/>
    <x v="470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1"/>
    <s v="plays"/>
    <n v="0"/>
    <x v="121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1"/>
    <s v="plays"/>
    <n v="16"/>
    <x v="2675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1"/>
    <s v="plays"/>
    <n v="1"/>
    <x v="380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1"/>
    <s v="plays"/>
    <n v="0"/>
    <x v="120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1"/>
    <s v="plays"/>
    <n v="0"/>
    <x v="380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1"/>
    <s v="plays"/>
    <n v="0"/>
    <x v="121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1"/>
    <s v="plays"/>
    <n v="0"/>
    <x v="121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1"/>
    <s v="plays"/>
    <n v="24"/>
    <x v="97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1"/>
    <s v="plays"/>
    <n v="0"/>
    <x v="121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1"/>
    <s v="plays"/>
    <n v="0"/>
    <x v="582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1"/>
    <s v="plays"/>
    <n v="32"/>
    <x v="267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1"/>
    <s v="plays"/>
    <n v="24"/>
    <x v="821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1"/>
    <s v="plays"/>
    <n v="2"/>
    <x v="784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1"/>
    <s v="plays"/>
    <n v="0"/>
    <x v="678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1"/>
    <s v="plays"/>
    <n v="3"/>
    <x v="2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1"/>
    <s v="plays"/>
    <n v="0"/>
    <x v="121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1"/>
    <s v="plays"/>
    <n v="6"/>
    <x v="823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1"/>
    <s v="plays"/>
    <n v="14"/>
    <x v="367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1"/>
    <s v="plays"/>
    <n v="1"/>
    <x v="377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1"/>
    <s v="plays"/>
    <n v="24"/>
    <x v="212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1"/>
    <s v="plays"/>
    <n v="11"/>
    <x v="1447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1"/>
    <s v="plays"/>
    <n v="7"/>
    <x v="267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1"/>
    <s v="plays"/>
    <n v="0"/>
    <x v="148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1"/>
    <s v="plays"/>
    <n v="1"/>
    <x v="2678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1"/>
    <s v="plays"/>
    <n v="21"/>
    <x v="2679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1"/>
    <s v="plays"/>
    <n v="78"/>
    <x v="2680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1"/>
    <s v="plays"/>
    <n v="32"/>
    <x v="2681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1"/>
    <s v="plays"/>
    <n v="0"/>
    <x v="121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1"/>
    <s v="plays"/>
    <n v="48"/>
    <x v="268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1"/>
    <s v="plays"/>
    <n v="1"/>
    <x v="2683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1"/>
    <s v="plays"/>
    <n v="11"/>
    <x v="1261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1"/>
    <s v="plays"/>
    <n v="2"/>
    <x v="1714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1"/>
    <s v="plays"/>
    <n v="18"/>
    <x v="2641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1"/>
    <s v="plays"/>
    <n v="4"/>
    <x v="628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1"/>
    <s v="plays"/>
    <n v="20"/>
    <x v="441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1"/>
    <s v="plays"/>
    <n v="35"/>
    <x v="2684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1"/>
    <s v="plays"/>
    <n v="6"/>
    <x v="2653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1"/>
    <s v="plays"/>
    <n v="32"/>
    <x v="2685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1"/>
    <s v="plays"/>
    <n v="10"/>
    <x v="268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1"/>
    <s v="plays"/>
    <n v="38"/>
    <x v="2687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1"/>
    <s v="plays"/>
    <n v="2"/>
    <x v="1729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1"/>
    <s v="plays"/>
    <n v="0"/>
    <x v="121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1"/>
    <s v="plays"/>
    <n v="4"/>
    <x v="1534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1"/>
    <s v="plays"/>
    <n v="20"/>
    <x v="101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1"/>
    <s v="plays"/>
    <n v="5"/>
    <x v="2688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1"/>
    <s v="plays"/>
    <n v="0"/>
    <x v="362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1"/>
    <s v="plays"/>
    <n v="0"/>
    <x v="144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1"/>
    <s v="plays"/>
    <n v="35"/>
    <x v="827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1"/>
    <s v="plays"/>
    <n v="17"/>
    <x v="779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1"/>
    <s v="plays"/>
    <n v="0"/>
    <x v="121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1"/>
    <s v="plays"/>
    <n v="57"/>
    <x v="2689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1"/>
    <s v="plays"/>
    <n v="17"/>
    <x v="2690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1"/>
    <s v="plays"/>
    <n v="0"/>
    <x v="119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1"/>
    <s v="plays"/>
    <n v="38"/>
    <x v="2671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1"/>
    <s v="plays"/>
    <n v="2"/>
    <x v="2012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1"/>
    <s v="plays"/>
    <n v="10"/>
    <x v="965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1"/>
    <s v="plays"/>
    <n v="0"/>
    <x v="120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1"/>
    <s v="plays"/>
    <n v="1"/>
    <x v="135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1"/>
    <s v="plays"/>
    <n v="0"/>
    <x v="447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1"/>
    <s v="plays"/>
    <n v="0"/>
    <x v="144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1"/>
    <s v="plays"/>
    <n v="6"/>
    <x v="2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1"/>
    <s v="plays"/>
    <n v="4"/>
    <x v="380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1"/>
    <s v="plays"/>
    <n v="24"/>
    <x v="2691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1"/>
    <s v="plays"/>
    <n v="8"/>
    <x v="2692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1"/>
    <s v="plays"/>
    <n v="0"/>
    <x v="121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1"/>
    <s v="plays"/>
    <n v="1"/>
    <x v="31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1"/>
    <s v="plays"/>
    <n v="0"/>
    <x v="121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1"/>
    <s v="plays"/>
    <n v="0"/>
    <x v="120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1"/>
    <s v="plays"/>
    <n v="14"/>
    <x v="119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1"/>
    <s v="plays"/>
    <n v="1"/>
    <x v="1780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1"/>
    <s v="plays"/>
    <n v="9"/>
    <x v="151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1"/>
    <s v="plays"/>
    <n v="1"/>
    <x v="1797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1"/>
    <s v="plays"/>
    <n v="17"/>
    <x v="83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1"/>
    <s v="plays"/>
    <n v="1"/>
    <x v="368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1"/>
    <s v="plays"/>
    <n v="70"/>
    <x v="2693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1"/>
    <s v="plays"/>
    <n v="0"/>
    <x v="121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1"/>
    <s v="plays"/>
    <n v="1"/>
    <x v="119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1"/>
    <s v="plays"/>
    <n v="5"/>
    <x v="368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1"/>
    <s v="plays"/>
    <n v="0"/>
    <x v="121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1"/>
    <s v="plays"/>
    <n v="7"/>
    <x v="2557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1"/>
    <s v="plays"/>
    <n v="28"/>
    <x v="2534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1"/>
    <s v="plays"/>
    <n v="0"/>
    <x v="121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1"/>
    <s v="plays"/>
    <n v="16"/>
    <x v="583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1"/>
    <s v="plays"/>
    <n v="0"/>
    <x v="121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1"/>
    <s v="plays"/>
    <n v="7"/>
    <x v="578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1"/>
    <s v="plays"/>
    <n v="26"/>
    <x v="269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1"/>
    <s v="plays"/>
    <n v="1"/>
    <x v="101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1"/>
    <s v="plays"/>
    <n v="37"/>
    <x v="2695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1"/>
    <s v="plays"/>
    <n v="47"/>
    <x v="269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1"/>
    <s v="plays"/>
    <n v="11"/>
    <x v="375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1"/>
    <s v="plays"/>
    <n v="12"/>
    <x v="2697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1"/>
    <s v="plays"/>
    <n v="60"/>
    <x v="88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1"/>
    <s v="plays"/>
    <n v="31"/>
    <x v="2698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1"/>
    <s v="plays"/>
    <n v="0"/>
    <x v="678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1"/>
    <s v="plays"/>
    <n v="0"/>
    <x v="582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1"/>
    <s v="plays"/>
    <n v="0"/>
    <x v="121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1"/>
    <s v="plays"/>
    <n v="38"/>
    <x v="690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1"/>
    <s v="plays"/>
    <n v="0"/>
    <x v="120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1"/>
    <s v="plays"/>
    <n v="8"/>
    <x v="134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1"/>
    <s v="plays"/>
    <n v="2"/>
    <x v="440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1"/>
    <s v="plays"/>
    <n v="18"/>
    <x v="2699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1"/>
    <s v="plays"/>
    <n v="0"/>
    <x v="580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1"/>
    <s v="plays"/>
    <n v="0"/>
    <x v="120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1"/>
    <s v="plays"/>
    <n v="0"/>
    <x v="121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1"/>
    <s v="plays"/>
    <n v="38"/>
    <x v="2700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1"/>
    <s v="plays"/>
    <n v="22"/>
    <x v="687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1"/>
    <s v="plays"/>
    <n v="0"/>
    <x v="121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1"/>
    <s v="plays"/>
    <n v="18"/>
    <x v="2701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1"/>
    <s v="plays"/>
    <n v="53"/>
    <x v="59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1"/>
    <s v="plays"/>
    <n v="22"/>
    <x v="947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1"/>
    <s v="plays"/>
    <n v="3"/>
    <x v="2702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1"/>
    <s v="plays"/>
    <n v="3"/>
    <x v="669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1"/>
    <s v="plays"/>
    <n v="3"/>
    <x v="2629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1"/>
    <s v="plays"/>
    <n v="0"/>
    <x v="121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1"/>
    <s v="plays"/>
    <n v="2"/>
    <x v="2703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1"/>
    <s v="plays"/>
    <n v="1"/>
    <x v="2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1"/>
    <s v="plays"/>
    <n v="19"/>
    <x v="105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1"/>
    <s v="plays"/>
    <n v="1"/>
    <x v="2704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1"/>
    <s v="plays"/>
    <n v="0"/>
    <x v="380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1"/>
    <s v="plays"/>
    <n v="61"/>
    <x v="2705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1"/>
    <s v="plays"/>
    <n v="1"/>
    <x v="270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1"/>
    <s v="plays"/>
    <n v="34"/>
    <x v="2707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1"/>
    <s v="plays"/>
    <n v="17"/>
    <x v="440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1"/>
    <s v="plays"/>
    <n v="0"/>
    <x v="121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1"/>
    <s v="plays"/>
    <n v="0"/>
    <x v="447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1"/>
    <s v="plays"/>
    <n v="1"/>
    <x v="2708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1"/>
    <s v="plays"/>
    <n v="27"/>
    <x v="431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1"/>
    <s v="plays"/>
    <n v="29"/>
    <x v="2709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1"/>
    <s v="plays"/>
    <n v="0"/>
    <x v="121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1"/>
    <s v="plays"/>
    <n v="9"/>
    <x v="2710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1"/>
    <s v="plays"/>
    <n v="0"/>
    <x v="121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1"/>
    <s v="plays"/>
    <n v="0"/>
    <x v="144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1"/>
    <s v="plays"/>
    <n v="0"/>
    <x v="121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1"/>
    <s v="plays"/>
    <n v="16"/>
    <x v="2242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1"/>
    <s v="plays"/>
    <n v="2"/>
    <x v="1720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1"/>
    <s v="plays"/>
    <n v="22"/>
    <x v="2711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1"/>
    <s v="plays"/>
    <n v="0"/>
    <x v="119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1"/>
    <s v="plays"/>
    <n v="0"/>
    <x v="119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1"/>
    <s v="plays"/>
    <n v="5"/>
    <x v="2712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1"/>
    <s v="plays"/>
    <n v="0"/>
    <x v="121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1"/>
    <s v="plays"/>
    <n v="11"/>
    <x v="2561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1"/>
    <s v="plays"/>
    <n v="5"/>
    <x v="179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1"/>
    <s v="plays"/>
    <n v="3"/>
    <x v="1545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1"/>
    <s v="plays"/>
    <n v="13"/>
    <x v="15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1"/>
    <s v="plays"/>
    <n v="0"/>
    <x v="135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1"/>
    <s v="plays"/>
    <n v="2"/>
    <x v="2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1"/>
    <s v="plays"/>
    <n v="37"/>
    <x v="2713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1"/>
    <s v="plays"/>
    <n v="3"/>
    <x v="2714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1"/>
    <s v="plays"/>
    <n v="11"/>
    <x v="2715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1"/>
    <s v="plays"/>
    <n v="0"/>
    <x v="121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1"/>
    <s v="plays"/>
    <n v="0"/>
    <x v="121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1"/>
    <s v="plays"/>
    <n v="1"/>
    <x v="73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1"/>
    <s v="plays"/>
    <n v="0"/>
    <x v="121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1"/>
    <s v="plays"/>
    <n v="0"/>
    <x v="121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1"/>
    <s v="plays"/>
    <n v="27"/>
    <x v="271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1"/>
    <s v="plays"/>
    <n v="10"/>
    <x v="407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1"/>
    <s v="plays"/>
    <n v="21"/>
    <x v="2717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1"/>
    <s v="plays"/>
    <n v="7"/>
    <x v="2718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1"/>
    <s v="plays"/>
    <n v="71"/>
    <x v="2719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1"/>
    <s v="plays"/>
    <n v="2"/>
    <x v="2150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1"/>
    <s v="plays"/>
    <n v="2"/>
    <x v="578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1"/>
    <s v="plays"/>
    <n v="0"/>
    <x v="121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1"/>
    <s v="plays"/>
    <n v="29"/>
    <x v="2720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1"/>
    <s v="plays"/>
    <n v="3"/>
    <x v="2721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1"/>
    <s v="plays"/>
    <n v="0"/>
    <x v="120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1"/>
    <s v="plays"/>
    <n v="0"/>
    <x v="120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FC670-DADB-437A-B75E-27936D7C572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B947F-8BF2-4D94-9EF4-D3302951381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2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EA551-FE05-4602-84A7-183E863E017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0EE42-7AB1-4159-B542-7A164F6C665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9" firstHeaderRow="0" firstDataRow="1" firstDataCol="1" rowPageCount="1" colPageCount="1"/>
  <pivotFields count="17">
    <pivotField showAll="0"/>
    <pivotField showAll="0"/>
    <pivotField showAll="0"/>
    <pivotField dataField="1"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dataField="1"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</pivotFields>
  <rowFields count="2">
    <field x="13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4" hier="-1"/>
  </pageFields>
  <dataFields count="2">
    <dataField name="Average of Average Donation" fld="16" subtotal="average" baseField="13" baseItem="0"/>
    <dataField name="Average of goal" fld="3" subtotal="average" baseField="1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FA6FA3-40E5-4EC6-84F0-CB35F748FC7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10"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5BAA7-58FE-4FCC-9E2F-E1429E742902}">
  <sheetPr codeName="Sheet1"/>
  <dimension ref="A1:T4115"/>
  <sheetViews>
    <sheetView workbookViewId="0">
      <selection activeCell="B11" sqref="B11"/>
    </sheetView>
  </sheetViews>
  <sheetFormatPr defaultRowHeight="14.5" x14ac:dyDescent="0.35"/>
  <cols>
    <col min="1" max="1" width="5.08984375" bestFit="1" customWidth="1"/>
    <col min="2" max="2" width="59.54296875" style="3" bestFit="1" customWidth="1"/>
    <col min="3" max="3" width="79.36328125" style="3" bestFit="1" customWidth="1"/>
    <col min="4" max="4" width="25.363281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5.7265625" bestFit="1" customWidth="1"/>
    <col min="11" max="11" width="15.453125" customWidth="1"/>
    <col min="12" max="12" width="24.453125" customWidth="1"/>
    <col min="13" max="13" width="8.1796875" bestFit="1" customWidth="1"/>
    <col min="14" max="14" width="25.81640625" bestFit="1" customWidth="1"/>
    <col min="15" max="15" width="15.90625" bestFit="1" customWidth="1"/>
    <col min="16" max="16" width="17.08984375" bestFit="1" customWidth="1"/>
    <col min="17" max="17" width="16" bestFit="1" customWidth="1"/>
    <col min="18" max="18" width="26.54296875" bestFit="1" customWidth="1"/>
    <col min="19" max="19" width="25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" t="s">
        <v>8325</v>
      </c>
      <c r="S1" s="1" t="s">
        <v>8347</v>
      </c>
      <c r="T1" s="1" t="s">
        <v>8361</v>
      </c>
    </row>
    <row r="2" spans="1:20" ht="29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3">
        <f>(((J2/60)/60)/24+DATE(1970,1,1))</f>
        <v>42177.007071759261</v>
      </c>
      <c r="S2" s="13">
        <f>(((I2/60)/60)/24)+DATE(1970,1,1)</f>
        <v>42208.125</v>
      </c>
      <c r="T2">
        <f>YEAR(R2)</f>
        <v>2015</v>
      </c>
    </row>
    <row r="3" spans="1:20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>ROUND(E3/D3*100,0)</f>
        <v>143</v>
      </c>
      <c r="Q3">
        <f t="shared" ref="Q3:Q66" si="0">IFERROR(ROUND(E3/L3,2),0)</f>
        <v>185.48</v>
      </c>
      <c r="R3" s="13">
        <f t="shared" ref="R3:R66" si="1">(((J3/60)/60)/24+DATE(1970,1,1))</f>
        <v>42766.600497685184</v>
      </c>
      <c r="S3" s="13">
        <f t="shared" ref="S3:S66" si="2">(((I3/60)/60)/24)+DATE(1970,1,1)</f>
        <v>42796.600497685184</v>
      </c>
      <c r="T3">
        <f t="shared" ref="T3:T66" si="3">YEAR(R3)</f>
        <v>2017</v>
      </c>
    </row>
    <row r="4" spans="1:20" ht="29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 t="shared" ref="P4:P67" si="4">ROUND(E4/D4*100,0)</f>
        <v>105</v>
      </c>
      <c r="Q4">
        <f t="shared" si="0"/>
        <v>15</v>
      </c>
      <c r="R4" s="13">
        <f t="shared" si="1"/>
        <v>42405.702349537038</v>
      </c>
      <c r="S4" s="13">
        <f t="shared" si="2"/>
        <v>42415.702349537038</v>
      </c>
      <c r="T4">
        <f t="shared" si="3"/>
        <v>2016</v>
      </c>
    </row>
    <row r="5" spans="1:20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 t="shared" si="4"/>
        <v>104</v>
      </c>
      <c r="Q5">
        <f t="shared" si="0"/>
        <v>69.27</v>
      </c>
      <c r="R5" s="13">
        <f t="shared" si="1"/>
        <v>41828.515127314815</v>
      </c>
      <c r="S5" s="13">
        <f t="shared" si="2"/>
        <v>41858.515127314815</v>
      </c>
      <c r="T5">
        <f t="shared" si="3"/>
        <v>2014</v>
      </c>
    </row>
    <row r="6" spans="1:20" ht="29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 t="shared" si="4"/>
        <v>123</v>
      </c>
      <c r="Q6">
        <f t="shared" si="0"/>
        <v>190.55</v>
      </c>
      <c r="R6" s="13">
        <f t="shared" si="1"/>
        <v>42327.834247685183</v>
      </c>
      <c r="S6" s="13">
        <f t="shared" si="2"/>
        <v>42357.834247685183</v>
      </c>
      <c r="T6">
        <f t="shared" si="3"/>
        <v>2015</v>
      </c>
    </row>
    <row r="7" spans="1:20" ht="29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 t="shared" si="4"/>
        <v>110</v>
      </c>
      <c r="Q7">
        <f t="shared" si="0"/>
        <v>93.4</v>
      </c>
      <c r="R7" s="13">
        <f t="shared" si="1"/>
        <v>42563.932951388888</v>
      </c>
      <c r="S7" s="13">
        <f t="shared" si="2"/>
        <v>42580.232638888891</v>
      </c>
      <c r="T7">
        <f t="shared" si="3"/>
        <v>2016</v>
      </c>
    </row>
    <row r="8" spans="1:20" ht="29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 t="shared" si="4"/>
        <v>106</v>
      </c>
      <c r="Q8">
        <f t="shared" si="0"/>
        <v>146.88</v>
      </c>
      <c r="R8" s="13">
        <f t="shared" si="1"/>
        <v>41794.072337962964</v>
      </c>
      <c r="S8" s="13">
        <f t="shared" si="2"/>
        <v>41804.072337962964</v>
      </c>
      <c r="T8">
        <f t="shared" si="3"/>
        <v>2014</v>
      </c>
    </row>
    <row r="9" spans="1:20" ht="29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 t="shared" si="4"/>
        <v>101</v>
      </c>
      <c r="Q9">
        <f t="shared" si="0"/>
        <v>159.82</v>
      </c>
      <c r="R9" s="13">
        <f t="shared" si="1"/>
        <v>42516.047071759262</v>
      </c>
      <c r="S9" s="13">
        <f t="shared" si="2"/>
        <v>42556.047071759262</v>
      </c>
      <c r="T9">
        <f t="shared" si="3"/>
        <v>2016</v>
      </c>
    </row>
    <row r="10" spans="1:20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 t="shared" si="4"/>
        <v>100</v>
      </c>
      <c r="Q10">
        <f t="shared" si="0"/>
        <v>291.79000000000002</v>
      </c>
      <c r="R10" s="13">
        <f t="shared" si="1"/>
        <v>42468.94458333333</v>
      </c>
      <c r="S10" s="13">
        <f t="shared" si="2"/>
        <v>42475.875</v>
      </c>
      <c r="T10">
        <f t="shared" si="3"/>
        <v>2016</v>
      </c>
    </row>
    <row r="11" spans="1:20" ht="29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 t="shared" si="4"/>
        <v>126</v>
      </c>
      <c r="Q11">
        <f t="shared" si="0"/>
        <v>31.5</v>
      </c>
      <c r="R11" s="13">
        <f t="shared" si="1"/>
        <v>42447.103518518517</v>
      </c>
      <c r="S11" s="13">
        <f t="shared" si="2"/>
        <v>42477.103518518517</v>
      </c>
      <c r="T11">
        <f t="shared" si="3"/>
        <v>2016</v>
      </c>
    </row>
    <row r="12" spans="1:20" ht="29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 t="shared" si="4"/>
        <v>101</v>
      </c>
      <c r="Q12">
        <f t="shared" si="0"/>
        <v>158.68</v>
      </c>
      <c r="R12" s="13">
        <f t="shared" si="1"/>
        <v>41780.068043981482</v>
      </c>
      <c r="S12" s="13">
        <f t="shared" si="2"/>
        <v>41815.068043981482</v>
      </c>
      <c r="T12">
        <f t="shared" si="3"/>
        <v>2014</v>
      </c>
    </row>
    <row r="13" spans="1:20" ht="29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 t="shared" si="4"/>
        <v>121</v>
      </c>
      <c r="Q13">
        <f t="shared" si="0"/>
        <v>80.33</v>
      </c>
      <c r="R13" s="13">
        <f t="shared" si="1"/>
        <v>42572.778495370367</v>
      </c>
      <c r="S13" s="13">
        <f t="shared" si="2"/>
        <v>42604.125</v>
      </c>
      <c r="T13">
        <f t="shared" si="3"/>
        <v>2016</v>
      </c>
    </row>
    <row r="14" spans="1:20" ht="29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 t="shared" si="4"/>
        <v>165</v>
      </c>
      <c r="Q14">
        <f t="shared" si="0"/>
        <v>59.96</v>
      </c>
      <c r="R14" s="13">
        <f t="shared" si="1"/>
        <v>41791.713252314818</v>
      </c>
      <c r="S14" s="13">
        <f t="shared" si="2"/>
        <v>41836.125</v>
      </c>
      <c r="T14">
        <f t="shared" si="3"/>
        <v>2014</v>
      </c>
    </row>
    <row r="15" spans="1:20" ht="29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 t="shared" si="4"/>
        <v>160</v>
      </c>
      <c r="Q15">
        <f t="shared" si="0"/>
        <v>109.78</v>
      </c>
      <c r="R15" s="13">
        <f t="shared" si="1"/>
        <v>42508.677187499998</v>
      </c>
      <c r="S15" s="13">
        <f t="shared" si="2"/>
        <v>42544.852083333331</v>
      </c>
      <c r="T15">
        <f t="shared" si="3"/>
        <v>2016</v>
      </c>
    </row>
    <row r="16" spans="1:20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 t="shared" si="4"/>
        <v>101</v>
      </c>
      <c r="Q16">
        <f t="shared" si="0"/>
        <v>147.71</v>
      </c>
      <c r="R16" s="13">
        <f t="shared" si="1"/>
        <v>41808.02648148148</v>
      </c>
      <c r="S16" s="13">
        <f t="shared" si="2"/>
        <v>41833.582638888889</v>
      </c>
      <c r="T16">
        <f t="shared" si="3"/>
        <v>2014</v>
      </c>
    </row>
    <row r="17" spans="1:20" ht="29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 t="shared" si="4"/>
        <v>107</v>
      </c>
      <c r="Q17">
        <f t="shared" si="0"/>
        <v>21.76</v>
      </c>
      <c r="R17" s="13">
        <f t="shared" si="1"/>
        <v>42256.391875000001</v>
      </c>
      <c r="S17" s="13">
        <f t="shared" si="2"/>
        <v>42274.843055555553</v>
      </c>
      <c r="T17">
        <f t="shared" si="3"/>
        <v>2015</v>
      </c>
    </row>
    <row r="18" spans="1:20" ht="29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 t="shared" si="4"/>
        <v>100</v>
      </c>
      <c r="Q18">
        <f t="shared" si="0"/>
        <v>171.84</v>
      </c>
      <c r="R18" s="13">
        <f t="shared" si="1"/>
        <v>41760.796423611115</v>
      </c>
      <c r="S18" s="13">
        <f t="shared" si="2"/>
        <v>41806.229166666664</v>
      </c>
      <c r="T18">
        <f t="shared" si="3"/>
        <v>2014</v>
      </c>
    </row>
    <row r="19" spans="1:20" ht="29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 t="shared" si="4"/>
        <v>101</v>
      </c>
      <c r="Q19">
        <f t="shared" si="0"/>
        <v>41.94</v>
      </c>
      <c r="R19" s="13">
        <f t="shared" si="1"/>
        <v>41917.731736111113</v>
      </c>
      <c r="S19" s="13">
        <f t="shared" si="2"/>
        <v>41947.773402777777</v>
      </c>
      <c r="T19">
        <f t="shared" si="3"/>
        <v>2014</v>
      </c>
    </row>
    <row r="20" spans="1:20" ht="29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 t="shared" si="4"/>
        <v>106</v>
      </c>
      <c r="Q20">
        <f t="shared" si="0"/>
        <v>93.26</v>
      </c>
      <c r="R20" s="13">
        <f t="shared" si="1"/>
        <v>41869.542314814818</v>
      </c>
      <c r="S20" s="13">
        <f t="shared" si="2"/>
        <v>41899.542314814818</v>
      </c>
      <c r="T20">
        <f t="shared" si="3"/>
        <v>2014</v>
      </c>
    </row>
    <row r="21" spans="1:20" ht="29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 t="shared" si="4"/>
        <v>145</v>
      </c>
      <c r="Q21">
        <f t="shared" si="0"/>
        <v>56.14</v>
      </c>
      <c r="R21" s="13">
        <f t="shared" si="1"/>
        <v>42175.816365740742</v>
      </c>
      <c r="S21" s="13">
        <f t="shared" si="2"/>
        <v>42205.816365740742</v>
      </c>
      <c r="T21">
        <f t="shared" si="3"/>
        <v>2015</v>
      </c>
    </row>
    <row r="22" spans="1:20" ht="29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 t="shared" si="4"/>
        <v>100</v>
      </c>
      <c r="Q22">
        <f t="shared" si="0"/>
        <v>80.16</v>
      </c>
      <c r="R22" s="13">
        <f t="shared" si="1"/>
        <v>42200.758240740746</v>
      </c>
      <c r="S22" s="13">
        <f t="shared" si="2"/>
        <v>42260.758240740746</v>
      </c>
      <c r="T22">
        <f t="shared" si="3"/>
        <v>2015</v>
      </c>
    </row>
    <row r="23" spans="1:20" ht="29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 t="shared" si="4"/>
        <v>109</v>
      </c>
      <c r="Q23">
        <f t="shared" si="0"/>
        <v>199.9</v>
      </c>
      <c r="R23" s="13">
        <f t="shared" si="1"/>
        <v>41878.627187500002</v>
      </c>
      <c r="S23" s="13">
        <f t="shared" si="2"/>
        <v>41908.627187500002</v>
      </c>
      <c r="T23">
        <f t="shared" si="3"/>
        <v>2014</v>
      </c>
    </row>
    <row r="24" spans="1:20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 t="shared" si="4"/>
        <v>117</v>
      </c>
      <c r="Q24">
        <f t="shared" si="0"/>
        <v>51.25</v>
      </c>
      <c r="R24" s="13">
        <f t="shared" si="1"/>
        <v>41989.91134259259</v>
      </c>
      <c r="S24" s="13">
        <f t="shared" si="2"/>
        <v>42005.332638888889</v>
      </c>
      <c r="T24">
        <f t="shared" si="3"/>
        <v>2014</v>
      </c>
    </row>
    <row r="25" spans="1:20" ht="29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 t="shared" si="4"/>
        <v>119</v>
      </c>
      <c r="Q25">
        <f t="shared" si="0"/>
        <v>103.04</v>
      </c>
      <c r="R25" s="13">
        <f t="shared" si="1"/>
        <v>42097.778946759259</v>
      </c>
      <c r="S25" s="13">
        <f t="shared" si="2"/>
        <v>42124.638888888891</v>
      </c>
      <c r="T25">
        <f t="shared" si="3"/>
        <v>2015</v>
      </c>
    </row>
    <row r="26" spans="1:20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 t="shared" si="4"/>
        <v>109</v>
      </c>
      <c r="Q26">
        <f t="shared" si="0"/>
        <v>66.349999999999994</v>
      </c>
      <c r="R26" s="13">
        <f t="shared" si="1"/>
        <v>42229.820173611108</v>
      </c>
      <c r="S26" s="13">
        <f t="shared" si="2"/>
        <v>42262.818750000006</v>
      </c>
      <c r="T26">
        <f t="shared" si="3"/>
        <v>2015</v>
      </c>
    </row>
    <row r="27" spans="1:20" ht="29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 t="shared" si="4"/>
        <v>133</v>
      </c>
      <c r="Q27">
        <f t="shared" si="0"/>
        <v>57.14</v>
      </c>
      <c r="R27" s="13">
        <f t="shared" si="1"/>
        <v>42318.025011574078</v>
      </c>
      <c r="S27" s="13">
        <f t="shared" si="2"/>
        <v>42378.025011574078</v>
      </c>
      <c r="T27">
        <f t="shared" si="3"/>
        <v>2015</v>
      </c>
    </row>
    <row r="28" spans="1:20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 t="shared" si="4"/>
        <v>155</v>
      </c>
      <c r="Q28">
        <f t="shared" si="0"/>
        <v>102.11</v>
      </c>
      <c r="R28" s="13">
        <f t="shared" si="1"/>
        <v>41828.515555555554</v>
      </c>
      <c r="S28" s="13">
        <f t="shared" si="2"/>
        <v>41868.515555555554</v>
      </c>
      <c r="T28">
        <f t="shared" si="3"/>
        <v>2014</v>
      </c>
    </row>
    <row r="29" spans="1:20" ht="29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 t="shared" si="4"/>
        <v>112</v>
      </c>
      <c r="Q29">
        <f t="shared" si="0"/>
        <v>148.97</v>
      </c>
      <c r="R29" s="13">
        <f t="shared" si="1"/>
        <v>41929.164733796293</v>
      </c>
      <c r="S29" s="13">
        <f t="shared" si="2"/>
        <v>41959.206400462965</v>
      </c>
      <c r="T29">
        <f t="shared" si="3"/>
        <v>2014</v>
      </c>
    </row>
    <row r="30" spans="1:20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 t="shared" si="4"/>
        <v>100</v>
      </c>
      <c r="Q30">
        <f t="shared" si="0"/>
        <v>169.61</v>
      </c>
      <c r="R30" s="13">
        <f t="shared" si="1"/>
        <v>42324.96393518518</v>
      </c>
      <c r="S30" s="13">
        <f t="shared" si="2"/>
        <v>42354.96393518518</v>
      </c>
      <c r="T30">
        <f t="shared" si="3"/>
        <v>2015</v>
      </c>
    </row>
    <row r="31" spans="1:20" ht="29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 t="shared" si="4"/>
        <v>123</v>
      </c>
      <c r="Q31">
        <f t="shared" si="0"/>
        <v>31.62</v>
      </c>
      <c r="R31" s="13">
        <f t="shared" si="1"/>
        <v>41812.67324074074</v>
      </c>
      <c r="S31" s="13">
        <f t="shared" si="2"/>
        <v>41842.67324074074</v>
      </c>
      <c r="T31">
        <f t="shared" si="3"/>
        <v>2014</v>
      </c>
    </row>
    <row r="32" spans="1:20" ht="29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 t="shared" si="4"/>
        <v>101</v>
      </c>
      <c r="Q32">
        <f t="shared" si="0"/>
        <v>76.45</v>
      </c>
      <c r="R32" s="13">
        <f t="shared" si="1"/>
        <v>41842.292997685188</v>
      </c>
      <c r="S32" s="13">
        <f t="shared" si="2"/>
        <v>41872.292997685188</v>
      </c>
      <c r="T32">
        <f t="shared" si="3"/>
        <v>2014</v>
      </c>
    </row>
    <row r="33" spans="1:20" ht="29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 t="shared" si="4"/>
        <v>100</v>
      </c>
      <c r="Q33">
        <f t="shared" si="0"/>
        <v>13</v>
      </c>
      <c r="R33" s="13">
        <f t="shared" si="1"/>
        <v>42376.79206018518</v>
      </c>
      <c r="S33" s="13">
        <f t="shared" si="2"/>
        <v>42394.79206018518</v>
      </c>
      <c r="T33">
        <f t="shared" si="3"/>
        <v>2016</v>
      </c>
    </row>
    <row r="34" spans="1:20" ht="29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 t="shared" si="4"/>
        <v>100</v>
      </c>
      <c r="Q34">
        <f t="shared" si="0"/>
        <v>320.45</v>
      </c>
      <c r="R34" s="13">
        <f t="shared" si="1"/>
        <v>42461.627511574072</v>
      </c>
      <c r="S34" s="13">
        <f t="shared" si="2"/>
        <v>42503.165972222225</v>
      </c>
      <c r="T34">
        <f t="shared" si="3"/>
        <v>2016</v>
      </c>
    </row>
    <row r="35" spans="1:20" ht="29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 t="shared" si="4"/>
        <v>102</v>
      </c>
      <c r="Q35">
        <f t="shared" si="0"/>
        <v>83.75</v>
      </c>
      <c r="R35" s="13">
        <f t="shared" si="1"/>
        <v>42286.660891203705</v>
      </c>
      <c r="S35" s="13">
        <f t="shared" si="2"/>
        <v>42316.702557870376</v>
      </c>
      <c r="T35">
        <f t="shared" si="3"/>
        <v>2015</v>
      </c>
    </row>
    <row r="36" spans="1:20" ht="29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 t="shared" si="4"/>
        <v>130</v>
      </c>
      <c r="Q36">
        <f t="shared" si="0"/>
        <v>49.88</v>
      </c>
      <c r="R36" s="13">
        <f t="shared" si="1"/>
        <v>41841.321770833332</v>
      </c>
      <c r="S36" s="13">
        <f t="shared" si="2"/>
        <v>41856.321770833332</v>
      </c>
      <c r="T36">
        <f t="shared" si="3"/>
        <v>2014</v>
      </c>
    </row>
    <row r="37" spans="1:20" ht="29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 t="shared" si="4"/>
        <v>167</v>
      </c>
      <c r="Q37">
        <f t="shared" si="0"/>
        <v>59.46</v>
      </c>
      <c r="R37" s="13">
        <f t="shared" si="1"/>
        <v>42098.291828703703</v>
      </c>
      <c r="S37" s="13">
        <f t="shared" si="2"/>
        <v>42122</v>
      </c>
      <c r="T37">
        <f t="shared" si="3"/>
        <v>2015</v>
      </c>
    </row>
    <row r="38" spans="1:20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 t="shared" si="4"/>
        <v>142</v>
      </c>
      <c r="Q38">
        <f t="shared" si="0"/>
        <v>193.84</v>
      </c>
      <c r="R38" s="13">
        <f t="shared" si="1"/>
        <v>42068.307002314818</v>
      </c>
      <c r="S38" s="13">
        <f t="shared" si="2"/>
        <v>42098.265335648146</v>
      </c>
      <c r="T38">
        <f t="shared" si="3"/>
        <v>2015</v>
      </c>
    </row>
    <row r="39" spans="1:20" ht="29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 t="shared" si="4"/>
        <v>183</v>
      </c>
      <c r="Q39">
        <f t="shared" si="0"/>
        <v>159.51</v>
      </c>
      <c r="R39" s="13">
        <f t="shared" si="1"/>
        <v>42032.693043981482</v>
      </c>
      <c r="S39" s="13">
        <f t="shared" si="2"/>
        <v>42062.693043981482</v>
      </c>
      <c r="T39">
        <f t="shared" si="3"/>
        <v>2015</v>
      </c>
    </row>
    <row r="40" spans="1:20" ht="29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 t="shared" si="4"/>
        <v>110</v>
      </c>
      <c r="Q40">
        <f t="shared" si="0"/>
        <v>41.68</v>
      </c>
      <c r="R40" s="13">
        <f t="shared" si="1"/>
        <v>41375.057222222218</v>
      </c>
      <c r="S40" s="13">
        <f t="shared" si="2"/>
        <v>41405.057222222218</v>
      </c>
      <c r="T40">
        <f t="shared" si="3"/>
        <v>2013</v>
      </c>
    </row>
    <row r="41" spans="1:20" ht="29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 t="shared" si="4"/>
        <v>131</v>
      </c>
      <c r="Q41">
        <f t="shared" si="0"/>
        <v>150.9</v>
      </c>
      <c r="R41" s="13">
        <f t="shared" si="1"/>
        <v>41754.047083333331</v>
      </c>
      <c r="S41" s="13">
        <f t="shared" si="2"/>
        <v>41784.957638888889</v>
      </c>
      <c r="T41">
        <f t="shared" si="3"/>
        <v>2014</v>
      </c>
    </row>
    <row r="42" spans="1:20" ht="29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 t="shared" si="4"/>
        <v>101</v>
      </c>
      <c r="Q42">
        <f t="shared" si="0"/>
        <v>126.69</v>
      </c>
      <c r="R42" s="13">
        <f t="shared" si="1"/>
        <v>41789.21398148148</v>
      </c>
      <c r="S42" s="13">
        <f t="shared" si="2"/>
        <v>41809.166666666664</v>
      </c>
      <c r="T42">
        <f t="shared" si="3"/>
        <v>2014</v>
      </c>
    </row>
    <row r="43" spans="1:20" ht="29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 t="shared" si="4"/>
        <v>100</v>
      </c>
      <c r="Q43">
        <f t="shared" si="0"/>
        <v>105.26</v>
      </c>
      <c r="R43" s="13">
        <f t="shared" si="1"/>
        <v>41887.568912037037</v>
      </c>
      <c r="S43" s="13">
        <f t="shared" si="2"/>
        <v>41917.568912037037</v>
      </c>
      <c r="T43">
        <f t="shared" si="3"/>
        <v>2014</v>
      </c>
    </row>
    <row r="44" spans="1:20" ht="29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 t="shared" si="4"/>
        <v>142</v>
      </c>
      <c r="Q44">
        <f t="shared" si="0"/>
        <v>117.51</v>
      </c>
      <c r="R44" s="13">
        <f t="shared" si="1"/>
        <v>41971.639189814814</v>
      </c>
      <c r="S44" s="13">
        <f t="shared" si="2"/>
        <v>42001.639189814814</v>
      </c>
      <c r="T44">
        <f t="shared" si="3"/>
        <v>2014</v>
      </c>
    </row>
    <row r="45" spans="1:20" ht="29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 t="shared" si="4"/>
        <v>309</v>
      </c>
      <c r="Q45">
        <f t="shared" si="0"/>
        <v>117.36</v>
      </c>
      <c r="R45" s="13">
        <f t="shared" si="1"/>
        <v>41802.790347222224</v>
      </c>
      <c r="S45" s="13">
        <f t="shared" si="2"/>
        <v>41833</v>
      </c>
      <c r="T45">
        <f t="shared" si="3"/>
        <v>2014</v>
      </c>
    </row>
    <row r="46" spans="1:20" ht="29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 t="shared" si="4"/>
        <v>100</v>
      </c>
      <c r="Q46">
        <f t="shared" si="0"/>
        <v>133.33000000000001</v>
      </c>
      <c r="R46" s="13">
        <f t="shared" si="1"/>
        <v>41874.098807870374</v>
      </c>
      <c r="S46" s="13">
        <f t="shared" si="2"/>
        <v>41919.098807870374</v>
      </c>
      <c r="T46">
        <f t="shared" si="3"/>
        <v>2014</v>
      </c>
    </row>
    <row r="47" spans="1:20" ht="29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 t="shared" si="4"/>
        <v>120</v>
      </c>
      <c r="Q47">
        <f t="shared" si="0"/>
        <v>98.36</v>
      </c>
      <c r="R47" s="13">
        <f t="shared" si="1"/>
        <v>42457.623923611114</v>
      </c>
      <c r="S47" s="13">
        <f t="shared" si="2"/>
        <v>42487.623923611114</v>
      </c>
      <c r="T47">
        <f t="shared" si="3"/>
        <v>2016</v>
      </c>
    </row>
    <row r="48" spans="1:20" ht="29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 t="shared" si="4"/>
        <v>104</v>
      </c>
      <c r="Q48">
        <f t="shared" si="0"/>
        <v>194.44</v>
      </c>
      <c r="R48" s="13">
        <f t="shared" si="1"/>
        <v>42323.964976851858</v>
      </c>
      <c r="S48" s="13">
        <f t="shared" si="2"/>
        <v>42353.964976851858</v>
      </c>
      <c r="T48">
        <f t="shared" si="3"/>
        <v>2015</v>
      </c>
    </row>
    <row r="49" spans="1:20" ht="29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 t="shared" si="4"/>
        <v>108</v>
      </c>
      <c r="Q49">
        <f t="shared" si="0"/>
        <v>76.87</v>
      </c>
      <c r="R49" s="13">
        <f t="shared" si="1"/>
        <v>41932.819525462961</v>
      </c>
      <c r="S49" s="13">
        <f t="shared" si="2"/>
        <v>41992.861192129625</v>
      </c>
      <c r="T49">
        <f t="shared" si="3"/>
        <v>2014</v>
      </c>
    </row>
    <row r="50" spans="1:20" ht="29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 t="shared" si="4"/>
        <v>108</v>
      </c>
      <c r="Q50">
        <f t="shared" si="0"/>
        <v>56.82</v>
      </c>
      <c r="R50" s="13">
        <f t="shared" si="1"/>
        <v>42033.516898148147</v>
      </c>
      <c r="S50" s="13">
        <f t="shared" si="2"/>
        <v>42064.5</v>
      </c>
      <c r="T50">
        <f t="shared" si="3"/>
        <v>2015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 t="shared" si="4"/>
        <v>100</v>
      </c>
      <c r="Q51">
        <f t="shared" si="0"/>
        <v>137.93</v>
      </c>
      <c r="R51" s="13">
        <f t="shared" si="1"/>
        <v>42271.176446759258</v>
      </c>
      <c r="S51" s="13">
        <f t="shared" si="2"/>
        <v>42301.176446759258</v>
      </c>
      <c r="T51">
        <f t="shared" si="3"/>
        <v>2015</v>
      </c>
    </row>
    <row r="52" spans="1:20" ht="29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 t="shared" si="4"/>
        <v>100</v>
      </c>
      <c r="Q52">
        <f t="shared" si="0"/>
        <v>27.27</v>
      </c>
      <c r="R52" s="13">
        <f t="shared" si="1"/>
        <v>41995.752986111111</v>
      </c>
      <c r="S52" s="13">
        <f t="shared" si="2"/>
        <v>42034.708333333328</v>
      </c>
      <c r="T52">
        <f t="shared" si="3"/>
        <v>2014</v>
      </c>
    </row>
    <row r="53" spans="1:20" ht="29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 t="shared" si="4"/>
        <v>128</v>
      </c>
      <c r="Q53">
        <f t="shared" si="0"/>
        <v>118.34</v>
      </c>
      <c r="R53" s="13">
        <f t="shared" si="1"/>
        <v>42196.928668981483</v>
      </c>
      <c r="S53" s="13">
        <f t="shared" si="2"/>
        <v>42226.928668981483</v>
      </c>
      <c r="T53">
        <f t="shared" si="3"/>
        <v>2015</v>
      </c>
    </row>
    <row r="54" spans="1:20" ht="29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 t="shared" si="4"/>
        <v>116</v>
      </c>
      <c r="Q54">
        <f t="shared" si="0"/>
        <v>223.48</v>
      </c>
      <c r="R54" s="13">
        <f t="shared" si="1"/>
        <v>41807.701921296299</v>
      </c>
      <c r="S54" s="13">
        <f t="shared" si="2"/>
        <v>41837.701921296299</v>
      </c>
      <c r="T54">
        <f t="shared" si="3"/>
        <v>2014</v>
      </c>
    </row>
    <row r="55" spans="1:20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 t="shared" si="4"/>
        <v>110</v>
      </c>
      <c r="Q55">
        <f t="shared" si="0"/>
        <v>28.11</v>
      </c>
      <c r="R55" s="13">
        <f t="shared" si="1"/>
        <v>41719.549131944441</v>
      </c>
      <c r="S55" s="13">
        <f t="shared" si="2"/>
        <v>41733.916666666664</v>
      </c>
      <c r="T55">
        <f t="shared" si="3"/>
        <v>2014</v>
      </c>
    </row>
    <row r="56" spans="1:20" ht="29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 t="shared" si="4"/>
        <v>101</v>
      </c>
      <c r="Q56">
        <f t="shared" si="0"/>
        <v>194.23</v>
      </c>
      <c r="R56" s="13">
        <f t="shared" si="1"/>
        <v>42333.713206018518</v>
      </c>
      <c r="S56" s="13">
        <f t="shared" si="2"/>
        <v>42363.713206018518</v>
      </c>
      <c r="T56">
        <f t="shared" si="3"/>
        <v>2015</v>
      </c>
    </row>
    <row r="57" spans="1:20" ht="29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 t="shared" si="4"/>
        <v>129</v>
      </c>
      <c r="Q57">
        <f t="shared" si="0"/>
        <v>128.94999999999999</v>
      </c>
      <c r="R57" s="13">
        <f t="shared" si="1"/>
        <v>42496.968935185185</v>
      </c>
      <c r="S57" s="13">
        <f t="shared" si="2"/>
        <v>42517.968935185185</v>
      </c>
      <c r="T57">
        <f t="shared" si="3"/>
        <v>2016</v>
      </c>
    </row>
    <row r="58" spans="1:20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 t="shared" si="4"/>
        <v>107</v>
      </c>
      <c r="Q58">
        <f t="shared" si="0"/>
        <v>49.32</v>
      </c>
      <c r="R58" s="13">
        <f t="shared" si="1"/>
        <v>42149.548888888887</v>
      </c>
      <c r="S58" s="13">
        <f t="shared" si="2"/>
        <v>42163.666666666672</v>
      </c>
      <c r="T58">
        <f t="shared" si="3"/>
        <v>2015</v>
      </c>
    </row>
    <row r="59" spans="1:20" ht="29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 t="shared" si="4"/>
        <v>102</v>
      </c>
      <c r="Q59">
        <f t="shared" si="0"/>
        <v>221.52</v>
      </c>
      <c r="R59" s="13">
        <f t="shared" si="1"/>
        <v>42089.83289351852</v>
      </c>
      <c r="S59" s="13">
        <f t="shared" si="2"/>
        <v>42119.83289351852</v>
      </c>
      <c r="T59">
        <f t="shared" si="3"/>
        <v>2015</v>
      </c>
    </row>
    <row r="60" spans="1:20" ht="29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 t="shared" si="4"/>
        <v>103</v>
      </c>
      <c r="Q60">
        <f t="shared" si="0"/>
        <v>137.21</v>
      </c>
      <c r="R60" s="13">
        <f t="shared" si="1"/>
        <v>41932.745046296295</v>
      </c>
      <c r="S60" s="13">
        <f t="shared" si="2"/>
        <v>41962.786712962959</v>
      </c>
      <c r="T60">
        <f t="shared" si="3"/>
        <v>2014</v>
      </c>
    </row>
    <row r="61" spans="1:20" ht="29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 t="shared" si="4"/>
        <v>100</v>
      </c>
      <c r="Q61">
        <f t="shared" si="0"/>
        <v>606.82000000000005</v>
      </c>
      <c r="R61" s="13">
        <f t="shared" si="1"/>
        <v>42230.23583333334</v>
      </c>
      <c r="S61" s="13">
        <f t="shared" si="2"/>
        <v>42261.875</v>
      </c>
      <c r="T61">
        <f t="shared" si="3"/>
        <v>2015</v>
      </c>
    </row>
    <row r="62" spans="1:20" ht="29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 t="shared" si="4"/>
        <v>103</v>
      </c>
      <c r="Q62">
        <f t="shared" si="0"/>
        <v>43.04</v>
      </c>
      <c r="R62" s="13">
        <f t="shared" si="1"/>
        <v>41701.901817129627</v>
      </c>
      <c r="S62" s="13">
        <f t="shared" si="2"/>
        <v>41721</v>
      </c>
      <c r="T62">
        <f t="shared" si="3"/>
        <v>2014</v>
      </c>
    </row>
    <row r="63" spans="1:20" ht="29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 t="shared" si="4"/>
        <v>148</v>
      </c>
      <c r="Q63">
        <f t="shared" si="0"/>
        <v>322.39</v>
      </c>
      <c r="R63" s="13">
        <f t="shared" si="1"/>
        <v>41409.814317129632</v>
      </c>
      <c r="S63" s="13">
        <f t="shared" si="2"/>
        <v>41431.814317129632</v>
      </c>
      <c r="T63">
        <f t="shared" si="3"/>
        <v>2013</v>
      </c>
    </row>
    <row r="64" spans="1:20" ht="29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 t="shared" si="4"/>
        <v>155</v>
      </c>
      <c r="Q64">
        <f t="shared" si="0"/>
        <v>96.71</v>
      </c>
      <c r="R64" s="13">
        <f t="shared" si="1"/>
        <v>41311.799513888887</v>
      </c>
      <c r="S64" s="13">
        <f t="shared" si="2"/>
        <v>41336.799513888887</v>
      </c>
      <c r="T64">
        <f t="shared" si="3"/>
        <v>2013</v>
      </c>
    </row>
    <row r="65" spans="1:20" ht="29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 t="shared" si="4"/>
        <v>114</v>
      </c>
      <c r="Q65">
        <f t="shared" si="0"/>
        <v>35.47</v>
      </c>
      <c r="R65" s="13">
        <f t="shared" si="1"/>
        <v>41612.912187499998</v>
      </c>
      <c r="S65" s="13">
        <f t="shared" si="2"/>
        <v>41636.207638888889</v>
      </c>
      <c r="T65">
        <f t="shared" si="3"/>
        <v>2013</v>
      </c>
    </row>
    <row r="66" spans="1:20" ht="29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 t="shared" si="4"/>
        <v>173</v>
      </c>
      <c r="Q66">
        <f t="shared" si="0"/>
        <v>86.67</v>
      </c>
      <c r="R66" s="13">
        <f t="shared" si="1"/>
        <v>41433.01829861111</v>
      </c>
      <c r="S66" s="13">
        <f t="shared" si="2"/>
        <v>41463.01829861111</v>
      </c>
      <c r="T66">
        <f t="shared" si="3"/>
        <v>2013</v>
      </c>
    </row>
    <row r="67" spans="1:20" ht="29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 t="shared" si="4"/>
        <v>108</v>
      </c>
      <c r="Q67">
        <f t="shared" ref="Q67:Q130" si="5">IFERROR(ROUND(E67/L67,2),0)</f>
        <v>132.05000000000001</v>
      </c>
      <c r="R67" s="13">
        <f t="shared" ref="R67:R130" si="6">(((J67/60)/60)/24+DATE(1970,1,1))</f>
        <v>41835.821226851855</v>
      </c>
      <c r="S67" s="13">
        <f t="shared" ref="S67:S130" si="7">(((I67/60)/60)/24)+DATE(1970,1,1)</f>
        <v>41862.249305555553</v>
      </c>
      <c r="T67">
        <f t="shared" ref="T67:T130" si="8">YEAR(R67)</f>
        <v>2014</v>
      </c>
    </row>
    <row r="68" spans="1:20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 t="shared" ref="P68:P131" si="9">ROUND(E68/D68*100,0)</f>
        <v>119</v>
      </c>
      <c r="Q68">
        <f t="shared" si="5"/>
        <v>91.23</v>
      </c>
      <c r="R68" s="13">
        <f t="shared" si="6"/>
        <v>42539.849768518514</v>
      </c>
      <c r="S68" s="13">
        <f t="shared" si="7"/>
        <v>42569.849768518514</v>
      </c>
      <c r="T68">
        <f t="shared" si="8"/>
        <v>2016</v>
      </c>
    </row>
    <row r="69" spans="1:20" ht="29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 t="shared" si="9"/>
        <v>116</v>
      </c>
      <c r="Q69">
        <f t="shared" si="5"/>
        <v>116.25</v>
      </c>
      <c r="R69" s="13">
        <f t="shared" si="6"/>
        <v>41075.583379629628</v>
      </c>
      <c r="S69" s="13">
        <f t="shared" si="7"/>
        <v>41105.583379629628</v>
      </c>
      <c r="T69">
        <f t="shared" si="8"/>
        <v>2012</v>
      </c>
    </row>
    <row r="70" spans="1:20" ht="29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 t="shared" si="9"/>
        <v>127</v>
      </c>
      <c r="Q70">
        <f t="shared" si="5"/>
        <v>21.19</v>
      </c>
      <c r="R70" s="13">
        <f t="shared" si="6"/>
        <v>41663.569340277776</v>
      </c>
      <c r="S70" s="13">
        <f t="shared" si="7"/>
        <v>41693.569340277776</v>
      </c>
      <c r="T70">
        <f t="shared" si="8"/>
        <v>2014</v>
      </c>
    </row>
    <row r="71" spans="1:20" ht="29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 t="shared" si="9"/>
        <v>111</v>
      </c>
      <c r="Q71">
        <f t="shared" si="5"/>
        <v>62.33</v>
      </c>
      <c r="R71" s="13">
        <f t="shared" si="6"/>
        <v>40786.187789351854</v>
      </c>
      <c r="S71" s="13">
        <f t="shared" si="7"/>
        <v>40818.290972222225</v>
      </c>
      <c r="T71">
        <f t="shared" si="8"/>
        <v>2011</v>
      </c>
    </row>
    <row r="72" spans="1:20" ht="29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 t="shared" si="9"/>
        <v>127</v>
      </c>
      <c r="Q72">
        <f t="shared" si="5"/>
        <v>37.409999999999997</v>
      </c>
      <c r="R72" s="13">
        <f t="shared" si="6"/>
        <v>40730.896354166667</v>
      </c>
      <c r="S72" s="13">
        <f t="shared" si="7"/>
        <v>40790.896354166667</v>
      </c>
      <c r="T72">
        <f t="shared" si="8"/>
        <v>2011</v>
      </c>
    </row>
    <row r="73" spans="1:20" ht="29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 t="shared" si="9"/>
        <v>124</v>
      </c>
      <c r="Q73">
        <f t="shared" si="5"/>
        <v>69.72</v>
      </c>
      <c r="R73" s="13">
        <f t="shared" si="6"/>
        <v>40997.271493055552</v>
      </c>
      <c r="S73" s="13">
        <f t="shared" si="7"/>
        <v>41057.271493055552</v>
      </c>
      <c r="T73">
        <f t="shared" si="8"/>
        <v>2012</v>
      </c>
    </row>
    <row r="74" spans="1:20" ht="29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 t="shared" si="9"/>
        <v>108</v>
      </c>
      <c r="Q74">
        <f t="shared" si="5"/>
        <v>58.17</v>
      </c>
      <c r="R74" s="13">
        <f t="shared" si="6"/>
        <v>41208.010196759256</v>
      </c>
      <c r="S74" s="13">
        <f t="shared" si="7"/>
        <v>41228</v>
      </c>
      <c r="T74">
        <f t="shared" si="8"/>
        <v>2012</v>
      </c>
    </row>
    <row r="75" spans="1:20" ht="29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 t="shared" si="9"/>
        <v>100</v>
      </c>
      <c r="Q75">
        <f t="shared" si="5"/>
        <v>50</v>
      </c>
      <c r="R75" s="13">
        <f t="shared" si="6"/>
        <v>40587.75675925926</v>
      </c>
      <c r="S75" s="13">
        <f t="shared" si="7"/>
        <v>40666.165972222225</v>
      </c>
      <c r="T75">
        <f t="shared" si="8"/>
        <v>2011</v>
      </c>
    </row>
    <row r="76" spans="1:20" ht="29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 t="shared" si="9"/>
        <v>113</v>
      </c>
      <c r="Q76">
        <f t="shared" si="5"/>
        <v>19.47</v>
      </c>
      <c r="R76" s="13">
        <f t="shared" si="6"/>
        <v>42360.487210648149</v>
      </c>
      <c r="S76" s="13">
        <f t="shared" si="7"/>
        <v>42390.487210648149</v>
      </c>
      <c r="T76">
        <f t="shared" si="8"/>
        <v>2015</v>
      </c>
    </row>
    <row r="77" spans="1:20" ht="29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 t="shared" si="9"/>
        <v>115</v>
      </c>
      <c r="Q77">
        <f t="shared" si="5"/>
        <v>85.96</v>
      </c>
      <c r="R77" s="13">
        <f t="shared" si="6"/>
        <v>41357.209166666667</v>
      </c>
      <c r="S77" s="13">
        <f t="shared" si="7"/>
        <v>41387.209166666667</v>
      </c>
      <c r="T77">
        <f t="shared" si="8"/>
        <v>2013</v>
      </c>
    </row>
    <row r="78" spans="1:20" ht="29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 t="shared" si="9"/>
        <v>153</v>
      </c>
      <c r="Q78">
        <f t="shared" si="5"/>
        <v>30.67</v>
      </c>
      <c r="R78" s="13">
        <f t="shared" si="6"/>
        <v>40844.691643518519</v>
      </c>
      <c r="S78" s="13">
        <f t="shared" si="7"/>
        <v>40904.733310185184</v>
      </c>
      <c r="T78">
        <f t="shared" si="8"/>
        <v>2011</v>
      </c>
    </row>
    <row r="79" spans="1:20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 t="shared" si="9"/>
        <v>393</v>
      </c>
      <c r="Q79">
        <f t="shared" si="5"/>
        <v>60.38</v>
      </c>
      <c r="R79" s="13">
        <f t="shared" si="6"/>
        <v>40997.144872685189</v>
      </c>
      <c r="S79" s="13">
        <f t="shared" si="7"/>
        <v>41050.124305555553</v>
      </c>
      <c r="T79">
        <f t="shared" si="8"/>
        <v>2012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 t="shared" si="9"/>
        <v>2702</v>
      </c>
      <c r="Q80">
        <f t="shared" si="5"/>
        <v>38.6</v>
      </c>
      <c r="R80" s="13">
        <f t="shared" si="6"/>
        <v>42604.730567129634</v>
      </c>
      <c r="S80" s="13">
        <f t="shared" si="7"/>
        <v>42614.730567129634</v>
      </c>
      <c r="T80">
        <f t="shared" si="8"/>
        <v>2016</v>
      </c>
    </row>
    <row r="81" spans="1:20" ht="29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 t="shared" si="9"/>
        <v>127</v>
      </c>
      <c r="Q81">
        <f t="shared" si="5"/>
        <v>40.270000000000003</v>
      </c>
      <c r="R81" s="13">
        <f t="shared" si="6"/>
        <v>41724.776539351849</v>
      </c>
      <c r="S81" s="13">
        <f t="shared" si="7"/>
        <v>41754.776539351849</v>
      </c>
      <c r="T81">
        <f t="shared" si="8"/>
        <v>2014</v>
      </c>
    </row>
    <row r="82" spans="1:20" ht="29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 t="shared" si="9"/>
        <v>107</v>
      </c>
      <c r="Q82">
        <f t="shared" si="5"/>
        <v>273.83</v>
      </c>
      <c r="R82" s="13">
        <f t="shared" si="6"/>
        <v>41583.083981481483</v>
      </c>
      <c r="S82" s="13">
        <f t="shared" si="7"/>
        <v>41618.083981481483</v>
      </c>
      <c r="T82">
        <f t="shared" si="8"/>
        <v>2013</v>
      </c>
    </row>
    <row r="83" spans="1:20" ht="29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 t="shared" si="9"/>
        <v>198</v>
      </c>
      <c r="Q83">
        <f t="shared" si="5"/>
        <v>53.04</v>
      </c>
      <c r="R83" s="13">
        <f t="shared" si="6"/>
        <v>41100.158877314818</v>
      </c>
      <c r="S83" s="13">
        <f t="shared" si="7"/>
        <v>41104.126388888886</v>
      </c>
      <c r="T83">
        <f t="shared" si="8"/>
        <v>2012</v>
      </c>
    </row>
    <row r="84" spans="1:20" ht="29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 t="shared" si="9"/>
        <v>100</v>
      </c>
      <c r="Q84">
        <f t="shared" si="5"/>
        <v>40.01</v>
      </c>
      <c r="R84" s="13">
        <f t="shared" si="6"/>
        <v>40795.820150462961</v>
      </c>
      <c r="S84" s="13">
        <f t="shared" si="7"/>
        <v>40825.820150462961</v>
      </c>
      <c r="T84">
        <f t="shared" si="8"/>
        <v>2011</v>
      </c>
    </row>
    <row r="85" spans="1:20" ht="29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 t="shared" si="9"/>
        <v>103</v>
      </c>
      <c r="Q85">
        <f t="shared" si="5"/>
        <v>15.77</v>
      </c>
      <c r="R85" s="13">
        <f t="shared" si="6"/>
        <v>42042.615613425922</v>
      </c>
      <c r="S85" s="13">
        <f t="shared" si="7"/>
        <v>42057.479166666672</v>
      </c>
      <c r="T85">
        <f t="shared" si="8"/>
        <v>2015</v>
      </c>
    </row>
    <row r="86" spans="1:20" ht="29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 t="shared" si="9"/>
        <v>100</v>
      </c>
      <c r="Q86">
        <f t="shared" si="5"/>
        <v>71.430000000000007</v>
      </c>
      <c r="R86" s="13">
        <f t="shared" si="6"/>
        <v>40648.757939814815</v>
      </c>
      <c r="S86" s="13">
        <f t="shared" si="7"/>
        <v>40678.757939814815</v>
      </c>
      <c r="T86">
        <f t="shared" si="8"/>
        <v>2011</v>
      </c>
    </row>
    <row r="87" spans="1:20" ht="29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 t="shared" si="9"/>
        <v>126</v>
      </c>
      <c r="Q87">
        <f t="shared" si="5"/>
        <v>71.709999999999994</v>
      </c>
      <c r="R87" s="13">
        <f t="shared" si="6"/>
        <v>40779.125428240739</v>
      </c>
      <c r="S87" s="13">
        <f t="shared" si="7"/>
        <v>40809.125428240739</v>
      </c>
      <c r="T87">
        <f t="shared" si="8"/>
        <v>2011</v>
      </c>
    </row>
    <row r="88" spans="1:20" ht="29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 t="shared" si="9"/>
        <v>106</v>
      </c>
      <c r="Q88">
        <f t="shared" si="5"/>
        <v>375.76</v>
      </c>
      <c r="R88" s="13">
        <f t="shared" si="6"/>
        <v>42291.556076388893</v>
      </c>
      <c r="S88" s="13">
        <f t="shared" si="7"/>
        <v>42365.59774305555</v>
      </c>
      <c r="T88">
        <f t="shared" si="8"/>
        <v>2015</v>
      </c>
    </row>
    <row r="89" spans="1:20" ht="29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 t="shared" si="9"/>
        <v>105</v>
      </c>
      <c r="Q89">
        <f t="shared" si="5"/>
        <v>104.6</v>
      </c>
      <c r="R89" s="13">
        <f t="shared" si="6"/>
        <v>40322.53938657407</v>
      </c>
      <c r="S89" s="13">
        <f t="shared" si="7"/>
        <v>40332.070138888892</v>
      </c>
      <c r="T89">
        <f t="shared" si="8"/>
        <v>2010</v>
      </c>
    </row>
    <row r="90" spans="1:20" ht="29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 t="shared" si="9"/>
        <v>103</v>
      </c>
      <c r="Q90">
        <f t="shared" si="5"/>
        <v>60</v>
      </c>
      <c r="R90" s="13">
        <f t="shared" si="6"/>
        <v>41786.65892361111</v>
      </c>
      <c r="S90" s="13">
        <f t="shared" si="7"/>
        <v>41812.65892361111</v>
      </c>
      <c r="T90">
        <f t="shared" si="8"/>
        <v>2014</v>
      </c>
    </row>
    <row r="91" spans="1:20" ht="29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 t="shared" si="9"/>
        <v>115</v>
      </c>
      <c r="Q91">
        <f t="shared" si="5"/>
        <v>123.29</v>
      </c>
      <c r="R91" s="13">
        <f t="shared" si="6"/>
        <v>41402.752222222225</v>
      </c>
      <c r="S91" s="13">
        <f t="shared" si="7"/>
        <v>41427.752222222225</v>
      </c>
      <c r="T91">
        <f t="shared" si="8"/>
        <v>2013</v>
      </c>
    </row>
    <row r="92" spans="1:20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 t="shared" si="9"/>
        <v>100</v>
      </c>
      <c r="Q92">
        <f t="shared" si="5"/>
        <v>31.38</v>
      </c>
      <c r="R92" s="13">
        <f t="shared" si="6"/>
        <v>40706.297442129631</v>
      </c>
      <c r="S92" s="13">
        <f t="shared" si="7"/>
        <v>40736.297442129631</v>
      </c>
      <c r="T92">
        <f t="shared" si="8"/>
        <v>2011</v>
      </c>
    </row>
    <row r="93" spans="1:20" ht="29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 t="shared" si="9"/>
        <v>120</v>
      </c>
      <c r="Q93">
        <f t="shared" si="5"/>
        <v>78.260000000000005</v>
      </c>
      <c r="R93" s="13">
        <f t="shared" si="6"/>
        <v>40619.402361111112</v>
      </c>
      <c r="S93" s="13">
        <f t="shared" si="7"/>
        <v>40680.402361111112</v>
      </c>
      <c r="T93">
        <f t="shared" si="8"/>
        <v>2011</v>
      </c>
    </row>
    <row r="94" spans="1:20" ht="29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 t="shared" si="9"/>
        <v>105</v>
      </c>
      <c r="Q94">
        <f t="shared" si="5"/>
        <v>122.33</v>
      </c>
      <c r="R94" s="13">
        <f t="shared" si="6"/>
        <v>42721.198877314819</v>
      </c>
      <c r="S94" s="13">
        <f t="shared" si="7"/>
        <v>42767.333333333328</v>
      </c>
      <c r="T94">
        <f t="shared" si="8"/>
        <v>2016</v>
      </c>
    </row>
    <row r="95" spans="1:20" ht="29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 t="shared" si="9"/>
        <v>111</v>
      </c>
      <c r="Q95">
        <f t="shared" si="5"/>
        <v>73.73</v>
      </c>
      <c r="R95" s="13">
        <f t="shared" si="6"/>
        <v>41065.858067129629</v>
      </c>
      <c r="S95" s="13">
        <f t="shared" si="7"/>
        <v>41093.875</v>
      </c>
      <c r="T95">
        <f t="shared" si="8"/>
        <v>2012</v>
      </c>
    </row>
    <row r="96" spans="1:20" ht="29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 t="shared" si="9"/>
        <v>104</v>
      </c>
      <c r="Q96">
        <f t="shared" si="5"/>
        <v>21.67</v>
      </c>
      <c r="R96" s="13">
        <f t="shared" si="6"/>
        <v>41716.717847222222</v>
      </c>
      <c r="S96" s="13">
        <f t="shared" si="7"/>
        <v>41736.717847222222</v>
      </c>
      <c r="T96">
        <f t="shared" si="8"/>
        <v>2014</v>
      </c>
    </row>
    <row r="97" spans="1:20" ht="29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 t="shared" si="9"/>
        <v>131</v>
      </c>
      <c r="Q97">
        <f t="shared" si="5"/>
        <v>21.9</v>
      </c>
      <c r="R97" s="13">
        <f t="shared" si="6"/>
        <v>40935.005104166667</v>
      </c>
      <c r="S97" s="13">
        <f t="shared" si="7"/>
        <v>40965.005104166667</v>
      </c>
      <c r="T97">
        <f t="shared" si="8"/>
        <v>2012</v>
      </c>
    </row>
    <row r="98" spans="1:20" ht="29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 t="shared" si="9"/>
        <v>115</v>
      </c>
      <c r="Q98">
        <f t="shared" si="5"/>
        <v>50.59</v>
      </c>
      <c r="R98" s="13">
        <f t="shared" si="6"/>
        <v>40324.662511574075</v>
      </c>
      <c r="S98" s="13">
        <f t="shared" si="7"/>
        <v>40391.125</v>
      </c>
      <c r="T98">
        <f t="shared" si="8"/>
        <v>2010</v>
      </c>
    </row>
    <row r="99" spans="1:20" ht="29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 t="shared" si="9"/>
        <v>106</v>
      </c>
      <c r="Q99">
        <f t="shared" si="5"/>
        <v>53.13</v>
      </c>
      <c r="R99" s="13">
        <f t="shared" si="6"/>
        <v>40706.135208333333</v>
      </c>
      <c r="S99" s="13">
        <f t="shared" si="7"/>
        <v>40736.135208333333</v>
      </c>
      <c r="T99">
        <f t="shared" si="8"/>
        <v>2011</v>
      </c>
    </row>
    <row r="100" spans="1:20" ht="29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 t="shared" si="9"/>
        <v>106</v>
      </c>
      <c r="Q100">
        <f t="shared" si="5"/>
        <v>56.67</v>
      </c>
      <c r="R100" s="13">
        <f t="shared" si="6"/>
        <v>41214.79483796296</v>
      </c>
      <c r="S100" s="13">
        <f t="shared" si="7"/>
        <v>41250.979166666664</v>
      </c>
      <c r="T100">
        <f t="shared" si="8"/>
        <v>2012</v>
      </c>
    </row>
    <row r="101" spans="1:20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 t="shared" si="9"/>
        <v>106</v>
      </c>
      <c r="Q101">
        <f t="shared" si="5"/>
        <v>40.78</v>
      </c>
      <c r="R101" s="13">
        <f t="shared" si="6"/>
        <v>41631.902766203704</v>
      </c>
      <c r="S101" s="13">
        <f t="shared" si="7"/>
        <v>41661.902766203704</v>
      </c>
      <c r="T101">
        <f t="shared" si="8"/>
        <v>2013</v>
      </c>
    </row>
    <row r="102" spans="1:20" ht="29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 t="shared" si="9"/>
        <v>100</v>
      </c>
      <c r="Q102">
        <f t="shared" si="5"/>
        <v>192.31</v>
      </c>
      <c r="R102" s="13">
        <f t="shared" si="6"/>
        <v>41197.753310185188</v>
      </c>
      <c r="S102" s="13">
        <f t="shared" si="7"/>
        <v>41217.794976851852</v>
      </c>
      <c r="T102">
        <f t="shared" si="8"/>
        <v>2012</v>
      </c>
    </row>
    <row r="103" spans="1:20" ht="29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 t="shared" si="9"/>
        <v>100</v>
      </c>
      <c r="Q103">
        <f t="shared" si="5"/>
        <v>100</v>
      </c>
      <c r="R103" s="13">
        <f t="shared" si="6"/>
        <v>41274.776736111111</v>
      </c>
      <c r="S103" s="13">
        <f t="shared" si="7"/>
        <v>41298.776736111111</v>
      </c>
      <c r="T103">
        <f t="shared" si="8"/>
        <v>2012</v>
      </c>
    </row>
    <row r="104" spans="1:20" ht="29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 t="shared" si="9"/>
        <v>128</v>
      </c>
      <c r="Q104">
        <f t="shared" si="5"/>
        <v>117.92</v>
      </c>
      <c r="R104" s="13">
        <f t="shared" si="6"/>
        <v>40505.131168981483</v>
      </c>
      <c r="S104" s="13">
        <f t="shared" si="7"/>
        <v>40535.131168981483</v>
      </c>
      <c r="T104">
        <f t="shared" si="8"/>
        <v>2010</v>
      </c>
    </row>
    <row r="105" spans="1:20" ht="29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 t="shared" si="9"/>
        <v>105</v>
      </c>
      <c r="Q105">
        <f t="shared" si="5"/>
        <v>27.9</v>
      </c>
      <c r="R105" s="13">
        <f t="shared" si="6"/>
        <v>41682.805902777778</v>
      </c>
      <c r="S105" s="13">
        <f t="shared" si="7"/>
        <v>41705.805902777778</v>
      </c>
      <c r="T105">
        <f t="shared" si="8"/>
        <v>2014</v>
      </c>
    </row>
    <row r="106" spans="1:20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 t="shared" si="9"/>
        <v>120</v>
      </c>
      <c r="Q106">
        <f t="shared" si="5"/>
        <v>60</v>
      </c>
      <c r="R106" s="13">
        <f t="shared" si="6"/>
        <v>40612.695208333331</v>
      </c>
      <c r="S106" s="13">
        <f t="shared" si="7"/>
        <v>40636.041666666664</v>
      </c>
      <c r="T106">
        <f t="shared" si="8"/>
        <v>2011</v>
      </c>
    </row>
    <row r="107" spans="1:20" ht="29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 t="shared" si="9"/>
        <v>107</v>
      </c>
      <c r="Q107">
        <f t="shared" si="5"/>
        <v>39.380000000000003</v>
      </c>
      <c r="R107" s="13">
        <f t="shared" si="6"/>
        <v>42485.724768518514</v>
      </c>
      <c r="S107" s="13">
        <f t="shared" si="7"/>
        <v>42504</v>
      </c>
      <c r="T107">
        <f t="shared" si="8"/>
        <v>2016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 t="shared" si="9"/>
        <v>101</v>
      </c>
      <c r="Q108">
        <f t="shared" si="5"/>
        <v>186.11</v>
      </c>
      <c r="R108" s="13">
        <f t="shared" si="6"/>
        <v>40987.776631944449</v>
      </c>
      <c r="S108" s="13">
        <f t="shared" si="7"/>
        <v>41001.776631944449</v>
      </c>
      <c r="T108">
        <f t="shared" si="8"/>
        <v>2012</v>
      </c>
    </row>
    <row r="109" spans="1:20" ht="29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 t="shared" si="9"/>
        <v>102</v>
      </c>
      <c r="Q109">
        <f t="shared" si="5"/>
        <v>111.38</v>
      </c>
      <c r="R109" s="13">
        <f t="shared" si="6"/>
        <v>40635.982488425929</v>
      </c>
      <c r="S109" s="13">
        <f t="shared" si="7"/>
        <v>40657.982488425929</v>
      </c>
      <c r="T109">
        <f t="shared" si="8"/>
        <v>2011</v>
      </c>
    </row>
    <row r="110" spans="1:20" ht="29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 t="shared" si="9"/>
        <v>247</v>
      </c>
      <c r="Q110">
        <f t="shared" si="5"/>
        <v>78.72</v>
      </c>
      <c r="R110" s="13">
        <f t="shared" si="6"/>
        <v>41365.613078703704</v>
      </c>
      <c r="S110" s="13">
        <f t="shared" si="7"/>
        <v>41425.613078703704</v>
      </c>
      <c r="T110">
        <f t="shared" si="8"/>
        <v>2013</v>
      </c>
    </row>
    <row r="111" spans="1:20" ht="29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 t="shared" si="9"/>
        <v>220</v>
      </c>
      <c r="Q111">
        <f t="shared" si="5"/>
        <v>46.7</v>
      </c>
      <c r="R111" s="13">
        <f t="shared" si="6"/>
        <v>40570.025810185187</v>
      </c>
      <c r="S111" s="13">
        <f t="shared" si="7"/>
        <v>40600.025810185187</v>
      </c>
      <c r="T111">
        <f t="shared" si="8"/>
        <v>2011</v>
      </c>
    </row>
    <row r="112" spans="1:20" ht="29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 t="shared" si="9"/>
        <v>131</v>
      </c>
      <c r="Q112">
        <f t="shared" si="5"/>
        <v>65.38</v>
      </c>
      <c r="R112" s="13">
        <f t="shared" si="6"/>
        <v>41557.949687500004</v>
      </c>
      <c r="S112" s="13">
        <f t="shared" si="7"/>
        <v>41592.249305555553</v>
      </c>
      <c r="T112">
        <f t="shared" si="8"/>
        <v>2013</v>
      </c>
    </row>
    <row r="113" spans="1:20" ht="29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 t="shared" si="9"/>
        <v>155</v>
      </c>
      <c r="Q113">
        <f t="shared" si="5"/>
        <v>102.08</v>
      </c>
      <c r="R113" s="13">
        <f t="shared" si="6"/>
        <v>42125.333182870367</v>
      </c>
      <c r="S113" s="13">
        <f t="shared" si="7"/>
        <v>42155.333182870367</v>
      </c>
      <c r="T113">
        <f t="shared" si="8"/>
        <v>2015</v>
      </c>
    </row>
    <row r="114" spans="1:20" ht="29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 t="shared" si="9"/>
        <v>104</v>
      </c>
      <c r="Q114">
        <f t="shared" si="5"/>
        <v>64.2</v>
      </c>
      <c r="R114" s="13">
        <f t="shared" si="6"/>
        <v>41718.043032407404</v>
      </c>
      <c r="S114" s="13">
        <f t="shared" si="7"/>
        <v>41742.083333333336</v>
      </c>
      <c r="T114">
        <f t="shared" si="8"/>
        <v>2014</v>
      </c>
    </row>
    <row r="115" spans="1:20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 t="shared" si="9"/>
        <v>141</v>
      </c>
      <c r="Q115">
        <f t="shared" si="5"/>
        <v>90.38</v>
      </c>
      <c r="R115" s="13">
        <f t="shared" si="6"/>
        <v>40753.758425925924</v>
      </c>
      <c r="S115" s="13">
        <f t="shared" si="7"/>
        <v>40761.625</v>
      </c>
      <c r="T115">
        <f t="shared" si="8"/>
        <v>2011</v>
      </c>
    </row>
    <row r="116" spans="1:20" ht="29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 t="shared" si="9"/>
        <v>103</v>
      </c>
      <c r="Q116">
        <f t="shared" si="5"/>
        <v>88.57</v>
      </c>
      <c r="R116" s="13">
        <f t="shared" si="6"/>
        <v>40861.27416666667</v>
      </c>
      <c r="S116" s="13">
        <f t="shared" si="7"/>
        <v>40921.27416666667</v>
      </c>
      <c r="T116">
        <f t="shared" si="8"/>
        <v>2011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 t="shared" si="9"/>
        <v>140</v>
      </c>
      <c r="Q117">
        <f t="shared" si="5"/>
        <v>28.73</v>
      </c>
      <c r="R117" s="13">
        <f t="shared" si="6"/>
        <v>40918.738935185182</v>
      </c>
      <c r="S117" s="13">
        <f t="shared" si="7"/>
        <v>40943.738935185182</v>
      </c>
      <c r="T117">
        <f t="shared" si="8"/>
        <v>2012</v>
      </c>
    </row>
    <row r="118" spans="1:20" ht="29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 t="shared" si="9"/>
        <v>114</v>
      </c>
      <c r="Q118">
        <f t="shared" si="5"/>
        <v>69.790000000000006</v>
      </c>
      <c r="R118" s="13">
        <f t="shared" si="6"/>
        <v>40595.497164351851</v>
      </c>
      <c r="S118" s="13">
        <f t="shared" si="7"/>
        <v>40641.455497685187</v>
      </c>
      <c r="T118">
        <f t="shared" si="8"/>
        <v>2011</v>
      </c>
    </row>
    <row r="119" spans="1:20" ht="29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 t="shared" si="9"/>
        <v>100</v>
      </c>
      <c r="Q119">
        <f t="shared" si="5"/>
        <v>167.49</v>
      </c>
      <c r="R119" s="13">
        <f t="shared" si="6"/>
        <v>40248.834999999999</v>
      </c>
      <c r="S119" s="13">
        <f t="shared" si="7"/>
        <v>40338.791666666664</v>
      </c>
      <c r="T119">
        <f t="shared" si="8"/>
        <v>2010</v>
      </c>
    </row>
    <row r="120" spans="1:20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 t="shared" si="9"/>
        <v>113</v>
      </c>
      <c r="Q120">
        <f t="shared" si="5"/>
        <v>144.91</v>
      </c>
      <c r="R120" s="13">
        <f t="shared" si="6"/>
        <v>40723.053657407407</v>
      </c>
      <c r="S120" s="13">
        <f t="shared" si="7"/>
        <v>40753.053657407407</v>
      </c>
      <c r="T120">
        <f t="shared" si="8"/>
        <v>2011</v>
      </c>
    </row>
    <row r="121" spans="1:20" ht="29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 t="shared" si="9"/>
        <v>105</v>
      </c>
      <c r="Q121">
        <f t="shared" si="5"/>
        <v>91.84</v>
      </c>
      <c r="R121" s="13">
        <f t="shared" si="6"/>
        <v>40739.069282407407</v>
      </c>
      <c r="S121" s="13">
        <f t="shared" si="7"/>
        <v>40768.958333333336</v>
      </c>
      <c r="T121">
        <f t="shared" si="8"/>
        <v>2011</v>
      </c>
    </row>
    <row r="122" spans="1:20" ht="29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 t="shared" si="9"/>
        <v>0</v>
      </c>
      <c r="Q122">
        <f t="shared" si="5"/>
        <v>10</v>
      </c>
      <c r="R122" s="13">
        <f t="shared" si="6"/>
        <v>42616.049849537041</v>
      </c>
      <c r="S122" s="13">
        <f t="shared" si="7"/>
        <v>42646.049849537041</v>
      </c>
      <c r="T122">
        <f t="shared" si="8"/>
        <v>2016</v>
      </c>
    </row>
    <row r="123" spans="1:20" ht="29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 t="shared" si="9"/>
        <v>0</v>
      </c>
      <c r="Q123">
        <f t="shared" si="5"/>
        <v>1</v>
      </c>
      <c r="R123" s="13">
        <f t="shared" si="6"/>
        <v>42096.704976851848</v>
      </c>
      <c r="S123" s="13">
        <f t="shared" si="7"/>
        <v>42112.427777777775</v>
      </c>
      <c r="T123">
        <f t="shared" si="8"/>
        <v>2015</v>
      </c>
    </row>
    <row r="124" spans="1:20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 t="shared" si="9"/>
        <v>0</v>
      </c>
      <c r="Q124">
        <f t="shared" si="5"/>
        <v>0</v>
      </c>
      <c r="R124" s="13">
        <f t="shared" si="6"/>
        <v>42593.431793981479</v>
      </c>
      <c r="S124" s="13">
        <f t="shared" si="7"/>
        <v>42653.431793981479</v>
      </c>
      <c r="T124">
        <f t="shared" si="8"/>
        <v>2016</v>
      </c>
    </row>
    <row r="125" spans="1:20" ht="29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 t="shared" si="9"/>
        <v>0</v>
      </c>
      <c r="Q125">
        <f t="shared" si="5"/>
        <v>25.17</v>
      </c>
      <c r="R125" s="13">
        <f t="shared" si="6"/>
        <v>41904.781990740739</v>
      </c>
      <c r="S125" s="13">
        <f t="shared" si="7"/>
        <v>41940.916666666664</v>
      </c>
      <c r="T125">
        <f t="shared" si="8"/>
        <v>2014</v>
      </c>
    </row>
    <row r="126" spans="1:20" ht="29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 t="shared" si="9"/>
        <v>0</v>
      </c>
      <c r="Q126">
        <f t="shared" si="5"/>
        <v>0</v>
      </c>
      <c r="R126" s="13">
        <f t="shared" si="6"/>
        <v>42114.928726851853</v>
      </c>
      <c r="S126" s="13">
        <f t="shared" si="7"/>
        <v>42139.928726851853</v>
      </c>
      <c r="T126">
        <f t="shared" si="8"/>
        <v>2015</v>
      </c>
    </row>
    <row r="127" spans="1:20" ht="29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 t="shared" si="9"/>
        <v>14</v>
      </c>
      <c r="Q127">
        <f t="shared" si="5"/>
        <v>11.67</v>
      </c>
      <c r="R127" s="13">
        <f t="shared" si="6"/>
        <v>42709.993981481486</v>
      </c>
      <c r="S127" s="13">
        <f t="shared" si="7"/>
        <v>42769.993981481486</v>
      </c>
      <c r="T127">
        <f t="shared" si="8"/>
        <v>2016</v>
      </c>
    </row>
    <row r="128" spans="1:20" ht="29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 t="shared" si="9"/>
        <v>6</v>
      </c>
      <c r="Q128">
        <f t="shared" si="5"/>
        <v>106.69</v>
      </c>
      <c r="R128" s="13">
        <f t="shared" si="6"/>
        <v>42135.589548611111</v>
      </c>
      <c r="S128" s="13">
        <f t="shared" si="7"/>
        <v>42166.083333333328</v>
      </c>
      <c r="T128">
        <f t="shared" si="8"/>
        <v>2015</v>
      </c>
    </row>
    <row r="129" spans="1:20" ht="29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 t="shared" si="9"/>
        <v>2</v>
      </c>
      <c r="Q129">
        <f t="shared" si="5"/>
        <v>47.5</v>
      </c>
      <c r="R129" s="13">
        <f t="shared" si="6"/>
        <v>42067.62431712963</v>
      </c>
      <c r="S129" s="13">
        <f t="shared" si="7"/>
        <v>42097.582650462966</v>
      </c>
      <c r="T129">
        <f t="shared" si="8"/>
        <v>2015</v>
      </c>
    </row>
    <row r="130" spans="1:20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 t="shared" si="9"/>
        <v>2</v>
      </c>
      <c r="Q130">
        <f t="shared" si="5"/>
        <v>311.17</v>
      </c>
      <c r="R130" s="13">
        <f t="shared" si="6"/>
        <v>42628.22792824074</v>
      </c>
      <c r="S130" s="13">
        <f t="shared" si="7"/>
        <v>42663.22792824074</v>
      </c>
      <c r="T130">
        <f t="shared" si="8"/>
        <v>2016</v>
      </c>
    </row>
    <row r="131" spans="1:20" ht="29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 t="shared" si="9"/>
        <v>0</v>
      </c>
      <c r="Q131">
        <f t="shared" ref="Q131:Q194" si="10">IFERROR(ROUND(E131/L131,2),0)</f>
        <v>0</v>
      </c>
      <c r="R131" s="13">
        <f t="shared" ref="R131:R194" si="11">(((J131/60)/60)/24+DATE(1970,1,1))</f>
        <v>41882.937303240738</v>
      </c>
      <c r="S131" s="13">
        <f t="shared" ref="S131:S194" si="12">(((I131/60)/60)/24)+DATE(1970,1,1)</f>
        <v>41942.937303240738</v>
      </c>
      <c r="T131">
        <f t="shared" ref="T131:T194" si="13">YEAR(R131)</f>
        <v>2014</v>
      </c>
    </row>
    <row r="132" spans="1:20" ht="29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 t="shared" ref="P132:P195" si="14">ROUND(E132/D132*100,0)</f>
        <v>0</v>
      </c>
      <c r="Q132">
        <f t="shared" si="10"/>
        <v>0</v>
      </c>
      <c r="R132" s="13">
        <f t="shared" si="11"/>
        <v>41778.915416666663</v>
      </c>
      <c r="S132" s="13">
        <f t="shared" si="12"/>
        <v>41806.844444444447</v>
      </c>
      <c r="T132">
        <f t="shared" si="13"/>
        <v>2014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 t="shared" si="14"/>
        <v>0</v>
      </c>
      <c r="Q133">
        <f t="shared" si="10"/>
        <v>0</v>
      </c>
      <c r="R133" s="13">
        <f t="shared" si="11"/>
        <v>42541.837511574078</v>
      </c>
      <c r="S133" s="13">
        <f t="shared" si="12"/>
        <v>42557</v>
      </c>
      <c r="T133">
        <f t="shared" si="13"/>
        <v>2016</v>
      </c>
    </row>
    <row r="134" spans="1:20" ht="29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 t="shared" si="14"/>
        <v>10</v>
      </c>
      <c r="Q134">
        <f t="shared" si="10"/>
        <v>94.51</v>
      </c>
      <c r="R134" s="13">
        <f t="shared" si="11"/>
        <v>41905.812581018516</v>
      </c>
      <c r="S134" s="13">
        <f t="shared" si="12"/>
        <v>41950.854247685187</v>
      </c>
      <c r="T134">
        <f t="shared" si="13"/>
        <v>2014</v>
      </c>
    </row>
    <row r="135" spans="1:20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 t="shared" si="14"/>
        <v>0</v>
      </c>
      <c r="Q135">
        <f t="shared" si="10"/>
        <v>0</v>
      </c>
      <c r="R135" s="13">
        <f t="shared" si="11"/>
        <v>42491.80768518518</v>
      </c>
      <c r="S135" s="13">
        <f t="shared" si="12"/>
        <v>42521.729861111111</v>
      </c>
      <c r="T135">
        <f t="shared" si="13"/>
        <v>2016</v>
      </c>
    </row>
    <row r="136" spans="1:20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 t="shared" si="14"/>
        <v>0</v>
      </c>
      <c r="Q136">
        <f t="shared" si="10"/>
        <v>0</v>
      </c>
      <c r="R136" s="13">
        <f t="shared" si="11"/>
        <v>42221.909930555557</v>
      </c>
      <c r="S136" s="13">
        <f t="shared" si="12"/>
        <v>42251.708333333328</v>
      </c>
      <c r="T136">
        <f t="shared" si="13"/>
        <v>2015</v>
      </c>
    </row>
    <row r="137" spans="1:20" ht="29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 t="shared" si="14"/>
        <v>13</v>
      </c>
      <c r="Q137">
        <f t="shared" si="10"/>
        <v>80.599999999999994</v>
      </c>
      <c r="R137" s="13">
        <f t="shared" si="11"/>
        <v>41788.381909722222</v>
      </c>
      <c r="S137" s="13">
        <f t="shared" si="12"/>
        <v>41821.791666666664</v>
      </c>
      <c r="T137">
        <f t="shared" si="13"/>
        <v>2014</v>
      </c>
    </row>
    <row r="138" spans="1:20" ht="29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 t="shared" si="14"/>
        <v>0</v>
      </c>
      <c r="Q138">
        <f t="shared" si="10"/>
        <v>0</v>
      </c>
      <c r="R138" s="13">
        <f t="shared" si="11"/>
        <v>42096.410115740742</v>
      </c>
      <c r="S138" s="13">
        <f t="shared" si="12"/>
        <v>42140.427777777775</v>
      </c>
      <c r="T138">
        <f t="shared" si="13"/>
        <v>2015</v>
      </c>
    </row>
    <row r="139" spans="1:20" ht="29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 t="shared" si="14"/>
        <v>0</v>
      </c>
      <c r="Q139">
        <f t="shared" si="10"/>
        <v>0</v>
      </c>
      <c r="R139" s="13">
        <f t="shared" si="11"/>
        <v>42239.573993055557</v>
      </c>
      <c r="S139" s="13">
        <f t="shared" si="12"/>
        <v>42289.573993055557</v>
      </c>
      <c r="T139">
        <f t="shared" si="13"/>
        <v>2015</v>
      </c>
    </row>
    <row r="140" spans="1:20" ht="29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 t="shared" si="14"/>
        <v>3</v>
      </c>
      <c r="Q140">
        <f t="shared" si="10"/>
        <v>81.239999999999995</v>
      </c>
      <c r="R140" s="13">
        <f t="shared" si="11"/>
        <v>42186.257418981477</v>
      </c>
      <c r="S140" s="13">
        <f t="shared" si="12"/>
        <v>42217.207638888889</v>
      </c>
      <c r="T140">
        <f t="shared" si="13"/>
        <v>2015</v>
      </c>
    </row>
    <row r="141" spans="1:20" ht="29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 t="shared" si="14"/>
        <v>100</v>
      </c>
      <c r="Q141">
        <f t="shared" si="10"/>
        <v>500</v>
      </c>
      <c r="R141" s="13">
        <f t="shared" si="11"/>
        <v>42187.920972222222</v>
      </c>
      <c r="S141" s="13">
        <f t="shared" si="12"/>
        <v>42197.920972222222</v>
      </c>
      <c r="T141">
        <f t="shared" si="13"/>
        <v>2015</v>
      </c>
    </row>
    <row r="142" spans="1:20" ht="29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 t="shared" si="14"/>
        <v>0</v>
      </c>
      <c r="Q142">
        <f t="shared" si="10"/>
        <v>0</v>
      </c>
      <c r="R142" s="13">
        <f t="shared" si="11"/>
        <v>42053.198287037041</v>
      </c>
      <c r="S142" s="13">
        <f t="shared" si="12"/>
        <v>42083.15662037037</v>
      </c>
      <c r="T142">
        <f t="shared" si="13"/>
        <v>2015</v>
      </c>
    </row>
    <row r="143" spans="1:20" ht="29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 t="shared" si="14"/>
        <v>11</v>
      </c>
      <c r="Q143">
        <f t="shared" si="10"/>
        <v>46.18</v>
      </c>
      <c r="R143" s="13">
        <f t="shared" si="11"/>
        <v>42110.153043981481</v>
      </c>
      <c r="S143" s="13">
        <f t="shared" si="12"/>
        <v>42155.153043981481</v>
      </c>
      <c r="T143">
        <f t="shared" si="13"/>
        <v>2015</v>
      </c>
    </row>
    <row r="144" spans="1:20" ht="29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 t="shared" si="14"/>
        <v>0</v>
      </c>
      <c r="Q144">
        <f t="shared" si="10"/>
        <v>10</v>
      </c>
      <c r="R144" s="13">
        <f t="shared" si="11"/>
        <v>41938.893263888887</v>
      </c>
      <c r="S144" s="13">
        <f t="shared" si="12"/>
        <v>41959.934930555552</v>
      </c>
      <c r="T144">
        <f t="shared" si="13"/>
        <v>2014</v>
      </c>
    </row>
    <row r="145" spans="1:20" ht="29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 t="shared" si="14"/>
        <v>0</v>
      </c>
      <c r="Q145">
        <f t="shared" si="10"/>
        <v>0</v>
      </c>
      <c r="R145" s="13">
        <f t="shared" si="11"/>
        <v>42559.064143518524</v>
      </c>
      <c r="S145" s="13">
        <f t="shared" si="12"/>
        <v>42616.246527777781</v>
      </c>
      <c r="T145">
        <f t="shared" si="13"/>
        <v>2016</v>
      </c>
    </row>
    <row r="146" spans="1:20" ht="29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 t="shared" si="14"/>
        <v>28</v>
      </c>
      <c r="Q146">
        <f t="shared" si="10"/>
        <v>55.95</v>
      </c>
      <c r="R146" s="13">
        <f t="shared" si="11"/>
        <v>42047.762407407412</v>
      </c>
      <c r="S146" s="13">
        <f t="shared" si="12"/>
        <v>42107.72074074074</v>
      </c>
      <c r="T146">
        <f t="shared" si="13"/>
        <v>2015</v>
      </c>
    </row>
    <row r="147" spans="1:20" ht="29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 t="shared" si="14"/>
        <v>8</v>
      </c>
      <c r="Q147">
        <f t="shared" si="10"/>
        <v>37.56</v>
      </c>
      <c r="R147" s="13">
        <f t="shared" si="11"/>
        <v>42200.542268518519</v>
      </c>
      <c r="S147" s="13">
        <f t="shared" si="12"/>
        <v>42227.542268518519</v>
      </c>
      <c r="T147">
        <f t="shared" si="13"/>
        <v>2015</v>
      </c>
    </row>
    <row r="148" spans="1:20" ht="29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 t="shared" si="14"/>
        <v>1</v>
      </c>
      <c r="Q148">
        <f t="shared" si="10"/>
        <v>38.33</v>
      </c>
      <c r="R148" s="13">
        <f t="shared" si="11"/>
        <v>42693.016180555554</v>
      </c>
      <c r="S148" s="13">
        <f t="shared" si="12"/>
        <v>42753.016180555554</v>
      </c>
      <c r="T148">
        <f t="shared" si="13"/>
        <v>2016</v>
      </c>
    </row>
    <row r="149" spans="1:20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 t="shared" si="14"/>
        <v>0</v>
      </c>
      <c r="Q149">
        <f t="shared" si="10"/>
        <v>0</v>
      </c>
      <c r="R149" s="13">
        <f t="shared" si="11"/>
        <v>41969.767824074079</v>
      </c>
      <c r="S149" s="13">
        <f t="shared" si="12"/>
        <v>42012.762499999997</v>
      </c>
      <c r="T149">
        <f t="shared" si="13"/>
        <v>2014</v>
      </c>
    </row>
    <row r="150" spans="1:20" ht="29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 t="shared" si="14"/>
        <v>0</v>
      </c>
      <c r="Q150">
        <f t="shared" si="10"/>
        <v>20</v>
      </c>
      <c r="R150" s="13">
        <f t="shared" si="11"/>
        <v>42397.281666666662</v>
      </c>
      <c r="S150" s="13">
        <f t="shared" si="12"/>
        <v>42427.281666666662</v>
      </c>
      <c r="T150">
        <f t="shared" si="13"/>
        <v>2016</v>
      </c>
    </row>
    <row r="151" spans="1:20" ht="29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 t="shared" si="14"/>
        <v>1</v>
      </c>
      <c r="Q151">
        <f t="shared" si="10"/>
        <v>15.33</v>
      </c>
      <c r="R151" s="13">
        <f t="shared" si="11"/>
        <v>41968.172106481477</v>
      </c>
      <c r="S151" s="13">
        <f t="shared" si="12"/>
        <v>41998.333333333328</v>
      </c>
      <c r="T151">
        <f t="shared" si="13"/>
        <v>2014</v>
      </c>
    </row>
    <row r="152" spans="1:20" ht="29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 t="shared" si="14"/>
        <v>23</v>
      </c>
      <c r="Q152">
        <f t="shared" si="10"/>
        <v>449.43</v>
      </c>
      <c r="R152" s="13">
        <f t="shared" si="11"/>
        <v>42090.161828703705</v>
      </c>
      <c r="S152" s="13">
        <f t="shared" si="12"/>
        <v>42150.161828703705</v>
      </c>
      <c r="T152">
        <f t="shared" si="13"/>
        <v>2015</v>
      </c>
    </row>
    <row r="153" spans="1:20" ht="29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 t="shared" si="14"/>
        <v>0</v>
      </c>
      <c r="Q153">
        <f t="shared" si="10"/>
        <v>28</v>
      </c>
      <c r="R153" s="13">
        <f t="shared" si="11"/>
        <v>42113.550821759258</v>
      </c>
      <c r="S153" s="13">
        <f t="shared" si="12"/>
        <v>42173.550821759258</v>
      </c>
      <c r="T153">
        <f t="shared" si="13"/>
        <v>2015</v>
      </c>
    </row>
    <row r="154" spans="1:20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 t="shared" si="14"/>
        <v>0</v>
      </c>
      <c r="Q154">
        <f t="shared" si="10"/>
        <v>15</v>
      </c>
      <c r="R154" s="13">
        <f t="shared" si="11"/>
        <v>41875.077546296299</v>
      </c>
      <c r="S154" s="13">
        <f t="shared" si="12"/>
        <v>41905.077546296299</v>
      </c>
      <c r="T154">
        <f t="shared" si="13"/>
        <v>2014</v>
      </c>
    </row>
    <row r="155" spans="1:20" ht="29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 t="shared" si="14"/>
        <v>1</v>
      </c>
      <c r="Q155">
        <f t="shared" si="10"/>
        <v>35.9</v>
      </c>
      <c r="R155" s="13">
        <f t="shared" si="11"/>
        <v>41933.586157407408</v>
      </c>
      <c r="S155" s="13">
        <f t="shared" si="12"/>
        <v>41975.627824074079</v>
      </c>
      <c r="T155">
        <f t="shared" si="13"/>
        <v>2014</v>
      </c>
    </row>
    <row r="156" spans="1:20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 t="shared" si="14"/>
        <v>3</v>
      </c>
      <c r="Q156">
        <f t="shared" si="10"/>
        <v>13.33</v>
      </c>
      <c r="R156" s="13">
        <f t="shared" si="11"/>
        <v>42115.547395833331</v>
      </c>
      <c r="S156" s="13">
        <f t="shared" si="12"/>
        <v>42158.547395833331</v>
      </c>
      <c r="T156">
        <f t="shared" si="13"/>
        <v>2015</v>
      </c>
    </row>
    <row r="157" spans="1:20" ht="29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 t="shared" si="14"/>
        <v>0</v>
      </c>
      <c r="Q157">
        <f t="shared" si="10"/>
        <v>20.25</v>
      </c>
      <c r="R157" s="13">
        <f t="shared" si="11"/>
        <v>42168.559432870374</v>
      </c>
      <c r="S157" s="13">
        <f t="shared" si="12"/>
        <v>42208.559432870374</v>
      </c>
      <c r="T157">
        <f t="shared" si="13"/>
        <v>2015</v>
      </c>
    </row>
    <row r="158" spans="1:20" ht="29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 t="shared" si="14"/>
        <v>5</v>
      </c>
      <c r="Q158">
        <f t="shared" si="10"/>
        <v>119</v>
      </c>
      <c r="R158" s="13">
        <f t="shared" si="11"/>
        <v>41794.124953703707</v>
      </c>
      <c r="S158" s="13">
        <f t="shared" si="12"/>
        <v>41854.124953703707</v>
      </c>
      <c r="T158">
        <f t="shared" si="13"/>
        <v>2014</v>
      </c>
    </row>
    <row r="159" spans="1:20" ht="29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 t="shared" si="14"/>
        <v>0</v>
      </c>
      <c r="Q159">
        <f t="shared" si="10"/>
        <v>4</v>
      </c>
      <c r="R159" s="13">
        <f t="shared" si="11"/>
        <v>42396.911712962959</v>
      </c>
      <c r="S159" s="13">
        <f t="shared" si="12"/>
        <v>42426.911712962959</v>
      </c>
      <c r="T159">
        <f t="shared" si="13"/>
        <v>2016</v>
      </c>
    </row>
    <row r="160" spans="1:20" ht="29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 t="shared" si="14"/>
        <v>0</v>
      </c>
      <c r="Q160">
        <f t="shared" si="10"/>
        <v>0</v>
      </c>
      <c r="R160" s="13">
        <f t="shared" si="11"/>
        <v>41904.07671296296</v>
      </c>
      <c r="S160" s="13">
        <f t="shared" si="12"/>
        <v>41934.07671296296</v>
      </c>
      <c r="T160">
        <f t="shared" si="13"/>
        <v>2014</v>
      </c>
    </row>
    <row r="161" spans="1:20" ht="29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 t="shared" si="14"/>
        <v>0</v>
      </c>
      <c r="Q161">
        <f t="shared" si="10"/>
        <v>10</v>
      </c>
      <c r="R161" s="13">
        <f t="shared" si="11"/>
        <v>42514.434548611112</v>
      </c>
      <c r="S161" s="13">
        <f t="shared" si="12"/>
        <v>42554.434548611112</v>
      </c>
      <c r="T161">
        <f t="shared" si="13"/>
        <v>2016</v>
      </c>
    </row>
    <row r="162" spans="1:20" ht="29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 t="shared" si="14"/>
        <v>0</v>
      </c>
      <c r="Q162">
        <f t="shared" si="10"/>
        <v>0</v>
      </c>
      <c r="R162" s="13">
        <f t="shared" si="11"/>
        <v>42171.913090277783</v>
      </c>
      <c r="S162" s="13">
        <f t="shared" si="12"/>
        <v>42231.913090277783</v>
      </c>
      <c r="T162">
        <f t="shared" si="13"/>
        <v>2015</v>
      </c>
    </row>
    <row r="163" spans="1:20" ht="29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 t="shared" si="14"/>
        <v>0</v>
      </c>
      <c r="Q163">
        <f t="shared" si="10"/>
        <v>5</v>
      </c>
      <c r="R163" s="13">
        <f t="shared" si="11"/>
        <v>41792.687442129631</v>
      </c>
      <c r="S163" s="13">
        <f t="shared" si="12"/>
        <v>41822.687442129631</v>
      </c>
      <c r="T163">
        <f t="shared" si="13"/>
        <v>2014</v>
      </c>
    </row>
    <row r="164" spans="1:20" ht="29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 t="shared" si="14"/>
        <v>16</v>
      </c>
      <c r="Q164">
        <f t="shared" si="10"/>
        <v>43.5</v>
      </c>
      <c r="R164" s="13">
        <f t="shared" si="11"/>
        <v>41835.126805555556</v>
      </c>
      <c r="S164" s="13">
        <f t="shared" si="12"/>
        <v>41867.987500000003</v>
      </c>
      <c r="T164">
        <f t="shared" si="13"/>
        <v>2014</v>
      </c>
    </row>
    <row r="165" spans="1:20" ht="29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 t="shared" si="14"/>
        <v>0</v>
      </c>
      <c r="Q165">
        <f t="shared" si="10"/>
        <v>0</v>
      </c>
      <c r="R165" s="13">
        <f t="shared" si="11"/>
        <v>42243.961273148147</v>
      </c>
      <c r="S165" s="13">
        <f t="shared" si="12"/>
        <v>42278</v>
      </c>
      <c r="T165">
        <f t="shared" si="13"/>
        <v>2015</v>
      </c>
    </row>
    <row r="166" spans="1:20" ht="29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 t="shared" si="14"/>
        <v>1</v>
      </c>
      <c r="Q166">
        <f t="shared" si="10"/>
        <v>91.43</v>
      </c>
      <c r="R166" s="13">
        <f t="shared" si="11"/>
        <v>41841.762743055559</v>
      </c>
      <c r="S166" s="13">
        <f t="shared" si="12"/>
        <v>41901.762743055559</v>
      </c>
      <c r="T166">
        <f t="shared" si="13"/>
        <v>2014</v>
      </c>
    </row>
    <row r="167" spans="1:20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 t="shared" si="14"/>
        <v>0</v>
      </c>
      <c r="Q167">
        <f t="shared" si="10"/>
        <v>0</v>
      </c>
      <c r="R167" s="13">
        <f t="shared" si="11"/>
        <v>42351.658842592587</v>
      </c>
      <c r="S167" s="13">
        <f t="shared" si="12"/>
        <v>42381.658842592587</v>
      </c>
      <c r="T167">
        <f t="shared" si="13"/>
        <v>2015</v>
      </c>
    </row>
    <row r="168" spans="1:20" ht="29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 t="shared" si="14"/>
        <v>60</v>
      </c>
      <c r="Q168">
        <f t="shared" si="10"/>
        <v>3000</v>
      </c>
      <c r="R168" s="13">
        <f t="shared" si="11"/>
        <v>42721.075949074075</v>
      </c>
      <c r="S168" s="13">
        <f t="shared" si="12"/>
        <v>42751.075949074075</v>
      </c>
      <c r="T168">
        <f t="shared" si="13"/>
        <v>2016</v>
      </c>
    </row>
    <row r="169" spans="1:20" ht="29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 t="shared" si="14"/>
        <v>0</v>
      </c>
      <c r="Q169">
        <f t="shared" si="10"/>
        <v>5.5</v>
      </c>
      <c r="R169" s="13">
        <f t="shared" si="11"/>
        <v>42160.927488425921</v>
      </c>
      <c r="S169" s="13">
        <f t="shared" si="12"/>
        <v>42220.927488425921</v>
      </c>
      <c r="T169">
        <f t="shared" si="13"/>
        <v>2015</v>
      </c>
    </row>
    <row r="170" spans="1:20" ht="29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 t="shared" si="14"/>
        <v>4</v>
      </c>
      <c r="Q170">
        <f t="shared" si="10"/>
        <v>108.33</v>
      </c>
      <c r="R170" s="13">
        <f t="shared" si="11"/>
        <v>42052.83530092593</v>
      </c>
      <c r="S170" s="13">
        <f t="shared" si="12"/>
        <v>42082.793634259258</v>
      </c>
      <c r="T170">
        <f t="shared" si="13"/>
        <v>2015</v>
      </c>
    </row>
    <row r="171" spans="1:20" ht="29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 t="shared" si="14"/>
        <v>22</v>
      </c>
      <c r="Q171">
        <f t="shared" si="10"/>
        <v>56</v>
      </c>
      <c r="R171" s="13">
        <f t="shared" si="11"/>
        <v>41900.505312499998</v>
      </c>
      <c r="S171" s="13">
        <f t="shared" si="12"/>
        <v>41930.505312499998</v>
      </c>
      <c r="T171">
        <f t="shared" si="13"/>
        <v>2014</v>
      </c>
    </row>
    <row r="172" spans="1:20" ht="29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 t="shared" si="14"/>
        <v>3</v>
      </c>
      <c r="Q172">
        <f t="shared" si="10"/>
        <v>32.5</v>
      </c>
      <c r="R172" s="13">
        <f t="shared" si="11"/>
        <v>42216.977812500001</v>
      </c>
      <c r="S172" s="13">
        <f t="shared" si="12"/>
        <v>42246.227777777778</v>
      </c>
      <c r="T172">
        <f t="shared" si="13"/>
        <v>2015</v>
      </c>
    </row>
    <row r="173" spans="1:20" ht="29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 t="shared" si="14"/>
        <v>0</v>
      </c>
      <c r="Q173">
        <f t="shared" si="10"/>
        <v>1</v>
      </c>
      <c r="R173" s="13">
        <f t="shared" si="11"/>
        <v>42534.180717592593</v>
      </c>
      <c r="S173" s="13">
        <f t="shared" si="12"/>
        <v>42594.180717592593</v>
      </c>
      <c r="T173">
        <f t="shared" si="13"/>
        <v>2016</v>
      </c>
    </row>
    <row r="174" spans="1:20" ht="29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 t="shared" si="14"/>
        <v>0</v>
      </c>
      <c r="Q174">
        <f t="shared" si="10"/>
        <v>0</v>
      </c>
      <c r="R174" s="13">
        <f t="shared" si="11"/>
        <v>42047.394942129627</v>
      </c>
      <c r="S174" s="13">
        <f t="shared" si="12"/>
        <v>42082.353275462956</v>
      </c>
      <c r="T174">
        <f t="shared" si="13"/>
        <v>2015</v>
      </c>
    </row>
    <row r="175" spans="1:20" ht="29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 t="shared" si="14"/>
        <v>0</v>
      </c>
      <c r="Q175">
        <f t="shared" si="10"/>
        <v>0</v>
      </c>
      <c r="R175" s="13">
        <f t="shared" si="11"/>
        <v>42033.573009259257</v>
      </c>
      <c r="S175" s="13">
        <f t="shared" si="12"/>
        <v>42063.573009259257</v>
      </c>
      <c r="T175">
        <f t="shared" si="13"/>
        <v>2015</v>
      </c>
    </row>
    <row r="176" spans="1:20" ht="29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 t="shared" si="14"/>
        <v>0</v>
      </c>
      <c r="Q176">
        <f t="shared" si="10"/>
        <v>0</v>
      </c>
      <c r="R176" s="13">
        <f t="shared" si="11"/>
        <v>42072.758981481486</v>
      </c>
      <c r="S176" s="13">
        <f t="shared" si="12"/>
        <v>42132.758981481486</v>
      </c>
      <c r="T176">
        <f t="shared" si="13"/>
        <v>2015</v>
      </c>
    </row>
    <row r="177" spans="1:20" ht="29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 t="shared" si="14"/>
        <v>6</v>
      </c>
      <c r="Q177">
        <f t="shared" si="10"/>
        <v>49.88</v>
      </c>
      <c r="R177" s="13">
        <f t="shared" si="11"/>
        <v>41855.777905092589</v>
      </c>
      <c r="S177" s="13">
        <f t="shared" si="12"/>
        <v>41880.777905092589</v>
      </c>
      <c r="T177">
        <f t="shared" si="13"/>
        <v>2014</v>
      </c>
    </row>
    <row r="178" spans="1:20" ht="29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 t="shared" si="14"/>
        <v>0</v>
      </c>
      <c r="Q178">
        <f t="shared" si="10"/>
        <v>0</v>
      </c>
      <c r="R178" s="13">
        <f t="shared" si="11"/>
        <v>42191.824062500003</v>
      </c>
      <c r="S178" s="13">
        <f t="shared" si="12"/>
        <v>42221.824062500003</v>
      </c>
      <c r="T178">
        <f t="shared" si="13"/>
        <v>2015</v>
      </c>
    </row>
    <row r="179" spans="1:20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 t="shared" si="14"/>
        <v>40</v>
      </c>
      <c r="Q179">
        <f t="shared" si="10"/>
        <v>25.71</v>
      </c>
      <c r="R179" s="13">
        <f t="shared" si="11"/>
        <v>42070.047754629632</v>
      </c>
      <c r="S179" s="13">
        <f t="shared" si="12"/>
        <v>42087.00608796296</v>
      </c>
      <c r="T179">
        <f t="shared" si="13"/>
        <v>2015</v>
      </c>
    </row>
    <row r="180" spans="1:20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 t="shared" si="14"/>
        <v>0</v>
      </c>
      <c r="Q180">
        <f t="shared" si="10"/>
        <v>0</v>
      </c>
      <c r="R180" s="13">
        <f t="shared" si="11"/>
        <v>42304.955381944441</v>
      </c>
      <c r="S180" s="13">
        <f t="shared" si="12"/>
        <v>42334.997048611112</v>
      </c>
      <c r="T180">
        <f t="shared" si="13"/>
        <v>2015</v>
      </c>
    </row>
    <row r="181" spans="1:20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 t="shared" si="14"/>
        <v>20</v>
      </c>
      <c r="Q181">
        <f t="shared" si="10"/>
        <v>100</v>
      </c>
      <c r="R181" s="13">
        <f t="shared" si="11"/>
        <v>42403.080497685187</v>
      </c>
      <c r="S181" s="13">
        <f t="shared" si="12"/>
        <v>42433.080497685187</v>
      </c>
      <c r="T181">
        <f t="shared" si="13"/>
        <v>2016</v>
      </c>
    </row>
    <row r="182" spans="1:20" ht="29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 t="shared" si="14"/>
        <v>33</v>
      </c>
      <c r="Q182">
        <f t="shared" si="10"/>
        <v>30.85</v>
      </c>
      <c r="R182" s="13">
        <f t="shared" si="11"/>
        <v>42067.991238425922</v>
      </c>
      <c r="S182" s="13">
        <f t="shared" si="12"/>
        <v>42107.791666666672</v>
      </c>
      <c r="T182">
        <f t="shared" si="13"/>
        <v>2015</v>
      </c>
    </row>
    <row r="183" spans="1:20" ht="29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 t="shared" si="14"/>
        <v>21</v>
      </c>
      <c r="Q183">
        <f t="shared" si="10"/>
        <v>180.5</v>
      </c>
      <c r="R183" s="13">
        <f t="shared" si="11"/>
        <v>42147.741840277777</v>
      </c>
      <c r="S183" s="13">
        <f t="shared" si="12"/>
        <v>42177.741840277777</v>
      </c>
      <c r="T183">
        <f t="shared" si="13"/>
        <v>2015</v>
      </c>
    </row>
    <row r="184" spans="1:20" ht="29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 t="shared" si="14"/>
        <v>0</v>
      </c>
      <c r="Q184">
        <f t="shared" si="10"/>
        <v>0</v>
      </c>
      <c r="R184" s="13">
        <f t="shared" si="11"/>
        <v>42712.011944444443</v>
      </c>
      <c r="S184" s="13">
        <f t="shared" si="12"/>
        <v>42742.011944444443</v>
      </c>
      <c r="T184">
        <f t="shared" si="13"/>
        <v>2016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 t="shared" si="14"/>
        <v>36</v>
      </c>
      <c r="Q185">
        <f t="shared" si="10"/>
        <v>373.5</v>
      </c>
      <c r="R185" s="13">
        <f t="shared" si="11"/>
        <v>41939.810300925928</v>
      </c>
      <c r="S185" s="13">
        <f t="shared" si="12"/>
        <v>41969.851967592593</v>
      </c>
      <c r="T185">
        <f t="shared" si="13"/>
        <v>2014</v>
      </c>
    </row>
    <row r="186" spans="1:20" ht="29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 t="shared" si="14"/>
        <v>3</v>
      </c>
      <c r="Q186">
        <f t="shared" si="10"/>
        <v>25.5</v>
      </c>
      <c r="R186" s="13">
        <f t="shared" si="11"/>
        <v>41825.791226851856</v>
      </c>
      <c r="S186" s="13">
        <f t="shared" si="12"/>
        <v>41883.165972222225</v>
      </c>
      <c r="T186">
        <f t="shared" si="13"/>
        <v>2014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 t="shared" si="14"/>
        <v>6</v>
      </c>
      <c r="Q187">
        <f t="shared" si="10"/>
        <v>220</v>
      </c>
      <c r="R187" s="13">
        <f t="shared" si="11"/>
        <v>42570.91133101852</v>
      </c>
      <c r="S187" s="13">
        <f t="shared" si="12"/>
        <v>42600.91133101852</v>
      </c>
      <c r="T187">
        <f t="shared" si="13"/>
        <v>2016</v>
      </c>
    </row>
    <row r="188" spans="1:20" ht="29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 t="shared" si="14"/>
        <v>0</v>
      </c>
      <c r="Q188">
        <f t="shared" si="10"/>
        <v>0</v>
      </c>
      <c r="R188" s="13">
        <f t="shared" si="11"/>
        <v>42767.812893518523</v>
      </c>
      <c r="S188" s="13">
        <f t="shared" si="12"/>
        <v>42797.833333333328</v>
      </c>
      <c r="T188">
        <f t="shared" si="13"/>
        <v>2017</v>
      </c>
    </row>
    <row r="189" spans="1:20" ht="29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 t="shared" si="14"/>
        <v>16</v>
      </c>
      <c r="Q189">
        <f t="shared" si="10"/>
        <v>160</v>
      </c>
      <c r="R189" s="13">
        <f t="shared" si="11"/>
        <v>42182.234456018516</v>
      </c>
      <c r="S189" s="13">
        <f t="shared" si="12"/>
        <v>42206.290972222225</v>
      </c>
      <c r="T189">
        <f t="shared" si="13"/>
        <v>2015</v>
      </c>
    </row>
    <row r="190" spans="1:20" ht="29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 t="shared" si="14"/>
        <v>0</v>
      </c>
      <c r="Q190">
        <f t="shared" si="10"/>
        <v>0</v>
      </c>
      <c r="R190" s="13">
        <f t="shared" si="11"/>
        <v>41857.18304398148</v>
      </c>
      <c r="S190" s="13">
        <f t="shared" si="12"/>
        <v>41887.18304398148</v>
      </c>
      <c r="T190">
        <f t="shared" si="13"/>
        <v>2014</v>
      </c>
    </row>
    <row r="191" spans="1:20" ht="29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 t="shared" si="14"/>
        <v>0</v>
      </c>
      <c r="Q191">
        <f t="shared" si="10"/>
        <v>69</v>
      </c>
      <c r="R191" s="13">
        <f t="shared" si="11"/>
        <v>42556.690706018519</v>
      </c>
      <c r="S191" s="13">
        <f t="shared" si="12"/>
        <v>42616.690706018519</v>
      </c>
      <c r="T191">
        <f t="shared" si="13"/>
        <v>2016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 t="shared" si="14"/>
        <v>0</v>
      </c>
      <c r="Q192">
        <f t="shared" si="10"/>
        <v>50</v>
      </c>
      <c r="R192" s="13">
        <f t="shared" si="11"/>
        <v>42527.650995370372</v>
      </c>
      <c r="S192" s="13">
        <f t="shared" si="12"/>
        <v>42537.650995370372</v>
      </c>
      <c r="T192">
        <f t="shared" si="13"/>
        <v>2016</v>
      </c>
    </row>
    <row r="193" spans="1:20" ht="29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 t="shared" si="14"/>
        <v>5</v>
      </c>
      <c r="Q193">
        <f t="shared" si="10"/>
        <v>83.33</v>
      </c>
      <c r="R193" s="13">
        <f t="shared" si="11"/>
        <v>42239.441412037035</v>
      </c>
      <c r="S193" s="13">
        <f t="shared" si="12"/>
        <v>42279.441412037035</v>
      </c>
      <c r="T193">
        <f t="shared" si="13"/>
        <v>2015</v>
      </c>
    </row>
    <row r="194" spans="1:20" ht="29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 t="shared" si="14"/>
        <v>0</v>
      </c>
      <c r="Q194">
        <f t="shared" si="10"/>
        <v>5.67</v>
      </c>
      <c r="R194" s="13">
        <f t="shared" si="11"/>
        <v>41899.792037037041</v>
      </c>
      <c r="S194" s="13">
        <f t="shared" si="12"/>
        <v>41929.792037037041</v>
      </c>
      <c r="T194">
        <f t="shared" si="13"/>
        <v>2014</v>
      </c>
    </row>
    <row r="195" spans="1:20" ht="29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 t="shared" si="14"/>
        <v>0</v>
      </c>
      <c r="Q195">
        <f t="shared" ref="Q195:Q258" si="15">IFERROR(ROUND(E195/L195,2),0)</f>
        <v>0</v>
      </c>
      <c r="R195" s="13">
        <f t="shared" ref="R195:R258" si="16">(((J195/60)/60)/24+DATE(1970,1,1))</f>
        <v>41911.934791666667</v>
      </c>
      <c r="S195" s="13">
        <f t="shared" ref="S195:S258" si="17">(((I195/60)/60)/24)+DATE(1970,1,1)</f>
        <v>41971.976458333331</v>
      </c>
      <c r="T195">
        <f t="shared" ref="T195:T258" si="18">YEAR(R195)</f>
        <v>2014</v>
      </c>
    </row>
    <row r="196" spans="1:20" ht="29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 t="shared" ref="P196:P259" si="19">ROUND(E196/D196*100,0)</f>
        <v>0</v>
      </c>
      <c r="Q196">
        <f t="shared" si="15"/>
        <v>1</v>
      </c>
      <c r="R196" s="13">
        <f t="shared" si="16"/>
        <v>42375.996886574074</v>
      </c>
      <c r="S196" s="13">
        <f t="shared" si="17"/>
        <v>42435.996886574074</v>
      </c>
      <c r="T196">
        <f t="shared" si="18"/>
        <v>2016</v>
      </c>
    </row>
    <row r="197" spans="1:20" ht="29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 t="shared" si="19"/>
        <v>0</v>
      </c>
      <c r="Q197">
        <f t="shared" si="15"/>
        <v>0</v>
      </c>
      <c r="R197" s="13">
        <f t="shared" si="16"/>
        <v>42135.67050925926</v>
      </c>
      <c r="S197" s="13">
        <f t="shared" si="17"/>
        <v>42195.67050925926</v>
      </c>
      <c r="T197">
        <f t="shared" si="18"/>
        <v>2015</v>
      </c>
    </row>
    <row r="198" spans="1:20" ht="29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 t="shared" si="19"/>
        <v>42</v>
      </c>
      <c r="Q198">
        <f t="shared" si="15"/>
        <v>77.11</v>
      </c>
      <c r="R198" s="13">
        <f t="shared" si="16"/>
        <v>42259.542800925927</v>
      </c>
      <c r="S198" s="13">
        <f t="shared" si="17"/>
        <v>42287.875</v>
      </c>
      <c r="T198">
        <f t="shared" si="18"/>
        <v>2015</v>
      </c>
    </row>
    <row r="199" spans="1:20" ht="29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 t="shared" si="19"/>
        <v>10</v>
      </c>
      <c r="Q199">
        <f t="shared" si="15"/>
        <v>32.75</v>
      </c>
      <c r="R199" s="13">
        <f t="shared" si="16"/>
        <v>42741.848379629635</v>
      </c>
      <c r="S199" s="13">
        <f t="shared" si="17"/>
        <v>42783.875</v>
      </c>
      <c r="T199">
        <f t="shared" si="18"/>
        <v>2017</v>
      </c>
    </row>
    <row r="200" spans="1:20" ht="29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 t="shared" si="19"/>
        <v>1</v>
      </c>
      <c r="Q200">
        <f t="shared" si="15"/>
        <v>46.5</v>
      </c>
      <c r="R200" s="13">
        <f t="shared" si="16"/>
        <v>41887.383356481485</v>
      </c>
      <c r="S200" s="13">
        <f t="shared" si="17"/>
        <v>41917.383356481485</v>
      </c>
      <c r="T200">
        <f t="shared" si="18"/>
        <v>2014</v>
      </c>
    </row>
    <row r="201" spans="1:20" ht="29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 t="shared" si="19"/>
        <v>0</v>
      </c>
      <c r="Q201">
        <f t="shared" si="15"/>
        <v>0</v>
      </c>
      <c r="R201" s="13">
        <f t="shared" si="16"/>
        <v>42584.123865740738</v>
      </c>
      <c r="S201" s="13">
        <f t="shared" si="17"/>
        <v>42614.123865740738</v>
      </c>
      <c r="T201">
        <f t="shared" si="18"/>
        <v>2016</v>
      </c>
    </row>
    <row r="202" spans="1:20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 t="shared" si="19"/>
        <v>26</v>
      </c>
      <c r="Q202">
        <f t="shared" si="15"/>
        <v>87.31</v>
      </c>
      <c r="R202" s="13">
        <f t="shared" si="16"/>
        <v>41867.083368055559</v>
      </c>
      <c r="S202" s="13">
        <f t="shared" si="17"/>
        <v>41897.083368055559</v>
      </c>
      <c r="T202">
        <f t="shared" si="18"/>
        <v>2014</v>
      </c>
    </row>
    <row r="203" spans="1:20" ht="29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 t="shared" si="19"/>
        <v>58</v>
      </c>
      <c r="Q203">
        <f t="shared" si="15"/>
        <v>54.29</v>
      </c>
      <c r="R203" s="13">
        <f t="shared" si="16"/>
        <v>42023.818622685183</v>
      </c>
      <c r="S203" s="13">
        <f t="shared" si="17"/>
        <v>42043.818622685183</v>
      </c>
      <c r="T203">
        <f t="shared" si="18"/>
        <v>2015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 t="shared" si="19"/>
        <v>0</v>
      </c>
      <c r="Q204">
        <f t="shared" si="15"/>
        <v>0</v>
      </c>
      <c r="R204" s="13">
        <f t="shared" si="16"/>
        <v>42255.927824074075</v>
      </c>
      <c r="S204" s="13">
        <f t="shared" si="17"/>
        <v>42285.874305555553</v>
      </c>
      <c r="T204">
        <f t="shared" si="18"/>
        <v>2015</v>
      </c>
    </row>
    <row r="205" spans="1:20" ht="29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 t="shared" si="19"/>
        <v>30</v>
      </c>
      <c r="Q205">
        <f t="shared" si="15"/>
        <v>93.25</v>
      </c>
      <c r="R205" s="13">
        <f t="shared" si="16"/>
        <v>41973.847962962958</v>
      </c>
      <c r="S205" s="13">
        <f t="shared" si="17"/>
        <v>42033.847962962958</v>
      </c>
      <c r="T205">
        <f t="shared" si="18"/>
        <v>2014</v>
      </c>
    </row>
    <row r="206" spans="1:20" ht="29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 t="shared" si="19"/>
        <v>51</v>
      </c>
      <c r="Q206">
        <f t="shared" si="15"/>
        <v>117.68</v>
      </c>
      <c r="R206" s="13">
        <f t="shared" si="16"/>
        <v>42556.583368055552</v>
      </c>
      <c r="S206" s="13">
        <f t="shared" si="17"/>
        <v>42586.583368055552</v>
      </c>
      <c r="T206">
        <f t="shared" si="18"/>
        <v>2016</v>
      </c>
    </row>
    <row r="207" spans="1:20" ht="29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 t="shared" si="19"/>
        <v>16</v>
      </c>
      <c r="Q207">
        <f t="shared" si="15"/>
        <v>76.47</v>
      </c>
      <c r="R207" s="13">
        <f t="shared" si="16"/>
        <v>42248.632199074069</v>
      </c>
      <c r="S207" s="13">
        <f t="shared" si="17"/>
        <v>42283.632199074069</v>
      </c>
      <c r="T207">
        <f t="shared" si="18"/>
        <v>2015</v>
      </c>
    </row>
    <row r="208" spans="1:20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 t="shared" si="19"/>
        <v>0</v>
      </c>
      <c r="Q208">
        <f t="shared" si="15"/>
        <v>0</v>
      </c>
      <c r="R208" s="13">
        <f t="shared" si="16"/>
        <v>42567.004432870366</v>
      </c>
      <c r="S208" s="13">
        <f t="shared" si="17"/>
        <v>42588.004432870366</v>
      </c>
      <c r="T208">
        <f t="shared" si="18"/>
        <v>2016</v>
      </c>
    </row>
    <row r="209" spans="1:20" ht="29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 t="shared" si="19"/>
        <v>15</v>
      </c>
      <c r="Q209">
        <f t="shared" si="15"/>
        <v>163.85</v>
      </c>
      <c r="R209" s="13">
        <f t="shared" si="16"/>
        <v>41978.197199074071</v>
      </c>
      <c r="S209" s="13">
        <f t="shared" si="17"/>
        <v>42008.197199074071</v>
      </c>
      <c r="T209">
        <f t="shared" si="18"/>
        <v>2014</v>
      </c>
    </row>
    <row r="210" spans="1:20" ht="29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 t="shared" si="19"/>
        <v>0</v>
      </c>
      <c r="Q210">
        <f t="shared" si="15"/>
        <v>0</v>
      </c>
      <c r="R210" s="13">
        <f t="shared" si="16"/>
        <v>41959.369988425926</v>
      </c>
      <c r="S210" s="13">
        <f t="shared" si="17"/>
        <v>41989.369988425926</v>
      </c>
      <c r="T210">
        <f t="shared" si="18"/>
        <v>2014</v>
      </c>
    </row>
    <row r="211" spans="1:20" ht="29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 t="shared" si="19"/>
        <v>0</v>
      </c>
      <c r="Q211">
        <f t="shared" si="15"/>
        <v>0</v>
      </c>
      <c r="R211" s="13">
        <f t="shared" si="16"/>
        <v>42165.922858796301</v>
      </c>
      <c r="S211" s="13">
        <f t="shared" si="17"/>
        <v>42195.922858796301</v>
      </c>
      <c r="T211">
        <f t="shared" si="18"/>
        <v>2015</v>
      </c>
    </row>
    <row r="212" spans="1:20" ht="29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 t="shared" si="19"/>
        <v>25</v>
      </c>
      <c r="Q212">
        <f t="shared" si="15"/>
        <v>91.82</v>
      </c>
      <c r="R212" s="13">
        <f t="shared" si="16"/>
        <v>42249.064722222218</v>
      </c>
      <c r="S212" s="13">
        <f t="shared" si="17"/>
        <v>42278.208333333328</v>
      </c>
      <c r="T212">
        <f t="shared" si="18"/>
        <v>2015</v>
      </c>
    </row>
    <row r="213" spans="1:20" ht="29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 t="shared" si="19"/>
        <v>45</v>
      </c>
      <c r="Q213">
        <f t="shared" si="15"/>
        <v>185.83</v>
      </c>
      <c r="R213" s="13">
        <f t="shared" si="16"/>
        <v>42236.159918981488</v>
      </c>
      <c r="S213" s="13">
        <f t="shared" si="17"/>
        <v>42266.159918981488</v>
      </c>
      <c r="T213">
        <f t="shared" si="18"/>
        <v>2015</v>
      </c>
    </row>
    <row r="214" spans="1:20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 t="shared" si="19"/>
        <v>0</v>
      </c>
      <c r="Q214">
        <f t="shared" si="15"/>
        <v>1</v>
      </c>
      <c r="R214" s="13">
        <f t="shared" si="16"/>
        <v>42416.881018518514</v>
      </c>
      <c r="S214" s="13">
        <f t="shared" si="17"/>
        <v>42476.839351851857</v>
      </c>
      <c r="T214">
        <f t="shared" si="18"/>
        <v>2016</v>
      </c>
    </row>
    <row r="215" spans="1:20" ht="29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 t="shared" si="19"/>
        <v>0</v>
      </c>
      <c r="Q215">
        <f t="shared" si="15"/>
        <v>20</v>
      </c>
      <c r="R215" s="13">
        <f t="shared" si="16"/>
        <v>42202.594293981485</v>
      </c>
      <c r="S215" s="13">
        <f t="shared" si="17"/>
        <v>42232.587974537033</v>
      </c>
      <c r="T215">
        <f t="shared" si="18"/>
        <v>2015</v>
      </c>
    </row>
    <row r="216" spans="1:20" ht="29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 t="shared" si="19"/>
        <v>0</v>
      </c>
      <c r="Q216">
        <f t="shared" si="15"/>
        <v>1</v>
      </c>
      <c r="R216" s="13">
        <f t="shared" si="16"/>
        <v>42009.64061342593</v>
      </c>
      <c r="S216" s="13">
        <f t="shared" si="17"/>
        <v>42069.64061342593</v>
      </c>
      <c r="T216">
        <f t="shared" si="18"/>
        <v>2015</v>
      </c>
    </row>
    <row r="217" spans="1:20" ht="29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 t="shared" si="19"/>
        <v>0</v>
      </c>
      <c r="Q217">
        <f t="shared" si="15"/>
        <v>10</v>
      </c>
      <c r="R217" s="13">
        <f t="shared" si="16"/>
        <v>42375.230115740742</v>
      </c>
      <c r="S217" s="13">
        <f t="shared" si="17"/>
        <v>42417.999305555553</v>
      </c>
      <c r="T217">
        <f t="shared" si="18"/>
        <v>2016</v>
      </c>
    </row>
    <row r="218" spans="1:20" ht="29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 t="shared" si="19"/>
        <v>56</v>
      </c>
      <c r="Q218">
        <f t="shared" si="15"/>
        <v>331.54</v>
      </c>
      <c r="R218" s="13">
        <f t="shared" si="16"/>
        <v>42066.958761574075</v>
      </c>
      <c r="S218" s="13">
        <f t="shared" si="17"/>
        <v>42116.917094907403</v>
      </c>
      <c r="T218">
        <f t="shared" si="18"/>
        <v>2015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 t="shared" si="19"/>
        <v>12</v>
      </c>
      <c r="Q219">
        <f t="shared" si="15"/>
        <v>314.29000000000002</v>
      </c>
      <c r="R219" s="13">
        <f t="shared" si="16"/>
        <v>41970.64061342593</v>
      </c>
      <c r="S219" s="13">
        <f t="shared" si="17"/>
        <v>42001.64061342593</v>
      </c>
      <c r="T219">
        <f t="shared" si="18"/>
        <v>2014</v>
      </c>
    </row>
    <row r="220" spans="1:20" ht="29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 t="shared" si="19"/>
        <v>2</v>
      </c>
      <c r="Q220">
        <f t="shared" si="15"/>
        <v>100</v>
      </c>
      <c r="R220" s="13">
        <f t="shared" si="16"/>
        <v>42079.628344907411</v>
      </c>
      <c r="S220" s="13">
        <f t="shared" si="17"/>
        <v>42139.628344907411</v>
      </c>
      <c r="T220">
        <f t="shared" si="18"/>
        <v>2015</v>
      </c>
    </row>
    <row r="221" spans="1:20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 t="shared" si="19"/>
        <v>18</v>
      </c>
      <c r="Q221">
        <f t="shared" si="15"/>
        <v>115.99</v>
      </c>
      <c r="R221" s="13">
        <f t="shared" si="16"/>
        <v>42429.326678240745</v>
      </c>
      <c r="S221" s="13">
        <f t="shared" si="17"/>
        <v>42461.290972222225</v>
      </c>
      <c r="T221">
        <f t="shared" si="18"/>
        <v>2016</v>
      </c>
    </row>
    <row r="222" spans="1:20" ht="29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 t="shared" si="19"/>
        <v>1</v>
      </c>
      <c r="Q222">
        <f t="shared" si="15"/>
        <v>120</v>
      </c>
      <c r="R222" s="13">
        <f t="shared" si="16"/>
        <v>42195.643865740742</v>
      </c>
      <c r="S222" s="13">
        <f t="shared" si="17"/>
        <v>42236.837499999994</v>
      </c>
      <c r="T222">
        <f t="shared" si="18"/>
        <v>2015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 t="shared" si="19"/>
        <v>0</v>
      </c>
      <c r="Q223">
        <f t="shared" si="15"/>
        <v>0</v>
      </c>
      <c r="R223" s="13">
        <f t="shared" si="16"/>
        <v>42031.837546296301</v>
      </c>
      <c r="S223" s="13">
        <f t="shared" si="17"/>
        <v>42091.79587962963</v>
      </c>
      <c r="T223">
        <f t="shared" si="18"/>
        <v>2015</v>
      </c>
    </row>
    <row r="224" spans="1:20" ht="29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 t="shared" si="19"/>
        <v>13</v>
      </c>
      <c r="Q224">
        <f t="shared" si="15"/>
        <v>65</v>
      </c>
      <c r="R224" s="13">
        <f t="shared" si="16"/>
        <v>42031.769884259258</v>
      </c>
      <c r="S224" s="13">
        <f t="shared" si="17"/>
        <v>42090.110416666663</v>
      </c>
      <c r="T224">
        <f t="shared" si="18"/>
        <v>2015</v>
      </c>
    </row>
    <row r="225" spans="1:20" ht="29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 t="shared" si="19"/>
        <v>0</v>
      </c>
      <c r="Q225">
        <f t="shared" si="15"/>
        <v>0</v>
      </c>
      <c r="R225" s="13">
        <f t="shared" si="16"/>
        <v>42482.048032407409</v>
      </c>
      <c r="S225" s="13">
        <f t="shared" si="17"/>
        <v>42512.045138888891</v>
      </c>
      <c r="T225">
        <f t="shared" si="18"/>
        <v>2016</v>
      </c>
    </row>
    <row r="226" spans="1:20" ht="29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 t="shared" si="19"/>
        <v>0</v>
      </c>
      <c r="Q226">
        <f t="shared" si="15"/>
        <v>0</v>
      </c>
      <c r="R226" s="13">
        <f t="shared" si="16"/>
        <v>42135.235254629632</v>
      </c>
      <c r="S226" s="13">
        <f t="shared" si="17"/>
        <v>42195.235254629632</v>
      </c>
      <c r="T226">
        <f t="shared" si="18"/>
        <v>2015</v>
      </c>
    </row>
    <row r="227" spans="1:20" ht="29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 t="shared" si="19"/>
        <v>0</v>
      </c>
      <c r="Q227">
        <f t="shared" si="15"/>
        <v>0</v>
      </c>
      <c r="R227" s="13">
        <f t="shared" si="16"/>
        <v>42438.961273148147</v>
      </c>
      <c r="S227" s="13">
        <f t="shared" si="17"/>
        <v>42468.919606481482</v>
      </c>
      <c r="T227">
        <f t="shared" si="18"/>
        <v>2016</v>
      </c>
    </row>
    <row r="228" spans="1:20" ht="29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 t="shared" si="19"/>
        <v>1</v>
      </c>
      <c r="Q228">
        <f t="shared" si="15"/>
        <v>125</v>
      </c>
      <c r="R228" s="13">
        <f t="shared" si="16"/>
        <v>42106.666018518517</v>
      </c>
      <c r="S228" s="13">
        <f t="shared" si="17"/>
        <v>42155.395138888889</v>
      </c>
      <c r="T228">
        <f t="shared" si="18"/>
        <v>2015</v>
      </c>
    </row>
    <row r="229" spans="1:20" ht="29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 t="shared" si="19"/>
        <v>0</v>
      </c>
      <c r="Q229">
        <f t="shared" si="15"/>
        <v>0</v>
      </c>
      <c r="R229" s="13">
        <f t="shared" si="16"/>
        <v>42164.893993055557</v>
      </c>
      <c r="S229" s="13">
        <f t="shared" si="17"/>
        <v>42194.893993055557</v>
      </c>
      <c r="T229">
        <f t="shared" si="18"/>
        <v>2015</v>
      </c>
    </row>
    <row r="230" spans="1:20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 t="shared" si="19"/>
        <v>0</v>
      </c>
      <c r="Q230">
        <f t="shared" si="15"/>
        <v>0</v>
      </c>
      <c r="R230" s="13">
        <f t="shared" si="16"/>
        <v>42096.686400462961</v>
      </c>
      <c r="S230" s="13">
        <f t="shared" si="17"/>
        <v>42156.686400462961</v>
      </c>
      <c r="T230">
        <f t="shared" si="18"/>
        <v>2015</v>
      </c>
    </row>
    <row r="231" spans="1:20" ht="29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 t="shared" si="19"/>
        <v>0</v>
      </c>
      <c r="Q231">
        <f t="shared" si="15"/>
        <v>0</v>
      </c>
      <c r="R231" s="13">
        <f t="shared" si="16"/>
        <v>42383.933993055558</v>
      </c>
      <c r="S231" s="13">
        <f t="shared" si="17"/>
        <v>42413.933993055558</v>
      </c>
      <c r="T231">
        <f t="shared" si="18"/>
        <v>2016</v>
      </c>
    </row>
    <row r="232" spans="1:20" ht="29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 t="shared" si="19"/>
        <v>0</v>
      </c>
      <c r="Q232">
        <f t="shared" si="15"/>
        <v>30</v>
      </c>
      <c r="R232" s="13">
        <f t="shared" si="16"/>
        <v>42129.777210648142</v>
      </c>
      <c r="S232" s="13">
        <f t="shared" si="17"/>
        <v>42159.777210648142</v>
      </c>
      <c r="T232">
        <f t="shared" si="18"/>
        <v>2015</v>
      </c>
    </row>
    <row r="233" spans="1:20" ht="29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 t="shared" si="19"/>
        <v>0</v>
      </c>
      <c r="Q233">
        <f t="shared" si="15"/>
        <v>0</v>
      </c>
      <c r="R233" s="13">
        <f t="shared" si="16"/>
        <v>42341.958923611113</v>
      </c>
      <c r="S233" s="13">
        <f t="shared" si="17"/>
        <v>42371.958923611113</v>
      </c>
      <c r="T233">
        <f t="shared" si="18"/>
        <v>2015</v>
      </c>
    </row>
    <row r="234" spans="1:20" ht="29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 t="shared" si="19"/>
        <v>3</v>
      </c>
      <c r="Q234">
        <f t="shared" si="15"/>
        <v>15.71</v>
      </c>
      <c r="R234" s="13">
        <f t="shared" si="16"/>
        <v>42032.82576388889</v>
      </c>
      <c r="S234" s="13">
        <f t="shared" si="17"/>
        <v>42062.82576388889</v>
      </c>
      <c r="T234">
        <f t="shared" si="18"/>
        <v>2015</v>
      </c>
    </row>
    <row r="235" spans="1:20" ht="29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 t="shared" si="19"/>
        <v>0</v>
      </c>
      <c r="Q235">
        <f t="shared" si="15"/>
        <v>0</v>
      </c>
      <c r="R235" s="13">
        <f t="shared" si="16"/>
        <v>42612.911712962959</v>
      </c>
      <c r="S235" s="13">
        <f t="shared" si="17"/>
        <v>42642.911712962959</v>
      </c>
      <c r="T235">
        <f t="shared" si="18"/>
        <v>2016</v>
      </c>
    </row>
    <row r="236" spans="1:20" ht="29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 t="shared" si="19"/>
        <v>40</v>
      </c>
      <c r="Q236">
        <f t="shared" si="15"/>
        <v>80.2</v>
      </c>
      <c r="R236" s="13">
        <f t="shared" si="16"/>
        <v>42136.035405092596</v>
      </c>
      <c r="S236" s="13">
        <f t="shared" si="17"/>
        <v>42176.035405092596</v>
      </c>
      <c r="T236">
        <f t="shared" si="18"/>
        <v>2015</v>
      </c>
    </row>
    <row r="237" spans="1:20" ht="29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 t="shared" si="19"/>
        <v>0</v>
      </c>
      <c r="Q237">
        <f t="shared" si="15"/>
        <v>0</v>
      </c>
      <c r="R237" s="13">
        <f t="shared" si="16"/>
        <v>42164.908530092594</v>
      </c>
      <c r="S237" s="13">
        <f t="shared" si="17"/>
        <v>42194.908530092594</v>
      </c>
      <c r="T237">
        <f t="shared" si="18"/>
        <v>2015</v>
      </c>
    </row>
    <row r="238" spans="1:20" ht="29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 t="shared" si="19"/>
        <v>0</v>
      </c>
      <c r="Q238">
        <f t="shared" si="15"/>
        <v>0</v>
      </c>
      <c r="R238" s="13">
        <f t="shared" si="16"/>
        <v>42321.08447916666</v>
      </c>
      <c r="S238" s="13">
        <f t="shared" si="17"/>
        <v>42374</v>
      </c>
      <c r="T238">
        <f t="shared" si="18"/>
        <v>2015</v>
      </c>
    </row>
    <row r="239" spans="1:20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 t="shared" si="19"/>
        <v>0</v>
      </c>
      <c r="Q239">
        <f t="shared" si="15"/>
        <v>50</v>
      </c>
      <c r="R239" s="13">
        <f t="shared" si="16"/>
        <v>42377.577187499999</v>
      </c>
      <c r="S239" s="13">
        <f t="shared" si="17"/>
        <v>42437.577187499999</v>
      </c>
      <c r="T239">
        <f t="shared" si="18"/>
        <v>2016</v>
      </c>
    </row>
    <row r="240" spans="1:20" ht="29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 t="shared" si="19"/>
        <v>0</v>
      </c>
      <c r="Q240">
        <f t="shared" si="15"/>
        <v>0</v>
      </c>
      <c r="R240" s="13">
        <f t="shared" si="16"/>
        <v>42713.962499999994</v>
      </c>
      <c r="S240" s="13">
        <f t="shared" si="17"/>
        <v>42734.375</v>
      </c>
      <c r="T240">
        <f t="shared" si="18"/>
        <v>2016</v>
      </c>
    </row>
    <row r="241" spans="1:20" ht="29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 t="shared" si="19"/>
        <v>25</v>
      </c>
      <c r="Q241">
        <f t="shared" si="15"/>
        <v>50</v>
      </c>
      <c r="R241" s="13">
        <f t="shared" si="16"/>
        <v>42297.110300925924</v>
      </c>
      <c r="S241" s="13">
        <f t="shared" si="17"/>
        <v>42316.5</v>
      </c>
      <c r="T241">
        <f t="shared" si="18"/>
        <v>2015</v>
      </c>
    </row>
    <row r="242" spans="1:20" ht="29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 t="shared" si="19"/>
        <v>108</v>
      </c>
      <c r="Q242">
        <f t="shared" si="15"/>
        <v>117.85</v>
      </c>
      <c r="R242" s="13">
        <f t="shared" si="16"/>
        <v>41354.708460648151</v>
      </c>
      <c r="S242" s="13">
        <f t="shared" si="17"/>
        <v>41399.708460648151</v>
      </c>
      <c r="T242">
        <f t="shared" si="18"/>
        <v>2013</v>
      </c>
    </row>
    <row r="243" spans="1:20" ht="29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 t="shared" si="19"/>
        <v>113</v>
      </c>
      <c r="Q243">
        <f t="shared" si="15"/>
        <v>109.04</v>
      </c>
      <c r="R243" s="13">
        <f t="shared" si="16"/>
        <v>41949.697962962964</v>
      </c>
      <c r="S243" s="13">
        <f t="shared" si="17"/>
        <v>41994.697962962964</v>
      </c>
      <c r="T243">
        <f t="shared" si="18"/>
        <v>2014</v>
      </c>
    </row>
    <row r="244" spans="1:20" ht="29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 t="shared" si="19"/>
        <v>113</v>
      </c>
      <c r="Q244">
        <f t="shared" si="15"/>
        <v>73.02</v>
      </c>
      <c r="R244" s="13">
        <f t="shared" si="16"/>
        <v>40862.492939814816</v>
      </c>
      <c r="S244" s="13">
        <f t="shared" si="17"/>
        <v>40897.492939814816</v>
      </c>
      <c r="T244">
        <f t="shared" si="18"/>
        <v>2011</v>
      </c>
    </row>
    <row r="245" spans="1:20" ht="29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 t="shared" si="19"/>
        <v>103</v>
      </c>
      <c r="Q245">
        <f t="shared" si="15"/>
        <v>78.2</v>
      </c>
      <c r="R245" s="13">
        <f t="shared" si="16"/>
        <v>41662.047500000001</v>
      </c>
      <c r="S245" s="13">
        <f t="shared" si="17"/>
        <v>41692.047500000001</v>
      </c>
      <c r="T245">
        <f t="shared" si="18"/>
        <v>2014</v>
      </c>
    </row>
    <row r="246" spans="1:20" ht="29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 t="shared" si="19"/>
        <v>114</v>
      </c>
      <c r="Q246">
        <f t="shared" si="15"/>
        <v>47.4</v>
      </c>
      <c r="R246" s="13">
        <f t="shared" si="16"/>
        <v>40213.323599537034</v>
      </c>
      <c r="S246" s="13">
        <f t="shared" si="17"/>
        <v>40253.29583333333</v>
      </c>
      <c r="T246">
        <f t="shared" si="18"/>
        <v>2010</v>
      </c>
    </row>
    <row r="247" spans="1:20" ht="29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 t="shared" si="19"/>
        <v>104</v>
      </c>
      <c r="Q247">
        <f t="shared" si="15"/>
        <v>54.02</v>
      </c>
      <c r="R247" s="13">
        <f t="shared" si="16"/>
        <v>41107.053067129629</v>
      </c>
      <c r="S247" s="13">
        <f t="shared" si="17"/>
        <v>41137.053067129629</v>
      </c>
      <c r="T247">
        <f t="shared" si="18"/>
        <v>2012</v>
      </c>
    </row>
    <row r="248" spans="1:20" ht="29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 t="shared" si="19"/>
        <v>305</v>
      </c>
      <c r="Q248">
        <f t="shared" si="15"/>
        <v>68.489999999999995</v>
      </c>
      <c r="R248" s="13">
        <f t="shared" si="16"/>
        <v>40480.363483796296</v>
      </c>
      <c r="S248" s="13">
        <f t="shared" si="17"/>
        <v>40530.405150462961</v>
      </c>
      <c r="T248">
        <f t="shared" si="18"/>
        <v>2010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 t="shared" si="19"/>
        <v>134</v>
      </c>
      <c r="Q249">
        <f t="shared" si="15"/>
        <v>108.15</v>
      </c>
      <c r="R249" s="13">
        <f t="shared" si="16"/>
        <v>40430.604328703703</v>
      </c>
      <c r="S249" s="13">
        <f t="shared" si="17"/>
        <v>40467.152083333334</v>
      </c>
      <c r="T249">
        <f t="shared" si="18"/>
        <v>2010</v>
      </c>
    </row>
    <row r="250" spans="1:20" ht="29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 t="shared" si="19"/>
        <v>101</v>
      </c>
      <c r="Q250">
        <f t="shared" si="15"/>
        <v>589.95000000000005</v>
      </c>
      <c r="R250" s="13">
        <f t="shared" si="16"/>
        <v>40870.774409722224</v>
      </c>
      <c r="S250" s="13">
        <f t="shared" si="17"/>
        <v>40915.774409722224</v>
      </c>
      <c r="T250">
        <f t="shared" si="18"/>
        <v>2011</v>
      </c>
    </row>
    <row r="251" spans="1:20" ht="29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 t="shared" si="19"/>
        <v>113</v>
      </c>
      <c r="Q251">
        <f t="shared" si="15"/>
        <v>48.05</v>
      </c>
      <c r="R251" s="13">
        <f t="shared" si="16"/>
        <v>40332.923842592594</v>
      </c>
      <c r="S251" s="13">
        <f t="shared" si="17"/>
        <v>40412.736111111109</v>
      </c>
      <c r="T251">
        <f t="shared" si="18"/>
        <v>2010</v>
      </c>
    </row>
    <row r="252" spans="1:20" ht="29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 t="shared" si="19"/>
        <v>106</v>
      </c>
      <c r="Q252">
        <f t="shared" si="15"/>
        <v>72.48</v>
      </c>
      <c r="R252" s="13">
        <f t="shared" si="16"/>
        <v>41401.565868055557</v>
      </c>
      <c r="S252" s="13">
        <f t="shared" si="17"/>
        <v>41431.565868055557</v>
      </c>
      <c r="T252">
        <f t="shared" si="18"/>
        <v>2013</v>
      </c>
    </row>
    <row r="253" spans="1:20" ht="29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 t="shared" si="19"/>
        <v>126</v>
      </c>
      <c r="Q253">
        <f t="shared" si="15"/>
        <v>57.08</v>
      </c>
      <c r="R253" s="13">
        <f t="shared" si="16"/>
        <v>41013.787569444445</v>
      </c>
      <c r="S253" s="13">
        <f t="shared" si="17"/>
        <v>41045.791666666664</v>
      </c>
      <c r="T253">
        <f t="shared" si="18"/>
        <v>2012</v>
      </c>
    </row>
    <row r="254" spans="1:20" ht="29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 t="shared" si="19"/>
        <v>185</v>
      </c>
      <c r="Q254">
        <f t="shared" si="15"/>
        <v>85.44</v>
      </c>
      <c r="R254" s="13">
        <f t="shared" si="16"/>
        <v>40266.662708333337</v>
      </c>
      <c r="S254" s="13">
        <f t="shared" si="17"/>
        <v>40330.165972222225</v>
      </c>
      <c r="T254">
        <f t="shared" si="18"/>
        <v>2010</v>
      </c>
    </row>
    <row r="255" spans="1:20" ht="29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 t="shared" si="19"/>
        <v>101</v>
      </c>
      <c r="Q255">
        <f t="shared" si="15"/>
        <v>215.86</v>
      </c>
      <c r="R255" s="13">
        <f t="shared" si="16"/>
        <v>40924.650868055556</v>
      </c>
      <c r="S255" s="13">
        <f t="shared" si="17"/>
        <v>40954.650868055556</v>
      </c>
      <c r="T255">
        <f t="shared" si="18"/>
        <v>2012</v>
      </c>
    </row>
    <row r="256" spans="1:20" ht="29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 t="shared" si="19"/>
        <v>117</v>
      </c>
      <c r="Q256">
        <f t="shared" si="15"/>
        <v>89.39</v>
      </c>
      <c r="R256" s="13">
        <f t="shared" si="16"/>
        <v>42263.952662037031</v>
      </c>
      <c r="S256" s="13">
        <f t="shared" si="17"/>
        <v>42294.083333333328</v>
      </c>
      <c r="T256">
        <f t="shared" si="18"/>
        <v>2015</v>
      </c>
    </row>
    <row r="257" spans="1:20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 t="shared" si="19"/>
        <v>107</v>
      </c>
      <c r="Q257">
        <f t="shared" si="15"/>
        <v>45.42</v>
      </c>
      <c r="R257" s="13">
        <f t="shared" si="16"/>
        <v>40588.526412037041</v>
      </c>
      <c r="S257" s="13">
        <f t="shared" si="17"/>
        <v>40618.48474537037</v>
      </c>
      <c r="T257">
        <f t="shared" si="18"/>
        <v>2011</v>
      </c>
    </row>
    <row r="258" spans="1:20" ht="29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 t="shared" si="19"/>
        <v>139</v>
      </c>
      <c r="Q258">
        <f t="shared" si="15"/>
        <v>65.760000000000005</v>
      </c>
      <c r="R258" s="13">
        <f t="shared" si="16"/>
        <v>41319.769293981481</v>
      </c>
      <c r="S258" s="13">
        <f t="shared" si="17"/>
        <v>41349.769293981481</v>
      </c>
      <c r="T258">
        <f t="shared" si="18"/>
        <v>2013</v>
      </c>
    </row>
    <row r="259" spans="1:20" ht="29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 t="shared" si="19"/>
        <v>107</v>
      </c>
      <c r="Q259">
        <f t="shared" ref="Q259:Q322" si="20">IFERROR(ROUND(E259/L259,2),0)</f>
        <v>66.7</v>
      </c>
      <c r="R259" s="13">
        <f t="shared" ref="R259:R322" si="21">(((J259/60)/60)/24+DATE(1970,1,1))</f>
        <v>42479.626875000002</v>
      </c>
      <c r="S259" s="13">
        <f t="shared" ref="S259:S322" si="22">(((I259/60)/60)/24)+DATE(1970,1,1)</f>
        <v>42509.626875000002</v>
      </c>
      <c r="T259">
        <f t="shared" ref="T259:T322" si="23">YEAR(R259)</f>
        <v>2016</v>
      </c>
    </row>
    <row r="260" spans="1:20" ht="29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 t="shared" ref="P260:P323" si="24">ROUND(E260/D260*100,0)</f>
        <v>191</v>
      </c>
      <c r="Q260">
        <f t="shared" si="20"/>
        <v>83.35</v>
      </c>
      <c r="R260" s="13">
        <f t="shared" si="21"/>
        <v>40682.051689814813</v>
      </c>
      <c r="S260" s="13">
        <f t="shared" si="22"/>
        <v>40712.051689814813</v>
      </c>
      <c r="T260">
        <f t="shared" si="23"/>
        <v>2011</v>
      </c>
    </row>
    <row r="261" spans="1:20" ht="29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 t="shared" si="24"/>
        <v>132</v>
      </c>
      <c r="Q261">
        <f t="shared" si="20"/>
        <v>105.05</v>
      </c>
      <c r="R261" s="13">
        <f t="shared" si="21"/>
        <v>42072.738067129627</v>
      </c>
      <c r="S261" s="13">
        <f t="shared" si="22"/>
        <v>42102.738067129627</v>
      </c>
      <c r="T261">
        <f t="shared" si="23"/>
        <v>2015</v>
      </c>
    </row>
    <row r="262" spans="1:20" ht="29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 t="shared" si="24"/>
        <v>106</v>
      </c>
      <c r="Q262">
        <f t="shared" si="20"/>
        <v>120.91</v>
      </c>
      <c r="R262" s="13">
        <f t="shared" si="21"/>
        <v>40330.755543981482</v>
      </c>
      <c r="S262" s="13">
        <f t="shared" si="22"/>
        <v>40376.415972222225</v>
      </c>
      <c r="T262">
        <f t="shared" si="23"/>
        <v>2010</v>
      </c>
    </row>
    <row r="263" spans="1:20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 t="shared" si="24"/>
        <v>107</v>
      </c>
      <c r="Q263">
        <f t="shared" si="20"/>
        <v>97.64</v>
      </c>
      <c r="R263" s="13">
        <f t="shared" si="21"/>
        <v>41017.885462962964</v>
      </c>
      <c r="S263" s="13">
        <f t="shared" si="22"/>
        <v>41067.621527777781</v>
      </c>
      <c r="T263">
        <f t="shared" si="23"/>
        <v>2012</v>
      </c>
    </row>
    <row r="264" spans="1:20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 t="shared" si="24"/>
        <v>240</v>
      </c>
      <c r="Q264">
        <f t="shared" si="20"/>
        <v>41.38</v>
      </c>
      <c r="R264" s="13">
        <f t="shared" si="21"/>
        <v>40555.24800925926</v>
      </c>
      <c r="S264" s="13">
        <f t="shared" si="22"/>
        <v>40600.24800925926</v>
      </c>
      <c r="T264">
        <f t="shared" si="23"/>
        <v>2011</v>
      </c>
    </row>
    <row r="265" spans="1:20" ht="29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 t="shared" si="24"/>
        <v>118</v>
      </c>
      <c r="Q265">
        <f t="shared" si="20"/>
        <v>30.65</v>
      </c>
      <c r="R265" s="13">
        <f t="shared" si="21"/>
        <v>41149.954791666663</v>
      </c>
      <c r="S265" s="13">
        <f t="shared" si="22"/>
        <v>41179.954791666663</v>
      </c>
      <c r="T265">
        <f t="shared" si="23"/>
        <v>2012</v>
      </c>
    </row>
    <row r="266" spans="1:20" ht="29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 t="shared" si="24"/>
        <v>118</v>
      </c>
      <c r="Q266">
        <f t="shared" si="20"/>
        <v>64.95</v>
      </c>
      <c r="R266" s="13">
        <f t="shared" si="21"/>
        <v>41010.620312500003</v>
      </c>
      <c r="S266" s="13">
        <f t="shared" si="22"/>
        <v>41040.620312500003</v>
      </c>
      <c r="T266">
        <f t="shared" si="23"/>
        <v>2012</v>
      </c>
    </row>
    <row r="267" spans="1:20" ht="29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 t="shared" si="24"/>
        <v>111</v>
      </c>
      <c r="Q267">
        <f t="shared" si="20"/>
        <v>95.78</v>
      </c>
      <c r="R267" s="13">
        <f t="shared" si="21"/>
        <v>40267.245717592588</v>
      </c>
      <c r="S267" s="13">
        <f t="shared" si="22"/>
        <v>40308.844444444447</v>
      </c>
      <c r="T267">
        <f t="shared" si="23"/>
        <v>2010</v>
      </c>
    </row>
    <row r="268" spans="1:20" ht="29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 t="shared" si="24"/>
        <v>146</v>
      </c>
      <c r="Q268">
        <f t="shared" si="20"/>
        <v>40.42</v>
      </c>
      <c r="R268" s="13">
        <f t="shared" si="21"/>
        <v>40205.174849537041</v>
      </c>
      <c r="S268" s="13">
        <f t="shared" si="22"/>
        <v>40291.160416666666</v>
      </c>
      <c r="T268">
        <f t="shared" si="23"/>
        <v>2010</v>
      </c>
    </row>
    <row r="269" spans="1:20" ht="29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 t="shared" si="24"/>
        <v>132</v>
      </c>
      <c r="Q269">
        <f t="shared" si="20"/>
        <v>78.58</v>
      </c>
      <c r="R269" s="13">
        <f t="shared" si="21"/>
        <v>41785.452534722222</v>
      </c>
      <c r="S269" s="13">
        <f t="shared" si="22"/>
        <v>41815.452534722222</v>
      </c>
      <c r="T269">
        <f t="shared" si="23"/>
        <v>2014</v>
      </c>
    </row>
    <row r="270" spans="1:20" ht="29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 t="shared" si="24"/>
        <v>111</v>
      </c>
      <c r="Q270">
        <f t="shared" si="20"/>
        <v>50.18</v>
      </c>
      <c r="R270" s="13">
        <f t="shared" si="21"/>
        <v>40809.15252314815</v>
      </c>
      <c r="S270" s="13">
        <f t="shared" si="22"/>
        <v>40854.194189814814</v>
      </c>
      <c r="T270">
        <f t="shared" si="23"/>
        <v>2011</v>
      </c>
    </row>
    <row r="271" spans="1:20" ht="29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 t="shared" si="24"/>
        <v>147</v>
      </c>
      <c r="Q271">
        <f t="shared" si="20"/>
        <v>92.25</v>
      </c>
      <c r="R271" s="13">
        <f t="shared" si="21"/>
        <v>42758.197013888886</v>
      </c>
      <c r="S271" s="13">
        <f t="shared" si="22"/>
        <v>42788.197013888886</v>
      </c>
      <c r="T271">
        <f t="shared" si="23"/>
        <v>2017</v>
      </c>
    </row>
    <row r="272" spans="1:20" ht="29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 t="shared" si="24"/>
        <v>153</v>
      </c>
      <c r="Q272">
        <f t="shared" si="20"/>
        <v>57.54</v>
      </c>
      <c r="R272" s="13">
        <f t="shared" si="21"/>
        <v>40637.866550925923</v>
      </c>
      <c r="S272" s="13">
        <f t="shared" si="22"/>
        <v>40688.166666666664</v>
      </c>
      <c r="T272">
        <f t="shared" si="23"/>
        <v>2011</v>
      </c>
    </row>
    <row r="273" spans="1:20" ht="29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 t="shared" si="24"/>
        <v>105</v>
      </c>
      <c r="Q273">
        <f t="shared" si="20"/>
        <v>109.42</v>
      </c>
      <c r="R273" s="13">
        <f t="shared" si="21"/>
        <v>41612.10024305556</v>
      </c>
      <c r="S273" s="13">
        <f t="shared" si="22"/>
        <v>41641.333333333336</v>
      </c>
      <c r="T273">
        <f t="shared" si="23"/>
        <v>2013</v>
      </c>
    </row>
    <row r="274" spans="1:20" ht="29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 t="shared" si="24"/>
        <v>177</v>
      </c>
      <c r="Q274">
        <f t="shared" si="20"/>
        <v>81.89</v>
      </c>
      <c r="R274" s="13">
        <f t="shared" si="21"/>
        <v>40235.900358796294</v>
      </c>
      <c r="S274" s="13">
        <f t="shared" si="22"/>
        <v>40296.78402777778</v>
      </c>
      <c r="T274">
        <f t="shared" si="23"/>
        <v>2010</v>
      </c>
    </row>
    <row r="275" spans="1:20" ht="29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 t="shared" si="24"/>
        <v>108</v>
      </c>
      <c r="Q275">
        <f t="shared" si="20"/>
        <v>45.67</v>
      </c>
      <c r="R275" s="13">
        <f t="shared" si="21"/>
        <v>40697.498449074075</v>
      </c>
      <c r="S275" s="13">
        <f t="shared" si="22"/>
        <v>40727.498449074075</v>
      </c>
      <c r="T275">
        <f t="shared" si="23"/>
        <v>2011</v>
      </c>
    </row>
    <row r="276" spans="1:20" ht="29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 t="shared" si="24"/>
        <v>156</v>
      </c>
      <c r="Q276">
        <f t="shared" si="20"/>
        <v>55.22</v>
      </c>
      <c r="R276" s="13">
        <f t="shared" si="21"/>
        <v>40969.912372685183</v>
      </c>
      <c r="S276" s="13">
        <f t="shared" si="22"/>
        <v>41004.290972222225</v>
      </c>
      <c r="T276">
        <f t="shared" si="23"/>
        <v>2012</v>
      </c>
    </row>
    <row r="277" spans="1:20" ht="29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 t="shared" si="24"/>
        <v>108</v>
      </c>
      <c r="Q277">
        <f t="shared" si="20"/>
        <v>65.3</v>
      </c>
      <c r="R277" s="13">
        <f t="shared" si="21"/>
        <v>41193.032013888893</v>
      </c>
      <c r="S277" s="13">
        <f t="shared" si="22"/>
        <v>41223.073680555557</v>
      </c>
      <c r="T277">
        <f t="shared" si="23"/>
        <v>2012</v>
      </c>
    </row>
    <row r="278" spans="1:20" ht="29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 t="shared" si="24"/>
        <v>148</v>
      </c>
      <c r="Q278">
        <f t="shared" si="20"/>
        <v>95.23</v>
      </c>
      <c r="R278" s="13">
        <f t="shared" si="21"/>
        <v>40967.081874999996</v>
      </c>
      <c r="S278" s="13">
        <f t="shared" si="22"/>
        <v>41027.040208333332</v>
      </c>
      <c r="T278">
        <f t="shared" si="23"/>
        <v>2012</v>
      </c>
    </row>
    <row r="279" spans="1:20" ht="29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 t="shared" si="24"/>
        <v>110</v>
      </c>
      <c r="Q279">
        <f t="shared" si="20"/>
        <v>75.44</v>
      </c>
      <c r="R279" s="13">
        <f t="shared" si="21"/>
        <v>42117.891423611116</v>
      </c>
      <c r="S279" s="13">
        <f t="shared" si="22"/>
        <v>42147.891423611116</v>
      </c>
      <c r="T279">
        <f t="shared" si="23"/>
        <v>2015</v>
      </c>
    </row>
    <row r="280" spans="1:20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 t="shared" si="24"/>
        <v>150</v>
      </c>
      <c r="Q280">
        <f t="shared" si="20"/>
        <v>97.82</v>
      </c>
      <c r="R280" s="13">
        <f t="shared" si="21"/>
        <v>41164.040960648148</v>
      </c>
      <c r="S280" s="13">
        <f t="shared" si="22"/>
        <v>41194.040960648148</v>
      </c>
      <c r="T280">
        <f t="shared" si="23"/>
        <v>2012</v>
      </c>
    </row>
    <row r="281" spans="1:20" ht="29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 t="shared" si="24"/>
        <v>157</v>
      </c>
      <c r="Q281">
        <f t="shared" si="20"/>
        <v>87.69</v>
      </c>
      <c r="R281" s="13">
        <f t="shared" si="21"/>
        <v>42759.244166666671</v>
      </c>
      <c r="S281" s="13">
        <f t="shared" si="22"/>
        <v>42793.084027777775</v>
      </c>
      <c r="T281">
        <f t="shared" si="23"/>
        <v>2017</v>
      </c>
    </row>
    <row r="282" spans="1:20" ht="29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 t="shared" si="24"/>
        <v>156</v>
      </c>
      <c r="Q282">
        <f t="shared" si="20"/>
        <v>54.75</v>
      </c>
      <c r="R282" s="13">
        <f t="shared" si="21"/>
        <v>41744.590682870366</v>
      </c>
      <c r="S282" s="13">
        <f t="shared" si="22"/>
        <v>41789.590682870366</v>
      </c>
      <c r="T282">
        <f t="shared" si="23"/>
        <v>2014</v>
      </c>
    </row>
    <row r="283" spans="1:20" ht="29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 t="shared" si="24"/>
        <v>121</v>
      </c>
      <c r="Q283">
        <f t="shared" si="20"/>
        <v>83.95</v>
      </c>
      <c r="R283" s="13">
        <f t="shared" si="21"/>
        <v>39950.163344907407</v>
      </c>
      <c r="S283" s="13">
        <f t="shared" si="22"/>
        <v>40035.80972222222</v>
      </c>
      <c r="T283">
        <f t="shared" si="23"/>
        <v>2009</v>
      </c>
    </row>
    <row r="284" spans="1:20" ht="29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 t="shared" si="24"/>
        <v>101</v>
      </c>
      <c r="Q284">
        <f t="shared" si="20"/>
        <v>254.39</v>
      </c>
      <c r="R284" s="13">
        <f t="shared" si="21"/>
        <v>40194.920046296298</v>
      </c>
      <c r="S284" s="13">
        <f t="shared" si="22"/>
        <v>40231.916666666664</v>
      </c>
      <c r="T284">
        <f t="shared" si="23"/>
        <v>2010</v>
      </c>
    </row>
    <row r="285" spans="1:20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 t="shared" si="24"/>
        <v>114</v>
      </c>
      <c r="Q285">
        <f t="shared" si="20"/>
        <v>101.83</v>
      </c>
      <c r="R285" s="13">
        <f t="shared" si="21"/>
        <v>40675.71</v>
      </c>
      <c r="S285" s="13">
        <f t="shared" si="22"/>
        <v>40695.207638888889</v>
      </c>
      <c r="T285">
        <f t="shared" si="23"/>
        <v>2011</v>
      </c>
    </row>
    <row r="286" spans="1:20" ht="29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 t="shared" si="24"/>
        <v>105</v>
      </c>
      <c r="Q286">
        <f t="shared" si="20"/>
        <v>55.07</v>
      </c>
      <c r="R286" s="13">
        <f t="shared" si="21"/>
        <v>40904.738194444442</v>
      </c>
      <c r="S286" s="13">
        <f t="shared" si="22"/>
        <v>40929.738194444442</v>
      </c>
      <c r="T286">
        <f t="shared" si="23"/>
        <v>2011</v>
      </c>
    </row>
    <row r="287" spans="1:20" ht="29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 t="shared" si="24"/>
        <v>229</v>
      </c>
      <c r="Q287">
        <f t="shared" si="20"/>
        <v>56.9</v>
      </c>
      <c r="R287" s="13">
        <f t="shared" si="21"/>
        <v>41506.756111111114</v>
      </c>
      <c r="S287" s="13">
        <f t="shared" si="22"/>
        <v>41536.756111111114</v>
      </c>
      <c r="T287">
        <f t="shared" si="23"/>
        <v>2013</v>
      </c>
    </row>
    <row r="288" spans="1:20" ht="29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 t="shared" si="24"/>
        <v>109</v>
      </c>
      <c r="Q288">
        <f t="shared" si="20"/>
        <v>121.28</v>
      </c>
      <c r="R288" s="13">
        <f t="shared" si="21"/>
        <v>41313.816249999996</v>
      </c>
      <c r="S288" s="13">
        <f t="shared" si="22"/>
        <v>41358.774583333332</v>
      </c>
      <c r="T288">
        <f t="shared" si="23"/>
        <v>2013</v>
      </c>
    </row>
    <row r="289" spans="1:20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 t="shared" si="24"/>
        <v>176</v>
      </c>
      <c r="Q289">
        <f t="shared" si="20"/>
        <v>91.19</v>
      </c>
      <c r="R289" s="13">
        <f t="shared" si="21"/>
        <v>41184.277986111112</v>
      </c>
      <c r="S289" s="13">
        <f t="shared" si="22"/>
        <v>41215.166666666664</v>
      </c>
      <c r="T289">
        <f t="shared" si="23"/>
        <v>2012</v>
      </c>
    </row>
    <row r="290" spans="1:20" ht="29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 t="shared" si="24"/>
        <v>103</v>
      </c>
      <c r="Q290">
        <f t="shared" si="20"/>
        <v>115.45</v>
      </c>
      <c r="R290" s="13">
        <f t="shared" si="21"/>
        <v>41051.168900462959</v>
      </c>
      <c r="S290" s="13">
        <f t="shared" si="22"/>
        <v>41086.168900462959</v>
      </c>
      <c r="T290">
        <f t="shared" si="23"/>
        <v>2012</v>
      </c>
    </row>
    <row r="291" spans="1:20" ht="29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 t="shared" si="24"/>
        <v>105</v>
      </c>
      <c r="Q291">
        <f t="shared" si="20"/>
        <v>67.77</v>
      </c>
      <c r="R291" s="13">
        <f t="shared" si="21"/>
        <v>41550.456412037034</v>
      </c>
      <c r="S291" s="13">
        <f t="shared" si="22"/>
        <v>41580.456412037034</v>
      </c>
      <c r="T291">
        <f t="shared" si="23"/>
        <v>2013</v>
      </c>
    </row>
    <row r="292" spans="1:20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 t="shared" si="24"/>
        <v>107</v>
      </c>
      <c r="Q292">
        <f t="shared" si="20"/>
        <v>28.58</v>
      </c>
      <c r="R292" s="13">
        <f t="shared" si="21"/>
        <v>40526.36917824074</v>
      </c>
      <c r="S292" s="13">
        <f t="shared" si="22"/>
        <v>40576.332638888889</v>
      </c>
      <c r="T292">
        <f t="shared" si="23"/>
        <v>2010</v>
      </c>
    </row>
    <row r="293" spans="1:20" ht="29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 t="shared" si="24"/>
        <v>120</v>
      </c>
      <c r="Q293">
        <f t="shared" si="20"/>
        <v>46.88</v>
      </c>
      <c r="R293" s="13">
        <f t="shared" si="21"/>
        <v>41376.769050925926</v>
      </c>
      <c r="S293" s="13">
        <f t="shared" si="22"/>
        <v>41395.000694444447</v>
      </c>
      <c r="T293">
        <f t="shared" si="23"/>
        <v>2013</v>
      </c>
    </row>
    <row r="294" spans="1:20" ht="29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 t="shared" si="24"/>
        <v>102</v>
      </c>
      <c r="Q294">
        <f t="shared" si="20"/>
        <v>154.41999999999999</v>
      </c>
      <c r="R294" s="13">
        <f t="shared" si="21"/>
        <v>40812.803229166668</v>
      </c>
      <c r="S294" s="13">
        <f t="shared" si="22"/>
        <v>40845.165972222225</v>
      </c>
      <c r="T294">
        <f t="shared" si="23"/>
        <v>2011</v>
      </c>
    </row>
    <row r="295" spans="1:20" ht="29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 t="shared" si="24"/>
        <v>101</v>
      </c>
      <c r="Q295">
        <f t="shared" si="20"/>
        <v>201.22</v>
      </c>
      <c r="R295" s="13">
        <f t="shared" si="21"/>
        <v>41719.667986111112</v>
      </c>
      <c r="S295" s="13">
        <f t="shared" si="22"/>
        <v>41749.667986111112</v>
      </c>
      <c r="T295">
        <f t="shared" si="23"/>
        <v>2014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 t="shared" si="24"/>
        <v>100</v>
      </c>
      <c r="Q296">
        <f t="shared" si="20"/>
        <v>100</v>
      </c>
      <c r="R296" s="13">
        <f t="shared" si="21"/>
        <v>40343.084421296298</v>
      </c>
      <c r="S296" s="13">
        <f t="shared" si="22"/>
        <v>40378.666666666664</v>
      </c>
      <c r="T296">
        <f t="shared" si="23"/>
        <v>2010</v>
      </c>
    </row>
    <row r="297" spans="1:20" ht="29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 t="shared" si="24"/>
        <v>133</v>
      </c>
      <c r="Q297">
        <f t="shared" si="20"/>
        <v>100.08</v>
      </c>
      <c r="R297" s="13">
        <f t="shared" si="21"/>
        <v>41519.004733796297</v>
      </c>
      <c r="S297" s="13">
        <f t="shared" si="22"/>
        <v>41579</v>
      </c>
      <c r="T297">
        <f t="shared" si="23"/>
        <v>2013</v>
      </c>
    </row>
    <row r="298" spans="1:20" ht="29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 t="shared" si="24"/>
        <v>119</v>
      </c>
      <c r="Q298">
        <f t="shared" si="20"/>
        <v>230.09</v>
      </c>
      <c r="R298" s="13">
        <f t="shared" si="21"/>
        <v>41134.475497685184</v>
      </c>
      <c r="S298" s="13">
        <f t="shared" si="22"/>
        <v>41159.475497685184</v>
      </c>
      <c r="T298">
        <f t="shared" si="23"/>
        <v>2012</v>
      </c>
    </row>
    <row r="299" spans="1:20" ht="29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 t="shared" si="24"/>
        <v>101</v>
      </c>
      <c r="Q299">
        <f t="shared" si="20"/>
        <v>141.75</v>
      </c>
      <c r="R299" s="13">
        <f t="shared" si="21"/>
        <v>42089.72802083334</v>
      </c>
      <c r="S299" s="13">
        <f t="shared" si="22"/>
        <v>42125.165972222225</v>
      </c>
      <c r="T299">
        <f t="shared" si="23"/>
        <v>2015</v>
      </c>
    </row>
    <row r="300" spans="1:20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 t="shared" si="24"/>
        <v>109</v>
      </c>
      <c r="Q300">
        <f t="shared" si="20"/>
        <v>56.34</v>
      </c>
      <c r="R300" s="13">
        <f t="shared" si="21"/>
        <v>41709.463518518518</v>
      </c>
      <c r="S300" s="13">
        <f t="shared" si="22"/>
        <v>41768.875</v>
      </c>
      <c r="T300">
        <f t="shared" si="23"/>
        <v>2014</v>
      </c>
    </row>
    <row r="301" spans="1:20" ht="29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 t="shared" si="24"/>
        <v>179</v>
      </c>
      <c r="Q301">
        <f t="shared" si="20"/>
        <v>73.34</v>
      </c>
      <c r="R301" s="13">
        <f t="shared" si="21"/>
        <v>40469.225231481483</v>
      </c>
      <c r="S301" s="13">
        <f t="shared" si="22"/>
        <v>40499.266898148147</v>
      </c>
      <c r="T301">
        <f t="shared" si="23"/>
        <v>2010</v>
      </c>
    </row>
    <row r="302" spans="1:20" ht="29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 t="shared" si="24"/>
        <v>102</v>
      </c>
      <c r="Q302">
        <f t="shared" si="20"/>
        <v>85.34</v>
      </c>
      <c r="R302" s="13">
        <f t="shared" si="21"/>
        <v>40626.959930555553</v>
      </c>
      <c r="S302" s="13">
        <f t="shared" si="22"/>
        <v>40657.959930555553</v>
      </c>
      <c r="T302">
        <f t="shared" si="23"/>
        <v>2011</v>
      </c>
    </row>
    <row r="303" spans="1:20" ht="29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 t="shared" si="24"/>
        <v>119</v>
      </c>
      <c r="Q303">
        <f t="shared" si="20"/>
        <v>61.5</v>
      </c>
      <c r="R303" s="13">
        <f t="shared" si="21"/>
        <v>41312.737673611111</v>
      </c>
      <c r="S303" s="13">
        <f t="shared" si="22"/>
        <v>41352.696006944447</v>
      </c>
      <c r="T303">
        <f t="shared" si="23"/>
        <v>2013</v>
      </c>
    </row>
    <row r="304" spans="1:20" ht="29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 t="shared" si="24"/>
        <v>100</v>
      </c>
      <c r="Q304">
        <f t="shared" si="20"/>
        <v>93.02</v>
      </c>
      <c r="R304" s="13">
        <f t="shared" si="21"/>
        <v>40933.856921296298</v>
      </c>
      <c r="S304" s="13">
        <f t="shared" si="22"/>
        <v>40963.856921296298</v>
      </c>
      <c r="T304">
        <f t="shared" si="23"/>
        <v>2012</v>
      </c>
    </row>
    <row r="305" spans="1:20" ht="29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 t="shared" si="24"/>
        <v>137</v>
      </c>
      <c r="Q305">
        <f t="shared" si="20"/>
        <v>50.29</v>
      </c>
      <c r="R305" s="13">
        <f t="shared" si="21"/>
        <v>41032.071134259262</v>
      </c>
      <c r="S305" s="13">
        <f t="shared" si="22"/>
        <v>41062.071134259262</v>
      </c>
      <c r="T305">
        <f t="shared" si="23"/>
        <v>2012</v>
      </c>
    </row>
    <row r="306" spans="1:20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 t="shared" si="24"/>
        <v>232</v>
      </c>
      <c r="Q306">
        <f t="shared" si="20"/>
        <v>106.43</v>
      </c>
      <c r="R306" s="13">
        <f t="shared" si="21"/>
        <v>41114.094872685186</v>
      </c>
      <c r="S306" s="13">
        <f t="shared" si="22"/>
        <v>41153.083333333336</v>
      </c>
      <c r="T306">
        <f t="shared" si="23"/>
        <v>2012</v>
      </c>
    </row>
    <row r="307" spans="1:20" ht="29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 t="shared" si="24"/>
        <v>130</v>
      </c>
      <c r="Q307">
        <f t="shared" si="20"/>
        <v>51.72</v>
      </c>
      <c r="R307" s="13">
        <f t="shared" si="21"/>
        <v>40948.630196759259</v>
      </c>
      <c r="S307" s="13">
        <f t="shared" si="22"/>
        <v>40978.630196759259</v>
      </c>
      <c r="T307">
        <f t="shared" si="23"/>
        <v>2012</v>
      </c>
    </row>
    <row r="308" spans="1:20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 t="shared" si="24"/>
        <v>293</v>
      </c>
      <c r="Q308">
        <f t="shared" si="20"/>
        <v>36.61</v>
      </c>
      <c r="R308" s="13">
        <f t="shared" si="21"/>
        <v>41333.837187500001</v>
      </c>
      <c r="S308" s="13">
        <f t="shared" si="22"/>
        <v>41353.795520833337</v>
      </c>
      <c r="T308">
        <f t="shared" si="23"/>
        <v>2013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 t="shared" si="24"/>
        <v>111</v>
      </c>
      <c r="Q309">
        <f t="shared" si="20"/>
        <v>42.52</v>
      </c>
      <c r="R309" s="13">
        <f t="shared" si="21"/>
        <v>41282.944456018515</v>
      </c>
      <c r="S309" s="13">
        <f t="shared" si="22"/>
        <v>41312.944456018515</v>
      </c>
      <c r="T309">
        <f t="shared" si="23"/>
        <v>2013</v>
      </c>
    </row>
    <row r="310" spans="1:20" ht="29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 t="shared" si="24"/>
        <v>106</v>
      </c>
      <c r="Q310">
        <f t="shared" si="20"/>
        <v>62.71</v>
      </c>
      <c r="R310" s="13">
        <f t="shared" si="21"/>
        <v>40567.694560185184</v>
      </c>
      <c r="S310" s="13">
        <f t="shared" si="22"/>
        <v>40612.694560185184</v>
      </c>
      <c r="T310">
        <f t="shared" si="23"/>
        <v>2011</v>
      </c>
    </row>
    <row r="311" spans="1:20" ht="29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 t="shared" si="24"/>
        <v>119</v>
      </c>
      <c r="Q311">
        <f t="shared" si="20"/>
        <v>89.96</v>
      </c>
      <c r="R311" s="13">
        <f t="shared" si="21"/>
        <v>41134.751550925925</v>
      </c>
      <c r="S311" s="13">
        <f t="shared" si="22"/>
        <v>41155.751550925925</v>
      </c>
      <c r="T311">
        <f t="shared" si="23"/>
        <v>2012</v>
      </c>
    </row>
    <row r="312" spans="1:20" ht="29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 t="shared" si="24"/>
        <v>104</v>
      </c>
      <c r="Q312">
        <f t="shared" si="20"/>
        <v>28.92</v>
      </c>
      <c r="R312" s="13">
        <f t="shared" si="21"/>
        <v>40821.183136574073</v>
      </c>
      <c r="S312" s="13">
        <f t="shared" si="22"/>
        <v>40836.083333333336</v>
      </c>
      <c r="T312">
        <f t="shared" si="23"/>
        <v>2011</v>
      </c>
    </row>
    <row r="313" spans="1:20" ht="29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 t="shared" si="24"/>
        <v>104</v>
      </c>
      <c r="Q313">
        <f t="shared" si="20"/>
        <v>138.80000000000001</v>
      </c>
      <c r="R313" s="13">
        <f t="shared" si="21"/>
        <v>40868.219814814816</v>
      </c>
      <c r="S313" s="13">
        <f t="shared" si="22"/>
        <v>40909.332638888889</v>
      </c>
      <c r="T313">
        <f t="shared" si="23"/>
        <v>2011</v>
      </c>
    </row>
    <row r="314" spans="1:20" ht="29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 t="shared" si="24"/>
        <v>112</v>
      </c>
      <c r="Q314">
        <f t="shared" si="20"/>
        <v>61.3</v>
      </c>
      <c r="R314" s="13">
        <f t="shared" si="21"/>
        <v>41348.877685185187</v>
      </c>
      <c r="S314" s="13">
        <f t="shared" si="22"/>
        <v>41378.877685185187</v>
      </c>
      <c r="T314">
        <f t="shared" si="23"/>
        <v>2013</v>
      </c>
    </row>
    <row r="315" spans="1:20" ht="29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 t="shared" si="24"/>
        <v>105</v>
      </c>
      <c r="Q315">
        <f t="shared" si="20"/>
        <v>80.2</v>
      </c>
      <c r="R315" s="13">
        <f t="shared" si="21"/>
        <v>40357.227939814817</v>
      </c>
      <c r="S315" s="13">
        <f t="shared" si="22"/>
        <v>40401.665972222225</v>
      </c>
      <c r="T315">
        <f t="shared" si="23"/>
        <v>2010</v>
      </c>
    </row>
    <row r="316" spans="1:20" ht="29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 t="shared" si="24"/>
        <v>385</v>
      </c>
      <c r="Q316">
        <f t="shared" si="20"/>
        <v>32.1</v>
      </c>
      <c r="R316" s="13">
        <f t="shared" si="21"/>
        <v>41304.833194444444</v>
      </c>
      <c r="S316" s="13">
        <f t="shared" si="22"/>
        <v>41334.833194444444</v>
      </c>
      <c r="T316">
        <f t="shared" si="23"/>
        <v>2013</v>
      </c>
    </row>
    <row r="317" spans="1:20" ht="29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 t="shared" si="24"/>
        <v>101</v>
      </c>
      <c r="Q317">
        <f t="shared" si="20"/>
        <v>200.89</v>
      </c>
      <c r="R317" s="13">
        <f t="shared" si="21"/>
        <v>41113.77238425926</v>
      </c>
      <c r="S317" s="13">
        <f t="shared" si="22"/>
        <v>41143.77238425926</v>
      </c>
      <c r="T317">
        <f t="shared" si="23"/>
        <v>2012</v>
      </c>
    </row>
    <row r="318" spans="1:20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 t="shared" si="24"/>
        <v>114</v>
      </c>
      <c r="Q318">
        <f t="shared" si="20"/>
        <v>108.01</v>
      </c>
      <c r="R318" s="13">
        <f t="shared" si="21"/>
        <v>41950.923576388886</v>
      </c>
      <c r="S318" s="13">
        <f t="shared" si="22"/>
        <v>41984.207638888889</v>
      </c>
      <c r="T318">
        <f t="shared" si="23"/>
        <v>2014</v>
      </c>
    </row>
    <row r="319" spans="1:20" ht="29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 t="shared" si="24"/>
        <v>101</v>
      </c>
      <c r="Q319">
        <f t="shared" si="20"/>
        <v>95.7</v>
      </c>
      <c r="R319" s="13">
        <f t="shared" si="21"/>
        <v>41589.676886574074</v>
      </c>
      <c r="S319" s="13">
        <f t="shared" si="22"/>
        <v>41619.676886574074</v>
      </c>
      <c r="T319">
        <f t="shared" si="23"/>
        <v>2013</v>
      </c>
    </row>
    <row r="320" spans="1:20" ht="29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 t="shared" si="24"/>
        <v>283</v>
      </c>
      <c r="Q320">
        <f t="shared" si="20"/>
        <v>49.88</v>
      </c>
      <c r="R320" s="13">
        <f t="shared" si="21"/>
        <v>41330.038784722223</v>
      </c>
      <c r="S320" s="13">
        <f t="shared" si="22"/>
        <v>41359.997118055559</v>
      </c>
      <c r="T320">
        <f t="shared" si="23"/>
        <v>2013</v>
      </c>
    </row>
    <row r="321" spans="1:20" ht="29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 t="shared" si="24"/>
        <v>113</v>
      </c>
      <c r="Q321">
        <f t="shared" si="20"/>
        <v>110.47</v>
      </c>
      <c r="R321" s="13">
        <f t="shared" si="21"/>
        <v>40123.83829861111</v>
      </c>
      <c r="S321" s="13">
        <f t="shared" si="22"/>
        <v>40211.332638888889</v>
      </c>
      <c r="T321">
        <f t="shared" si="23"/>
        <v>2009</v>
      </c>
    </row>
    <row r="322" spans="1:20" ht="29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 t="shared" si="24"/>
        <v>107</v>
      </c>
      <c r="Q322">
        <f t="shared" si="20"/>
        <v>134.91</v>
      </c>
      <c r="R322" s="13">
        <f t="shared" si="21"/>
        <v>42331.551307870366</v>
      </c>
      <c r="S322" s="13">
        <f t="shared" si="22"/>
        <v>42360.958333333328</v>
      </c>
      <c r="T322">
        <f t="shared" si="23"/>
        <v>2015</v>
      </c>
    </row>
    <row r="323" spans="1:20" ht="29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 t="shared" si="24"/>
        <v>103</v>
      </c>
      <c r="Q323">
        <f t="shared" ref="Q323:Q386" si="25">IFERROR(ROUND(E323/L323,2),0)</f>
        <v>106.62</v>
      </c>
      <c r="R323" s="13">
        <f t="shared" ref="R323:R386" si="26">(((J323/60)/60)/24+DATE(1970,1,1))</f>
        <v>42647.446597222224</v>
      </c>
      <c r="S323" s="13">
        <f t="shared" ref="S323:S386" si="27">(((I323/60)/60)/24)+DATE(1970,1,1)</f>
        <v>42682.488263888896</v>
      </c>
      <c r="T323">
        <f t="shared" ref="T323:T386" si="28">YEAR(R323)</f>
        <v>2016</v>
      </c>
    </row>
    <row r="324" spans="1:20" ht="29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 t="shared" ref="P324:P387" si="29">ROUND(E324/D324*100,0)</f>
        <v>108</v>
      </c>
      <c r="Q324">
        <f t="shared" si="25"/>
        <v>145.04</v>
      </c>
      <c r="R324" s="13">
        <f t="shared" si="26"/>
        <v>42473.57</v>
      </c>
      <c r="S324" s="13">
        <f t="shared" si="27"/>
        <v>42503.57</v>
      </c>
      <c r="T324">
        <f t="shared" si="28"/>
        <v>2016</v>
      </c>
    </row>
    <row r="325" spans="1:20" ht="29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 t="shared" si="29"/>
        <v>123</v>
      </c>
      <c r="Q325">
        <f t="shared" si="25"/>
        <v>114.59</v>
      </c>
      <c r="R325" s="13">
        <f t="shared" si="26"/>
        <v>42697.32136574074</v>
      </c>
      <c r="S325" s="13">
        <f t="shared" si="27"/>
        <v>42725.332638888889</v>
      </c>
      <c r="T325">
        <f t="shared" si="28"/>
        <v>2016</v>
      </c>
    </row>
    <row r="326" spans="1:20" ht="29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 t="shared" si="29"/>
        <v>102</v>
      </c>
      <c r="Q326">
        <f t="shared" si="25"/>
        <v>105.32</v>
      </c>
      <c r="R326" s="13">
        <f t="shared" si="26"/>
        <v>42184.626250000001</v>
      </c>
      <c r="S326" s="13">
        <f t="shared" si="27"/>
        <v>42217.626250000001</v>
      </c>
      <c r="T326">
        <f t="shared" si="28"/>
        <v>2015</v>
      </c>
    </row>
    <row r="327" spans="1:20" ht="29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 t="shared" si="29"/>
        <v>104</v>
      </c>
      <c r="Q327">
        <f t="shared" si="25"/>
        <v>70.92</v>
      </c>
      <c r="R327" s="13">
        <f t="shared" si="26"/>
        <v>42689.187881944439</v>
      </c>
      <c r="S327" s="13">
        <f t="shared" si="27"/>
        <v>42724.187881944439</v>
      </c>
      <c r="T327">
        <f t="shared" si="28"/>
        <v>2016</v>
      </c>
    </row>
    <row r="328" spans="1:20" ht="29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 t="shared" si="29"/>
        <v>113</v>
      </c>
      <c r="Q328">
        <f t="shared" si="25"/>
        <v>147.16999999999999</v>
      </c>
      <c r="R328" s="13">
        <f t="shared" si="26"/>
        <v>42775.314884259264</v>
      </c>
      <c r="S328" s="13">
        <f t="shared" si="27"/>
        <v>42808.956250000003</v>
      </c>
      <c r="T328">
        <f t="shared" si="28"/>
        <v>2017</v>
      </c>
    </row>
    <row r="329" spans="1:20" ht="29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 t="shared" si="29"/>
        <v>136</v>
      </c>
      <c r="Q329">
        <f t="shared" si="25"/>
        <v>160.47</v>
      </c>
      <c r="R329" s="13">
        <f t="shared" si="26"/>
        <v>42058.235289351855</v>
      </c>
      <c r="S329" s="13">
        <f t="shared" si="27"/>
        <v>42085.333333333328</v>
      </c>
      <c r="T329">
        <f t="shared" si="28"/>
        <v>2015</v>
      </c>
    </row>
    <row r="330" spans="1:20" ht="29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 t="shared" si="29"/>
        <v>104</v>
      </c>
      <c r="Q330">
        <f t="shared" si="25"/>
        <v>156.05000000000001</v>
      </c>
      <c r="R330" s="13">
        <f t="shared" si="26"/>
        <v>42278.946620370371</v>
      </c>
      <c r="S330" s="13">
        <f t="shared" si="27"/>
        <v>42309.166666666672</v>
      </c>
      <c r="T330">
        <f t="shared" si="28"/>
        <v>2015</v>
      </c>
    </row>
    <row r="331" spans="1:20" ht="29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 t="shared" si="29"/>
        <v>106</v>
      </c>
      <c r="Q331">
        <f t="shared" si="25"/>
        <v>63.17</v>
      </c>
      <c r="R331" s="13">
        <f t="shared" si="26"/>
        <v>42291.46674768519</v>
      </c>
      <c r="S331" s="13">
        <f t="shared" si="27"/>
        <v>42315.166666666672</v>
      </c>
      <c r="T331">
        <f t="shared" si="28"/>
        <v>2015</v>
      </c>
    </row>
    <row r="332" spans="1:20" ht="29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 t="shared" si="29"/>
        <v>102</v>
      </c>
      <c r="Q332">
        <f t="shared" si="25"/>
        <v>104.82</v>
      </c>
      <c r="R332" s="13">
        <f t="shared" si="26"/>
        <v>41379.515775462962</v>
      </c>
      <c r="S332" s="13">
        <f t="shared" si="27"/>
        <v>41411.165972222225</v>
      </c>
      <c r="T332">
        <f t="shared" si="28"/>
        <v>2013</v>
      </c>
    </row>
    <row r="333" spans="1:20" ht="29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 t="shared" si="29"/>
        <v>107</v>
      </c>
      <c r="Q333">
        <f t="shared" si="25"/>
        <v>97.36</v>
      </c>
      <c r="R333" s="13">
        <f t="shared" si="26"/>
        <v>42507.581412037034</v>
      </c>
      <c r="S333" s="13">
        <f t="shared" si="27"/>
        <v>42538.581412037034</v>
      </c>
      <c r="T333">
        <f t="shared" si="28"/>
        <v>2016</v>
      </c>
    </row>
    <row r="334" spans="1:20" ht="29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 t="shared" si="29"/>
        <v>113</v>
      </c>
      <c r="Q334">
        <f t="shared" si="25"/>
        <v>203.63</v>
      </c>
      <c r="R334" s="13">
        <f t="shared" si="26"/>
        <v>42263.680289351847</v>
      </c>
      <c r="S334" s="13">
        <f t="shared" si="27"/>
        <v>42305.333333333328</v>
      </c>
      <c r="T334">
        <f t="shared" si="28"/>
        <v>2015</v>
      </c>
    </row>
    <row r="335" spans="1:20" ht="29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 t="shared" si="29"/>
        <v>125</v>
      </c>
      <c r="Q335">
        <f t="shared" si="25"/>
        <v>188.31</v>
      </c>
      <c r="R335" s="13">
        <f t="shared" si="26"/>
        <v>42437.636469907404</v>
      </c>
      <c r="S335" s="13">
        <f t="shared" si="27"/>
        <v>42467.59480324074</v>
      </c>
      <c r="T335">
        <f t="shared" si="28"/>
        <v>2016</v>
      </c>
    </row>
    <row r="336" spans="1:20" ht="29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 t="shared" si="29"/>
        <v>101</v>
      </c>
      <c r="Q336">
        <f t="shared" si="25"/>
        <v>146.65</v>
      </c>
      <c r="R336" s="13">
        <f t="shared" si="26"/>
        <v>42101.682372685187</v>
      </c>
      <c r="S336" s="13">
        <f t="shared" si="27"/>
        <v>42139.791666666672</v>
      </c>
      <c r="T336">
        <f t="shared" si="28"/>
        <v>2015</v>
      </c>
    </row>
    <row r="337" spans="1:20" ht="29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 t="shared" si="29"/>
        <v>103</v>
      </c>
      <c r="Q337">
        <f t="shared" si="25"/>
        <v>109.19</v>
      </c>
      <c r="R337" s="13">
        <f t="shared" si="26"/>
        <v>42101.737442129626</v>
      </c>
      <c r="S337" s="13">
        <f t="shared" si="27"/>
        <v>42132.916666666672</v>
      </c>
      <c r="T337">
        <f t="shared" si="28"/>
        <v>2015</v>
      </c>
    </row>
    <row r="338" spans="1:20" ht="29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 t="shared" si="29"/>
        <v>117</v>
      </c>
      <c r="Q338">
        <f t="shared" si="25"/>
        <v>59.25</v>
      </c>
      <c r="R338" s="13">
        <f t="shared" si="26"/>
        <v>42291.596273148149</v>
      </c>
      <c r="S338" s="13">
        <f t="shared" si="27"/>
        <v>42321.637939814813</v>
      </c>
      <c r="T338">
        <f t="shared" si="28"/>
        <v>2015</v>
      </c>
    </row>
    <row r="339" spans="1:20" ht="29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 t="shared" si="29"/>
        <v>101</v>
      </c>
      <c r="Q339">
        <f t="shared" si="25"/>
        <v>97.9</v>
      </c>
      <c r="R339" s="13">
        <f t="shared" si="26"/>
        <v>42047.128564814819</v>
      </c>
      <c r="S339" s="13">
        <f t="shared" si="27"/>
        <v>42077.086898148147</v>
      </c>
      <c r="T339">
        <f t="shared" si="28"/>
        <v>2015</v>
      </c>
    </row>
    <row r="340" spans="1:20" ht="29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 t="shared" si="29"/>
        <v>110</v>
      </c>
      <c r="Q340">
        <f t="shared" si="25"/>
        <v>70</v>
      </c>
      <c r="R340" s="13">
        <f t="shared" si="26"/>
        <v>42559.755671296298</v>
      </c>
      <c r="S340" s="13">
        <f t="shared" si="27"/>
        <v>42616.041666666672</v>
      </c>
      <c r="T340">
        <f t="shared" si="28"/>
        <v>2016</v>
      </c>
    </row>
    <row r="341" spans="1:20" ht="29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 t="shared" si="29"/>
        <v>108</v>
      </c>
      <c r="Q341">
        <f t="shared" si="25"/>
        <v>72.87</v>
      </c>
      <c r="R341" s="13">
        <f t="shared" si="26"/>
        <v>42093.760046296295</v>
      </c>
      <c r="S341" s="13">
        <f t="shared" si="27"/>
        <v>42123.760046296295</v>
      </c>
      <c r="T341">
        <f t="shared" si="28"/>
        <v>2015</v>
      </c>
    </row>
    <row r="342" spans="1:20" ht="29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 t="shared" si="29"/>
        <v>125</v>
      </c>
      <c r="Q342">
        <f t="shared" si="25"/>
        <v>146.35</v>
      </c>
      <c r="R342" s="13">
        <f t="shared" si="26"/>
        <v>42772.669062500005</v>
      </c>
      <c r="S342" s="13">
        <f t="shared" si="27"/>
        <v>42802.875</v>
      </c>
      <c r="T342">
        <f t="shared" si="28"/>
        <v>2017</v>
      </c>
    </row>
    <row r="343" spans="1:20" ht="29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 t="shared" si="29"/>
        <v>107</v>
      </c>
      <c r="Q343">
        <f t="shared" si="25"/>
        <v>67.91</v>
      </c>
      <c r="R343" s="13">
        <f t="shared" si="26"/>
        <v>41894.879606481481</v>
      </c>
      <c r="S343" s="13">
        <f t="shared" si="27"/>
        <v>41913.165972222225</v>
      </c>
      <c r="T343">
        <f t="shared" si="28"/>
        <v>2014</v>
      </c>
    </row>
    <row r="344" spans="1:20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 t="shared" si="29"/>
        <v>100</v>
      </c>
      <c r="Q344">
        <f t="shared" si="25"/>
        <v>169.85</v>
      </c>
      <c r="R344" s="13">
        <f t="shared" si="26"/>
        <v>42459.780844907407</v>
      </c>
      <c r="S344" s="13">
        <f t="shared" si="27"/>
        <v>42489.780844907407</v>
      </c>
      <c r="T344">
        <f t="shared" si="28"/>
        <v>2016</v>
      </c>
    </row>
    <row r="345" spans="1:20" ht="29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 t="shared" si="29"/>
        <v>102</v>
      </c>
      <c r="Q345">
        <f t="shared" si="25"/>
        <v>58.41</v>
      </c>
      <c r="R345" s="13">
        <f t="shared" si="26"/>
        <v>41926.73778935185</v>
      </c>
      <c r="S345" s="13">
        <f t="shared" si="27"/>
        <v>41957.125</v>
      </c>
      <c r="T345">
        <f t="shared" si="28"/>
        <v>2014</v>
      </c>
    </row>
    <row r="346" spans="1:20" ht="29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 t="shared" si="29"/>
        <v>102</v>
      </c>
      <c r="Q346">
        <f t="shared" si="25"/>
        <v>119.99</v>
      </c>
      <c r="R346" s="13">
        <f t="shared" si="26"/>
        <v>42111.970995370371</v>
      </c>
      <c r="S346" s="13">
        <f t="shared" si="27"/>
        <v>42156.097222222219</v>
      </c>
      <c r="T346">
        <f t="shared" si="28"/>
        <v>2015</v>
      </c>
    </row>
    <row r="347" spans="1:20" ht="29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 t="shared" si="29"/>
        <v>123</v>
      </c>
      <c r="Q347">
        <f t="shared" si="25"/>
        <v>99.86</v>
      </c>
      <c r="R347" s="13">
        <f t="shared" si="26"/>
        <v>42114.944328703699</v>
      </c>
      <c r="S347" s="13">
        <f t="shared" si="27"/>
        <v>42144.944328703699</v>
      </c>
      <c r="T347">
        <f t="shared" si="28"/>
        <v>2015</v>
      </c>
    </row>
    <row r="348" spans="1:20" ht="29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 t="shared" si="29"/>
        <v>170</v>
      </c>
      <c r="Q348">
        <f t="shared" si="25"/>
        <v>90.58</v>
      </c>
      <c r="R348" s="13">
        <f t="shared" si="26"/>
        <v>42261.500243055561</v>
      </c>
      <c r="S348" s="13">
        <f t="shared" si="27"/>
        <v>42291.500243055561</v>
      </c>
      <c r="T348">
        <f t="shared" si="28"/>
        <v>2015</v>
      </c>
    </row>
    <row r="349" spans="1:20" ht="29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 t="shared" si="29"/>
        <v>112</v>
      </c>
      <c r="Q349">
        <f t="shared" si="25"/>
        <v>117.77</v>
      </c>
      <c r="R349" s="13">
        <f t="shared" si="26"/>
        <v>42292.495474537034</v>
      </c>
      <c r="S349" s="13">
        <f t="shared" si="27"/>
        <v>42322.537141203706</v>
      </c>
      <c r="T349">
        <f t="shared" si="28"/>
        <v>2015</v>
      </c>
    </row>
    <row r="350" spans="1:20" ht="29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 t="shared" si="29"/>
        <v>103</v>
      </c>
      <c r="Q350">
        <f t="shared" si="25"/>
        <v>86.55</v>
      </c>
      <c r="R350" s="13">
        <f t="shared" si="26"/>
        <v>42207.58699074074</v>
      </c>
      <c r="S350" s="13">
        <f t="shared" si="27"/>
        <v>42237.58699074074</v>
      </c>
      <c r="T350">
        <f t="shared" si="28"/>
        <v>2015</v>
      </c>
    </row>
    <row r="351" spans="1:20" ht="29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 t="shared" si="29"/>
        <v>107</v>
      </c>
      <c r="Q351">
        <f t="shared" si="25"/>
        <v>71.900000000000006</v>
      </c>
      <c r="R351" s="13">
        <f t="shared" si="26"/>
        <v>42760.498935185184</v>
      </c>
      <c r="S351" s="13">
        <f t="shared" si="27"/>
        <v>42790.498935185184</v>
      </c>
      <c r="T351">
        <f t="shared" si="28"/>
        <v>2017</v>
      </c>
    </row>
    <row r="352" spans="1:20" ht="29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 t="shared" si="29"/>
        <v>115</v>
      </c>
      <c r="Q352">
        <f t="shared" si="25"/>
        <v>129.82</v>
      </c>
      <c r="R352" s="13">
        <f t="shared" si="26"/>
        <v>42586.066076388888</v>
      </c>
      <c r="S352" s="13">
        <f t="shared" si="27"/>
        <v>42624.165972222225</v>
      </c>
      <c r="T352">
        <f t="shared" si="28"/>
        <v>2016</v>
      </c>
    </row>
    <row r="353" spans="1:20" ht="29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 t="shared" si="29"/>
        <v>127</v>
      </c>
      <c r="Q353">
        <f t="shared" si="25"/>
        <v>44.91</v>
      </c>
      <c r="R353" s="13">
        <f t="shared" si="26"/>
        <v>42427.964745370366</v>
      </c>
      <c r="S353" s="13">
        <f t="shared" si="27"/>
        <v>42467.923078703709</v>
      </c>
      <c r="T353">
        <f t="shared" si="28"/>
        <v>2016</v>
      </c>
    </row>
    <row r="354" spans="1:20" ht="29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 t="shared" si="29"/>
        <v>117</v>
      </c>
      <c r="Q354">
        <f t="shared" si="25"/>
        <v>40.76</v>
      </c>
      <c r="R354" s="13">
        <f t="shared" si="26"/>
        <v>41890.167453703703</v>
      </c>
      <c r="S354" s="13">
        <f t="shared" si="27"/>
        <v>41920.167453703703</v>
      </c>
      <c r="T354">
        <f t="shared" si="28"/>
        <v>2014</v>
      </c>
    </row>
    <row r="355" spans="1:20" ht="29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 t="shared" si="29"/>
        <v>109</v>
      </c>
      <c r="Q355">
        <f t="shared" si="25"/>
        <v>103.52</v>
      </c>
      <c r="R355" s="13">
        <f t="shared" si="26"/>
        <v>42297.791886574079</v>
      </c>
      <c r="S355" s="13">
        <f t="shared" si="27"/>
        <v>42327.833553240736</v>
      </c>
      <c r="T355">
        <f t="shared" si="28"/>
        <v>2015</v>
      </c>
    </row>
    <row r="356" spans="1:20" ht="29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 t="shared" si="29"/>
        <v>104</v>
      </c>
      <c r="Q356">
        <f t="shared" si="25"/>
        <v>125.45</v>
      </c>
      <c r="R356" s="13">
        <f t="shared" si="26"/>
        <v>42438.827789351853</v>
      </c>
      <c r="S356" s="13">
        <f t="shared" si="27"/>
        <v>42468.786122685182</v>
      </c>
      <c r="T356">
        <f t="shared" si="28"/>
        <v>2016</v>
      </c>
    </row>
    <row r="357" spans="1:20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 t="shared" si="29"/>
        <v>116</v>
      </c>
      <c r="Q357">
        <f t="shared" si="25"/>
        <v>246.61</v>
      </c>
      <c r="R357" s="13">
        <f t="shared" si="26"/>
        <v>41943.293912037036</v>
      </c>
      <c r="S357" s="13">
        <f t="shared" si="27"/>
        <v>41974.3355787037</v>
      </c>
      <c r="T357">
        <f t="shared" si="28"/>
        <v>2014</v>
      </c>
    </row>
    <row r="358" spans="1:20" ht="29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 t="shared" si="29"/>
        <v>103</v>
      </c>
      <c r="Q358">
        <f t="shared" si="25"/>
        <v>79.400000000000006</v>
      </c>
      <c r="R358" s="13">
        <f t="shared" si="26"/>
        <v>42415.803159722222</v>
      </c>
      <c r="S358" s="13">
        <f t="shared" si="27"/>
        <v>42445.761493055557</v>
      </c>
      <c r="T358">
        <f t="shared" si="28"/>
        <v>2016</v>
      </c>
    </row>
    <row r="359" spans="1:20" ht="29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 t="shared" si="29"/>
        <v>174</v>
      </c>
      <c r="Q359">
        <f t="shared" si="25"/>
        <v>86.14</v>
      </c>
      <c r="R359" s="13">
        <f t="shared" si="26"/>
        <v>42078.222187499996</v>
      </c>
      <c r="S359" s="13">
        <f t="shared" si="27"/>
        <v>42118.222187499996</v>
      </c>
      <c r="T359">
        <f t="shared" si="28"/>
        <v>2015</v>
      </c>
    </row>
    <row r="360" spans="1:20" ht="29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 t="shared" si="29"/>
        <v>103</v>
      </c>
      <c r="Q360">
        <f t="shared" si="25"/>
        <v>193.05</v>
      </c>
      <c r="R360" s="13">
        <f t="shared" si="26"/>
        <v>42507.860196759255</v>
      </c>
      <c r="S360" s="13">
        <f t="shared" si="27"/>
        <v>42536.625</v>
      </c>
      <c r="T360">
        <f t="shared" si="28"/>
        <v>2016</v>
      </c>
    </row>
    <row r="361" spans="1:20" ht="29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 t="shared" si="29"/>
        <v>105</v>
      </c>
      <c r="Q361">
        <f t="shared" si="25"/>
        <v>84.02</v>
      </c>
      <c r="R361" s="13">
        <f t="shared" si="26"/>
        <v>41935.070486111108</v>
      </c>
      <c r="S361" s="13">
        <f t="shared" si="27"/>
        <v>41957.216666666667</v>
      </c>
      <c r="T361">
        <f t="shared" si="28"/>
        <v>2014</v>
      </c>
    </row>
    <row r="362" spans="1:20" ht="29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 t="shared" si="29"/>
        <v>101</v>
      </c>
      <c r="Q362">
        <f t="shared" si="25"/>
        <v>139.83000000000001</v>
      </c>
      <c r="R362" s="13">
        <f t="shared" si="26"/>
        <v>42163.897916666669</v>
      </c>
      <c r="S362" s="13">
        <f t="shared" si="27"/>
        <v>42208.132638888885</v>
      </c>
      <c r="T362">
        <f t="shared" si="28"/>
        <v>2015</v>
      </c>
    </row>
    <row r="363" spans="1:20" ht="29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 t="shared" si="29"/>
        <v>111</v>
      </c>
      <c r="Q363">
        <f t="shared" si="25"/>
        <v>109.82</v>
      </c>
      <c r="R363" s="13">
        <f t="shared" si="26"/>
        <v>41936.001226851848</v>
      </c>
      <c r="S363" s="13">
        <f t="shared" si="27"/>
        <v>41966.042893518519</v>
      </c>
      <c r="T363">
        <f t="shared" si="28"/>
        <v>2014</v>
      </c>
    </row>
    <row r="364" spans="1:20" ht="29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 t="shared" si="29"/>
        <v>124</v>
      </c>
      <c r="Q364">
        <f t="shared" si="25"/>
        <v>139.53</v>
      </c>
      <c r="R364" s="13">
        <f t="shared" si="26"/>
        <v>41837.210543981484</v>
      </c>
      <c r="S364" s="13">
        <f t="shared" si="27"/>
        <v>41859</v>
      </c>
      <c r="T364">
        <f t="shared" si="28"/>
        <v>2014</v>
      </c>
    </row>
    <row r="365" spans="1:20" ht="29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 t="shared" si="29"/>
        <v>101</v>
      </c>
      <c r="Q365">
        <f t="shared" si="25"/>
        <v>347.85</v>
      </c>
      <c r="R365" s="13">
        <f t="shared" si="26"/>
        <v>40255.744629629626</v>
      </c>
      <c r="S365" s="13">
        <f t="shared" si="27"/>
        <v>40300.806944444441</v>
      </c>
      <c r="T365">
        <f t="shared" si="28"/>
        <v>2010</v>
      </c>
    </row>
    <row r="366" spans="1:20" ht="29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 t="shared" si="29"/>
        <v>110</v>
      </c>
      <c r="Q366">
        <f t="shared" si="25"/>
        <v>68.239999999999995</v>
      </c>
      <c r="R366" s="13">
        <f t="shared" si="26"/>
        <v>41780.859629629631</v>
      </c>
      <c r="S366" s="13">
        <f t="shared" si="27"/>
        <v>41811.165972222225</v>
      </c>
      <c r="T366">
        <f t="shared" si="28"/>
        <v>2014</v>
      </c>
    </row>
    <row r="367" spans="1:20" ht="29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 t="shared" si="29"/>
        <v>104</v>
      </c>
      <c r="Q367">
        <f t="shared" si="25"/>
        <v>239.94</v>
      </c>
      <c r="R367" s="13">
        <f t="shared" si="26"/>
        <v>41668.606469907405</v>
      </c>
      <c r="S367" s="13">
        <f t="shared" si="27"/>
        <v>41698.606469907405</v>
      </c>
      <c r="T367">
        <f t="shared" si="28"/>
        <v>2014</v>
      </c>
    </row>
    <row r="368" spans="1:20" ht="29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 t="shared" si="29"/>
        <v>101</v>
      </c>
      <c r="Q368">
        <f t="shared" si="25"/>
        <v>287.31</v>
      </c>
      <c r="R368" s="13">
        <f t="shared" si="26"/>
        <v>41019.793032407404</v>
      </c>
      <c r="S368" s="13">
        <f t="shared" si="27"/>
        <v>41049.793032407404</v>
      </c>
      <c r="T368">
        <f t="shared" si="28"/>
        <v>2012</v>
      </c>
    </row>
    <row r="369" spans="1:20" ht="29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 t="shared" si="29"/>
        <v>103</v>
      </c>
      <c r="Q369">
        <f t="shared" si="25"/>
        <v>86.85</v>
      </c>
      <c r="R369" s="13">
        <f t="shared" si="26"/>
        <v>41355.577291666668</v>
      </c>
      <c r="S369" s="13">
        <f t="shared" si="27"/>
        <v>41395.207638888889</v>
      </c>
      <c r="T369">
        <f t="shared" si="28"/>
        <v>2013</v>
      </c>
    </row>
    <row r="370" spans="1:20" ht="29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 t="shared" si="29"/>
        <v>104</v>
      </c>
      <c r="Q370">
        <f t="shared" si="25"/>
        <v>81.849999999999994</v>
      </c>
      <c r="R370" s="13">
        <f t="shared" si="26"/>
        <v>42043.605578703704</v>
      </c>
      <c r="S370" s="13">
        <f t="shared" si="27"/>
        <v>42078.563912037032</v>
      </c>
      <c r="T370">
        <f t="shared" si="28"/>
        <v>2015</v>
      </c>
    </row>
    <row r="371" spans="1:20" ht="29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 t="shared" si="29"/>
        <v>110</v>
      </c>
      <c r="Q371">
        <f t="shared" si="25"/>
        <v>42.87</v>
      </c>
      <c r="R371" s="13">
        <f t="shared" si="26"/>
        <v>40893.551724537036</v>
      </c>
      <c r="S371" s="13">
        <f t="shared" si="27"/>
        <v>40923.551724537036</v>
      </c>
      <c r="T371">
        <f t="shared" si="28"/>
        <v>2011</v>
      </c>
    </row>
    <row r="372" spans="1:20" ht="29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 t="shared" si="29"/>
        <v>122</v>
      </c>
      <c r="Q372">
        <f t="shared" si="25"/>
        <v>709.42</v>
      </c>
      <c r="R372" s="13">
        <f t="shared" si="26"/>
        <v>42711.795138888891</v>
      </c>
      <c r="S372" s="13">
        <f t="shared" si="27"/>
        <v>42741.795138888891</v>
      </c>
      <c r="T372">
        <f t="shared" si="28"/>
        <v>2016</v>
      </c>
    </row>
    <row r="373" spans="1:20" ht="29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 t="shared" si="29"/>
        <v>114</v>
      </c>
      <c r="Q373">
        <f t="shared" si="25"/>
        <v>161.26</v>
      </c>
      <c r="R373" s="13">
        <f t="shared" si="26"/>
        <v>41261.767812500002</v>
      </c>
      <c r="S373" s="13">
        <f t="shared" si="27"/>
        <v>41306.767812500002</v>
      </c>
      <c r="T373">
        <f t="shared" si="28"/>
        <v>2012</v>
      </c>
    </row>
    <row r="374" spans="1:20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 t="shared" si="29"/>
        <v>125</v>
      </c>
      <c r="Q374">
        <f t="shared" si="25"/>
        <v>41.78</v>
      </c>
      <c r="R374" s="13">
        <f t="shared" si="26"/>
        <v>42425.576898148152</v>
      </c>
      <c r="S374" s="13">
        <f t="shared" si="27"/>
        <v>42465.666666666672</v>
      </c>
      <c r="T374">
        <f t="shared" si="28"/>
        <v>2016</v>
      </c>
    </row>
    <row r="375" spans="1:20" ht="29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 t="shared" si="29"/>
        <v>107</v>
      </c>
      <c r="Q375">
        <f t="shared" si="25"/>
        <v>89.89</v>
      </c>
      <c r="R375" s="13">
        <f t="shared" si="26"/>
        <v>41078.91201388889</v>
      </c>
      <c r="S375" s="13">
        <f t="shared" si="27"/>
        <v>41108.91201388889</v>
      </c>
      <c r="T375">
        <f t="shared" si="28"/>
        <v>2012</v>
      </c>
    </row>
    <row r="376" spans="1:20" ht="29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 t="shared" si="29"/>
        <v>131</v>
      </c>
      <c r="Q376">
        <f t="shared" si="25"/>
        <v>45.05</v>
      </c>
      <c r="R376" s="13">
        <f t="shared" si="26"/>
        <v>40757.889247685183</v>
      </c>
      <c r="S376" s="13">
        <f t="shared" si="27"/>
        <v>40802.889247685183</v>
      </c>
      <c r="T376">
        <f t="shared" si="28"/>
        <v>2011</v>
      </c>
    </row>
    <row r="377" spans="1:20" ht="29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 t="shared" si="29"/>
        <v>120</v>
      </c>
      <c r="Q377">
        <f t="shared" si="25"/>
        <v>42.86</v>
      </c>
      <c r="R377" s="13">
        <f t="shared" si="26"/>
        <v>41657.985081018516</v>
      </c>
      <c r="S377" s="13">
        <f t="shared" si="27"/>
        <v>41699.720833333333</v>
      </c>
      <c r="T377">
        <f t="shared" si="28"/>
        <v>2014</v>
      </c>
    </row>
    <row r="378" spans="1:20" ht="29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 t="shared" si="29"/>
        <v>106</v>
      </c>
      <c r="Q378">
        <f t="shared" si="25"/>
        <v>54.08</v>
      </c>
      <c r="R378" s="13">
        <f t="shared" si="26"/>
        <v>42576.452731481477</v>
      </c>
      <c r="S378" s="13">
        <f t="shared" si="27"/>
        <v>42607.452731481477</v>
      </c>
      <c r="T378">
        <f t="shared" si="28"/>
        <v>2016</v>
      </c>
    </row>
    <row r="379" spans="1:20" ht="29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 t="shared" si="29"/>
        <v>114</v>
      </c>
      <c r="Q379">
        <f t="shared" si="25"/>
        <v>103.22</v>
      </c>
      <c r="R379" s="13">
        <f t="shared" si="26"/>
        <v>42292.250787037032</v>
      </c>
      <c r="S379" s="13">
        <f t="shared" si="27"/>
        <v>42322.292361111111</v>
      </c>
      <c r="T379">
        <f t="shared" si="28"/>
        <v>2015</v>
      </c>
    </row>
    <row r="380" spans="1:20" ht="29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 t="shared" si="29"/>
        <v>112</v>
      </c>
      <c r="Q380">
        <f t="shared" si="25"/>
        <v>40.4</v>
      </c>
      <c r="R380" s="13">
        <f t="shared" si="26"/>
        <v>42370.571851851855</v>
      </c>
      <c r="S380" s="13">
        <f t="shared" si="27"/>
        <v>42394.994444444441</v>
      </c>
      <c r="T380">
        <f t="shared" si="28"/>
        <v>2016</v>
      </c>
    </row>
    <row r="381" spans="1:20" ht="29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 t="shared" si="29"/>
        <v>116</v>
      </c>
      <c r="Q381">
        <f t="shared" si="25"/>
        <v>116.86</v>
      </c>
      <c r="R381" s="13">
        <f t="shared" si="26"/>
        <v>40987.688333333332</v>
      </c>
      <c r="S381" s="13">
        <f t="shared" si="27"/>
        <v>41032.688333333332</v>
      </c>
      <c r="T381">
        <f t="shared" si="28"/>
        <v>2012</v>
      </c>
    </row>
    <row r="382" spans="1:20" ht="29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 t="shared" si="29"/>
        <v>142</v>
      </c>
      <c r="Q382">
        <f t="shared" si="25"/>
        <v>115.51</v>
      </c>
      <c r="R382" s="13">
        <f t="shared" si="26"/>
        <v>42367.719814814816</v>
      </c>
      <c r="S382" s="13">
        <f t="shared" si="27"/>
        <v>42392.719814814816</v>
      </c>
      <c r="T382">
        <f t="shared" si="28"/>
        <v>2015</v>
      </c>
    </row>
    <row r="383" spans="1:20" ht="29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 t="shared" si="29"/>
        <v>105</v>
      </c>
      <c r="Q383">
        <f t="shared" si="25"/>
        <v>104.31</v>
      </c>
      <c r="R383" s="13">
        <f t="shared" si="26"/>
        <v>41085.698113425926</v>
      </c>
      <c r="S383" s="13">
        <f t="shared" si="27"/>
        <v>41120.208333333336</v>
      </c>
      <c r="T383">
        <f t="shared" si="28"/>
        <v>2012</v>
      </c>
    </row>
    <row r="384" spans="1:20" ht="29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 t="shared" si="29"/>
        <v>256</v>
      </c>
      <c r="Q384">
        <f t="shared" si="25"/>
        <v>69.77</v>
      </c>
      <c r="R384" s="13">
        <f t="shared" si="26"/>
        <v>41144.709490740745</v>
      </c>
      <c r="S384" s="13">
        <f t="shared" si="27"/>
        <v>41158.709490740745</v>
      </c>
      <c r="T384">
        <f t="shared" si="28"/>
        <v>2012</v>
      </c>
    </row>
    <row r="385" spans="1:20" ht="29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 t="shared" si="29"/>
        <v>207</v>
      </c>
      <c r="Q385">
        <f t="shared" si="25"/>
        <v>43.02</v>
      </c>
      <c r="R385" s="13">
        <f t="shared" si="26"/>
        <v>41755.117581018516</v>
      </c>
      <c r="S385" s="13">
        <f t="shared" si="27"/>
        <v>41778.117581018516</v>
      </c>
      <c r="T385">
        <f t="shared" si="28"/>
        <v>2014</v>
      </c>
    </row>
    <row r="386" spans="1:20" ht="29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 t="shared" si="29"/>
        <v>112</v>
      </c>
      <c r="Q386">
        <f t="shared" si="25"/>
        <v>58.54</v>
      </c>
      <c r="R386" s="13">
        <f t="shared" si="26"/>
        <v>41980.781793981485</v>
      </c>
      <c r="S386" s="13">
        <f t="shared" si="27"/>
        <v>42010.781793981485</v>
      </c>
      <c r="T386">
        <f t="shared" si="28"/>
        <v>2014</v>
      </c>
    </row>
    <row r="387" spans="1:20" ht="29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 t="shared" si="29"/>
        <v>106</v>
      </c>
      <c r="Q387">
        <f t="shared" ref="Q387:Q450" si="30">IFERROR(ROUND(E387/L387,2),0)</f>
        <v>111.8</v>
      </c>
      <c r="R387" s="13">
        <f t="shared" ref="R387:R450" si="31">(((J387/60)/60)/24+DATE(1970,1,1))</f>
        <v>41934.584502314814</v>
      </c>
      <c r="S387" s="13">
        <f t="shared" ref="S387:S450" si="32">(((I387/60)/60)/24)+DATE(1970,1,1)</f>
        <v>41964.626168981486</v>
      </c>
      <c r="T387">
        <f t="shared" ref="T387:T450" si="33">YEAR(R387)</f>
        <v>2014</v>
      </c>
    </row>
    <row r="388" spans="1:20" ht="29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 t="shared" ref="P388:P451" si="34">ROUND(E388/D388*100,0)</f>
        <v>100</v>
      </c>
      <c r="Q388">
        <f t="shared" si="30"/>
        <v>46.23</v>
      </c>
      <c r="R388" s="13">
        <f t="shared" si="31"/>
        <v>42211.951284722221</v>
      </c>
      <c r="S388" s="13">
        <f t="shared" si="32"/>
        <v>42226.951284722221</v>
      </c>
      <c r="T388">
        <f t="shared" si="33"/>
        <v>2015</v>
      </c>
    </row>
    <row r="389" spans="1:20" ht="29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 t="shared" si="34"/>
        <v>214</v>
      </c>
      <c r="Q389">
        <f t="shared" si="30"/>
        <v>144.69</v>
      </c>
      <c r="R389" s="13">
        <f t="shared" si="31"/>
        <v>42200.67659722222</v>
      </c>
      <c r="S389" s="13">
        <f t="shared" si="32"/>
        <v>42231.25</v>
      </c>
      <c r="T389">
        <f t="shared" si="33"/>
        <v>2015</v>
      </c>
    </row>
    <row r="390" spans="1:20" ht="29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 t="shared" si="34"/>
        <v>126</v>
      </c>
      <c r="Q390">
        <f t="shared" si="30"/>
        <v>88.85</v>
      </c>
      <c r="R390" s="13">
        <f t="shared" si="31"/>
        <v>42549.076157407413</v>
      </c>
      <c r="S390" s="13">
        <f t="shared" si="32"/>
        <v>42579.076157407413</v>
      </c>
      <c r="T390">
        <f t="shared" si="33"/>
        <v>2016</v>
      </c>
    </row>
    <row r="391" spans="1:20" ht="29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 t="shared" si="34"/>
        <v>182</v>
      </c>
      <c r="Q391">
        <f t="shared" si="30"/>
        <v>81.75</v>
      </c>
      <c r="R391" s="13">
        <f t="shared" si="31"/>
        <v>41674.063078703701</v>
      </c>
      <c r="S391" s="13">
        <f t="shared" si="32"/>
        <v>41705.957638888889</v>
      </c>
      <c r="T391">
        <f t="shared" si="33"/>
        <v>2014</v>
      </c>
    </row>
    <row r="392" spans="1:20" ht="29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 t="shared" si="34"/>
        <v>100</v>
      </c>
      <c r="Q392">
        <f t="shared" si="30"/>
        <v>71.430000000000007</v>
      </c>
      <c r="R392" s="13">
        <f t="shared" si="31"/>
        <v>42112.036712962959</v>
      </c>
      <c r="S392" s="13">
        <f t="shared" si="32"/>
        <v>42132.036712962959</v>
      </c>
      <c r="T392">
        <f t="shared" si="33"/>
        <v>2015</v>
      </c>
    </row>
    <row r="393" spans="1:20" ht="29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 t="shared" si="34"/>
        <v>101</v>
      </c>
      <c r="Q393">
        <f t="shared" si="30"/>
        <v>104.26</v>
      </c>
      <c r="R393" s="13">
        <f t="shared" si="31"/>
        <v>40865.042256944449</v>
      </c>
      <c r="S393" s="13">
        <f t="shared" si="32"/>
        <v>40895.040972222225</v>
      </c>
      <c r="T393">
        <f t="shared" si="33"/>
        <v>2011</v>
      </c>
    </row>
    <row r="394" spans="1:20" ht="29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 t="shared" si="34"/>
        <v>101</v>
      </c>
      <c r="Q394">
        <f t="shared" si="30"/>
        <v>90.62</v>
      </c>
      <c r="R394" s="13">
        <f t="shared" si="31"/>
        <v>40763.717256944445</v>
      </c>
      <c r="S394" s="13">
        <f t="shared" si="32"/>
        <v>40794.125</v>
      </c>
      <c r="T394">
        <f t="shared" si="33"/>
        <v>2011</v>
      </c>
    </row>
    <row r="395" spans="1:20" ht="29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 t="shared" si="34"/>
        <v>110</v>
      </c>
      <c r="Q395">
        <f t="shared" si="30"/>
        <v>157.33000000000001</v>
      </c>
      <c r="R395" s="13">
        <f t="shared" si="31"/>
        <v>41526.708935185183</v>
      </c>
      <c r="S395" s="13">
        <f t="shared" si="32"/>
        <v>41557.708935185183</v>
      </c>
      <c r="T395">
        <f t="shared" si="33"/>
        <v>2013</v>
      </c>
    </row>
    <row r="396" spans="1:20" ht="29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 t="shared" si="34"/>
        <v>112</v>
      </c>
      <c r="Q396">
        <f t="shared" si="30"/>
        <v>105.18</v>
      </c>
      <c r="R396" s="13">
        <f t="shared" si="31"/>
        <v>42417.818078703705</v>
      </c>
      <c r="S396" s="13">
        <f t="shared" si="32"/>
        <v>42477.776412037041</v>
      </c>
      <c r="T396">
        <f t="shared" si="33"/>
        <v>2016</v>
      </c>
    </row>
    <row r="397" spans="1:20" ht="29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 t="shared" si="34"/>
        <v>108</v>
      </c>
      <c r="Q397">
        <f t="shared" si="30"/>
        <v>58.72</v>
      </c>
      <c r="R397" s="13">
        <f t="shared" si="31"/>
        <v>40990.909259259257</v>
      </c>
      <c r="S397" s="13">
        <f t="shared" si="32"/>
        <v>41026.897222222222</v>
      </c>
      <c r="T397">
        <f t="shared" si="33"/>
        <v>2012</v>
      </c>
    </row>
    <row r="398" spans="1:20" ht="29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 t="shared" si="34"/>
        <v>107</v>
      </c>
      <c r="Q398">
        <f t="shared" si="30"/>
        <v>81.63</v>
      </c>
      <c r="R398" s="13">
        <f t="shared" si="31"/>
        <v>41082.564884259256</v>
      </c>
      <c r="S398" s="13">
        <f t="shared" si="32"/>
        <v>41097.564884259256</v>
      </c>
      <c r="T398">
        <f t="shared" si="33"/>
        <v>2012</v>
      </c>
    </row>
    <row r="399" spans="1:20" ht="29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 t="shared" si="34"/>
        <v>104</v>
      </c>
      <c r="Q399">
        <f t="shared" si="30"/>
        <v>56.46</v>
      </c>
      <c r="R399" s="13">
        <f t="shared" si="31"/>
        <v>40379.776435185187</v>
      </c>
      <c r="S399" s="13">
        <f t="shared" si="32"/>
        <v>40422.155555555553</v>
      </c>
      <c r="T399">
        <f t="shared" si="33"/>
        <v>2010</v>
      </c>
    </row>
    <row r="400" spans="1:20" ht="29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 t="shared" si="34"/>
        <v>125</v>
      </c>
      <c r="Q400">
        <f t="shared" si="30"/>
        <v>140.1</v>
      </c>
      <c r="R400" s="13">
        <f t="shared" si="31"/>
        <v>42078.793124999997</v>
      </c>
      <c r="S400" s="13">
        <f t="shared" si="32"/>
        <v>42123.793124999997</v>
      </c>
      <c r="T400">
        <f t="shared" si="33"/>
        <v>2015</v>
      </c>
    </row>
    <row r="401" spans="1:20" ht="29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 t="shared" si="34"/>
        <v>107</v>
      </c>
      <c r="Q401">
        <f t="shared" si="30"/>
        <v>224.85</v>
      </c>
      <c r="R401" s="13">
        <f t="shared" si="31"/>
        <v>42687.875775462962</v>
      </c>
      <c r="S401" s="13">
        <f t="shared" si="32"/>
        <v>42718.5</v>
      </c>
      <c r="T401">
        <f t="shared" si="33"/>
        <v>2016</v>
      </c>
    </row>
    <row r="402" spans="1:20" ht="29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 t="shared" si="34"/>
        <v>112</v>
      </c>
      <c r="Q402">
        <f t="shared" si="30"/>
        <v>181.13</v>
      </c>
      <c r="R402" s="13">
        <f t="shared" si="31"/>
        <v>41745.635960648149</v>
      </c>
      <c r="S402" s="13">
        <f t="shared" si="32"/>
        <v>41776.145833333336</v>
      </c>
      <c r="T402">
        <f t="shared" si="33"/>
        <v>2014</v>
      </c>
    </row>
    <row r="403" spans="1:20" ht="29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 t="shared" si="34"/>
        <v>104</v>
      </c>
      <c r="Q403">
        <f t="shared" si="30"/>
        <v>711.04</v>
      </c>
      <c r="R403" s="13">
        <f t="shared" si="31"/>
        <v>40732.842245370368</v>
      </c>
      <c r="S403" s="13">
        <f t="shared" si="32"/>
        <v>40762.842245370368</v>
      </c>
      <c r="T403">
        <f t="shared" si="33"/>
        <v>2011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 t="shared" si="34"/>
        <v>142</v>
      </c>
      <c r="Q404">
        <f t="shared" si="30"/>
        <v>65.88</v>
      </c>
      <c r="R404" s="13">
        <f t="shared" si="31"/>
        <v>42292.539548611108</v>
      </c>
      <c r="S404" s="13">
        <f t="shared" si="32"/>
        <v>42313.58121527778</v>
      </c>
      <c r="T404">
        <f t="shared" si="33"/>
        <v>2015</v>
      </c>
    </row>
    <row r="405" spans="1:20" ht="29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 t="shared" si="34"/>
        <v>105</v>
      </c>
      <c r="Q405">
        <f t="shared" si="30"/>
        <v>75.19</v>
      </c>
      <c r="R405" s="13">
        <f t="shared" si="31"/>
        <v>40718.310659722221</v>
      </c>
      <c r="S405" s="13">
        <f t="shared" si="32"/>
        <v>40765.297222222223</v>
      </c>
      <c r="T405">
        <f t="shared" si="33"/>
        <v>2011</v>
      </c>
    </row>
    <row r="406" spans="1:20" ht="29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 t="shared" si="34"/>
        <v>103</v>
      </c>
      <c r="Q406">
        <f t="shared" si="30"/>
        <v>133.13999999999999</v>
      </c>
      <c r="R406" s="13">
        <f t="shared" si="31"/>
        <v>41646.628032407411</v>
      </c>
      <c r="S406" s="13">
        <f t="shared" si="32"/>
        <v>41675.961111111108</v>
      </c>
      <c r="T406">
        <f t="shared" si="33"/>
        <v>2014</v>
      </c>
    </row>
    <row r="407" spans="1:20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 t="shared" si="34"/>
        <v>108</v>
      </c>
      <c r="Q407">
        <f t="shared" si="30"/>
        <v>55.2</v>
      </c>
      <c r="R407" s="13">
        <f t="shared" si="31"/>
        <v>41674.08494212963</v>
      </c>
      <c r="S407" s="13">
        <f t="shared" si="32"/>
        <v>41704.08494212963</v>
      </c>
      <c r="T407">
        <f t="shared" si="33"/>
        <v>2014</v>
      </c>
    </row>
    <row r="408" spans="1:20" ht="29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 t="shared" si="34"/>
        <v>108</v>
      </c>
      <c r="Q408">
        <f t="shared" si="30"/>
        <v>86.16</v>
      </c>
      <c r="R408" s="13">
        <f t="shared" si="31"/>
        <v>40638.162465277775</v>
      </c>
      <c r="S408" s="13">
        <f t="shared" si="32"/>
        <v>40672.249305555553</v>
      </c>
      <c r="T408">
        <f t="shared" si="33"/>
        <v>2011</v>
      </c>
    </row>
    <row r="409" spans="1:20" ht="29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 t="shared" si="34"/>
        <v>102</v>
      </c>
      <c r="Q409">
        <f t="shared" si="30"/>
        <v>92.32</v>
      </c>
      <c r="R409" s="13">
        <f t="shared" si="31"/>
        <v>40806.870949074073</v>
      </c>
      <c r="S409" s="13">
        <f t="shared" si="32"/>
        <v>40866.912615740745</v>
      </c>
      <c r="T409">
        <f t="shared" si="33"/>
        <v>2011</v>
      </c>
    </row>
    <row r="410" spans="1:20" ht="29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 t="shared" si="34"/>
        <v>101</v>
      </c>
      <c r="Q410">
        <f t="shared" si="30"/>
        <v>160.16</v>
      </c>
      <c r="R410" s="13">
        <f t="shared" si="31"/>
        <v>41543.735995370371</v>
      </c>
      <c r="S410" s="13">
        <f t="shared" si="32"/>
        <v>41583.777662037035</v>
      </c>
      <c r="T410">
        <f t="shared" si="33"/>
        <v>2013</v>
      </c>
    </row>
    <row r="411" spans="1:20" ht="29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 t="shared" si="34"/>
        <v>137</v>
      </c>
      <c r="Q411">
        <f t="shared" si="30"/>
        <v>45.6</v>
      </c>
      <c r="R411" s="13">
        <f t="shared" si="31"/>
        <v>42543.862777777773</v>
      </c>
      <c r="S411" s="13">
        <f t="shared" si="32"/>
        <v>42573.862777777773</v>
      </c>
      <c r="T411">
        <f t="shared" si="33"/>
        <v>2016</v>
      </c>
    </row>
    <row r="412" spans="1:20" ht="29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 t="shared" si="34"/>
        <v>128</v>
      </c>
      <c r="Q412">
        <f t="shared" si="30"/>
        <v>183.29</v>
      </c>
      <c r="R412" s="13">
        <f t="shared" si="31"/>
        <v>42113.981446759266</v>
      </c>
      <c r="S412" s="13">
        <f t="shared" si="32"/>
        <v>42173.981446759266</v>
      </c>
      <c r="T412">
        <f t="shared" si="33"/>
        <v>2015</v>
      </c>
    </row>
    <row r="413" spans="1:20" ht="29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 t="shared" si="34"/>
        <v>101</v>
      </c>
      <c r="Q413">
        <f t="shared" si="30"/>
        <v>125.79</v>
      </c>
      <c r="R413" s="13">
        <f t="shared" si="31"/>
        <v>41598.17597222222</v>
      </c>
      <c r="S413" s="13">
        <f t="shared" si="32"/>
        <v>41630.208333333336</v>
      </c>
      <c r="T413">
        <f t="shared" si="33"/>
        <v>2013</v>
      </c>
    </row>
    <row r="414" spans="1:20" ht="29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 t="shared" si="34"/>
        <v>127</v>
      </c>
      <c r="Q414">
        <f t="shared" si="30"/>
        <v>57.65</v>
      </c>
      <c r="R414" s="13">
        <f t="shared" si="31"/>
        <v>41099.742800925924</v>
      </c>
      <c r="S414" s="13">
        <f t="shared" si="32"/>
        <v>41115.742800925924</v>
      </c>
      <c r="T414">
        <f t="shared" si="33"/>
        <v>2012</v>
      </c>
    </row>
    <row r="415" spans="1:20" ht="29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 t="shared" si="34"/>
        <v>105</v>
      </c>
      <c r="Q415">
        <f t="shared" si="30"/>
        <v>78.66</v>
      </c>
      <c r="R415" s="13">
        <f t="shared" si="31"/>
        <v>41079.877442129626</v>
      </c>
      <c r="S415" s="13">
        <f t="shared" si="32"/>
        <v>41109.877442129626</v>
      </c>
      <c r="T415">
        <f t="shared" si="33"/>
        <v>2012</v>
      </c>
    </row>
    <row r="416" spans="1:20" ht="29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 t="shared" si="34"/>
        <v>103</v>
      </c>
      <c r="Q416">
        <f t="shared" si="30"/>
        <v>91.48</v>
      </c>
      <c r="R416" s="13">
        <f t="shared" si="31"/>
        <v>41529.063252314816</v>
      </c>
      <c r="S416" s="13">
        <f t="shared" si="32"/>
        <v>41559.063252314816</v>
      </c>
      <c r="T416">
        <f t="shared" si="33"/>
        <v>2013</v>
      </c>
    </row>
    <row r="417" spans="1:20" ht="29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 t="shared" si="34"/>
        <v>102</v>
      </c>
      <c r="Q417">
        <f t="shared" si="30"/>
        <v>68.099999999999994</v>
      </c>
      <c r="R417" s="13">
        <f t="shared" si="31"/>
        <v>41904.851875</v>
      </c>
      <c r="S417" s="13">
        <f t="shared" si="32"/>
        <v>41929.5</v>
      </c>
      <c r="T417">
        <f t="shared" si="33"/>
        <v>2014</v>
      </c>
    </row>
    <row r="418" spans="1:20" ht="29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 t="shared" si="34"/>
        <v>120</v>
      </c>
      <c r="Q418">
        <f t="shared" si="30"/>
        <v>48.09</v>
      </c>
      <c r="R418" s="13">
        <f t="shared" si="31"/>
        <v>41648.396192129629</v>
      </c>
      <c r="S418" s="13">
        <f t="shared" si="32"/>
        <v>41678.396192129629</v>
      </c>
      <c r="T418">
        <f t="shared" si="33"/>
        <v>2014</v>
      </c>
    </row>
    <row r="419" spans="1:20" ht="29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 t="shared" si="34"/>
        <v>100</v>
      </c>
      <c r="Q419">
        <f t="shared" si="30"/>
        <v>202.42</v>
      </c>
      <c r="R419" s="13">
        <f t="shared" si="31"/>
        <v>41360.970601851855</v>
      </c>
      <c r="S419" s="13">
        <f t="shared" si="32"/>
        <v>41372.189583333333</v>
      </c>
      <c r="T419">
        <f t="shared" si="33"/>
        <v>2013</v>
      </c>
    </row>
    <row r="420" spans="1:20" ht="29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 t="shared" si="34"/>
        <v>101</v>
      </c>
      <c r="Q420">
        <f t="shared" si="30"/>
        <v>216.75</v>
      </c>
      <c r="R420" s="13">
        <f t="shared" si="31"/>
        <v>42178.282372685186</v>
      </c>
      <c r="S420" s="13">
        <f t="shared" si="32"/>
        <v>42208.282372685186</v>
      </c>
      <c r="T420">
        <f t="shared" si="33"/>
        <v>2015</v>
      </c>
    </row>
    <row r="421" spans="1:20" ht="29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 t="shared" si="34"/>
        <v>100</v>
      </c>
      <c r="Q421">
        <f t="shared" si="30"/>
        <v>110.07</v>
      </c>
      <c r="R421" s="13">
        <f t="shared" si="31"/>
        <v>41394.842442129629</v>
      </c>
      <c r="S421" s="13">
        <f t="shared" si="32"/>
        <v>41454.842442129629</v>
      </c>
      <c r="T421">
        <f t="shared" si="33"/>
        <v>2013</v>
      </c>
    </row>
    <row r="422" spans="1:20" ht="29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 t="shared" si="34"/>
        <v>0</v>
      </c>
      <c r="Q422">
        <f t="shared" si="30"/>
        <v>4.83</v>
      </c>
      <c r="R422" s="13">
        <f t="shared" si="31"/>
        <v>41682.23646990741</v>
      </c>
      <c r="S422" s="13">
        <f t="shared" si="32"/>
        <v>41712.194803240738</v>
      </c>
      <c r="T422">
        <f t="shared" si="33"/>
        <v>2014</v>
      </c>
    </row>
    <row r="423" spans="1:20" ht="29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 t="shared" si="34"/>
        <v>2</v>
      </c>
      <c r="Q423">
        <f t="shared" si="30"/>
        <v>50.17</v>
      </c>
      <c r="R423" s="13">
        <f t="shared" si="31"/>
        <v>42177.491388888884</v>
      </c>
      <c r="S423" s="13">
        <f t="shared" si="32"/>
        <v>42237.491388888884</v>
      </c>
      <c r="T423">
        <f t="shared" si="33"/>
        <v>2015</v>
      </c>
    </row>
    <row r="424" spans="1:20" ht="29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 t="shared" si="34"/>
        <v>1</v>
      </c>
      <c r="Q424">
        <f t="shared" si="30"/>
        <v>35.83</v>
      </c>
      <c r="R424" s="13">
        <f t="shared" si="31"/>
        <v>41863.260381944441</v>
      </c>
      <c r="S424" s="13">
        <f t="shared" si="32"/>
        <v>41893.260381944441</v>
      </c>
      <c r="T424">
        <f t="shared" si="33"/>
        <v>2014</v>
      </c>
    </row>
    <row r="425" spans="1:20" ht="29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 t="shared" si="34"/>
        <v>1</v>
      </c>
      <c r="Q425">
        <f t="shared" si="30"/>
        <v>11.77</v>
      </c>
      <c r="R425" s="13">
        <f t="shared" si="31"/>
        <v>41400.92627314815</v>
      </c>
      <c r="S425" s="13">
        <f t="shared" si="32"/>
        <v>41430.92627314815</v>
      </c>
      <c r="T425">
        <f t="shared" si="33"/>
        <v>2013</v>
      </c>
    </row>
    <row r="426" spans="1:20" ht="29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 t="shared" si="34"/>
        <v>7</v>
      </c>
      <c r="Q426">
        <f t="shared" si="30"/>
        <v>40.78</v>
      </c>
      <c r="R426" s="13">
        <f t="shared" si="31"/>
        <v>40934.376145833332</v>
      </c>
      <c r="S426" s="13">
        <f t="shared" si="32"/>
        <v>40994.334479166668</v>
      </c>
      <c r="T426">
        <f t="shared" si="33"/>
        <v>2012</v>
      </c>
    </row>
    <row r="427" spans="1:20" ht="29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 t="shared" si="34"/>
        <v>0</v>
      </c>
      <c r="Q427">
        <f t="shared" si="30"/>
        <v>3</v>
      </c>
      <c r="R427" s="13">
        <f t="shared" si="31"/>
        <v>42275.861157407402</v>
      </c>
      <c r="S427" s="13">
        <f t="shared" si="32"/>
        <v>42335.902824074074</v>
      </c>
      <c r="T427">
        <f t="shared" si="33"/>
        <v>2015</v>
      </c>
    </row>
    <row r="428" spans="1:20" ht="29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 t="shared" si="34"/>
        <v>1</v>
      </c>
      <c r="Q428">
        <f t="shared" si="30"/>
        <v>16.63</v>
      </c>
      <c r="R428" s="13">
        <f t="shared" si="31"/>
        <v>42400.711967592593</v>
      </c>
      <c r="S428" s="13">
        <f t="shared" si="32"/>
        <v>42430.711967592593</v>
      </c>
      <c r="T428">
        <f t="shared" si="33"/>
        <v>2016</v>
      </c>
    </row>
    <row r="429" spans="1:20" ht="29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 t="shared" si="34"/>
        <v>0</v>
      </c>
      <c r="Q429">
        <f t="shared" si="30"/>
        <v>0</v>
      </c>
      <c r="R429" s="13">
        <f t="shared" si="31"/>
        <v>42285.909027777772</v>
      </c>
      <c r="S429" s="13">
        <f t="shared" si="32"/>
        <v>42299.790972222225</v>
      </c>
      <c r="T429">
        <f t="shared" si="33"/>
        <v>2015</v>
      </c>
    </row>
    <row r="430" spans="1:20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 t="shared" si="34"/>
        <v>6</v>
      </c>
      <c r="Q430">
        <f t="shared" si="30"/>
        <v>52</v>
      </c>
      <c r="R430" s="13">
        <f t="shared" si="31"/>
        <v>41778.766724537039</v>
      </c>
      <c r="S430" s="13">
        <f t="shared" si="32"/>
        <v>41806.916666666664</v>
      </c>
      <c r="T430">
        <f t="shared" si="33"/>
        <v>2014</v>
      </c>
    </row>
    <row r="431" spans="1:20" ht="29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 t="shared" si="34"/>
        <v>0</v>
      </c>
      <c r="Q431">
        <f t="shared" si="30"/>
        <v>0</v>
      </c>
      <c r="R431" s="13">
        <f t="shared" si="31"/>
        <v>40070.901412037041</v>
      </c>
      <c r="S431" s="13">
        <f t="shared" si="32"/>
        <v>40144.207638888889</v>
      </c>
      <c r="T431">
        <f t="shared" si="33"/>
        <v>2009</v>
      </c>
    </row>
    <row r="432" spans="1:20" ht="29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 t="shared" si="34"/>
        <v>2</v>
      </c>
      <c r="Q432">
        <f t="shared" si="30"/>
        <v>4.8</v>
      </c>
      <c r="R432" s="13">
        <f t="shared" si="31"/>
        <v>41513.107256944444</v>
      </c>
      <c r="S432" s="13">
        <f t="shared" si="32"/>
        <v>41528.107256944444</v>
      </c>
      <c r="T432">
        <f t="shared" si="33"/>
        <v>2013</v>
      </c>
    </row>
    <row r="433" spans="1:20" ht="29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 t="shared" si="34"/>
        <v>14</v>
      </c>
      <c r="Q433">
        <f t="shared" si="30"/>
        <v>51.88</v>
      </c>
      <c r="R433" s="13">
        <f t="shared" si="31"/>
        <v>42526.871331018512</v>
      </c>
      <c r="S433" s="13">
        <f t="shared" si="32"/>
        <v>42556.871331018512</v>
      </c>
      <c r="T433">
        <f t="shared" si="33"/>
        <v>2016</v>
      </c>
    </row>
    <row r="434" spans="1:20" ht="29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 t="shared" si="34"/>
        <v>10</v>
      </c>
      <c r="Q434">
        <f t="shared" si="30"/>
        <v>71.25</v>
      </c>
      <c r="R434" s="13">
        <f t="shared" si="31"/>
        <v>42238.726631944446</v>
      </c>
      <c r="S434" s="13">
        <f t="shared" si="32"/>
        <v>42298.726631944446</v>
      </c>
      <c r="T434">
        <f t="shared" si="33"/>
        <v>2015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 t="shared" si="34"/>
        <v>0</v>
      </c>
      <c r="Q435">
        <f t="shared" si="30"/>
        <v>0</v>
      </c>
      <c r="R435" s="13">
        <f t="shared" si="31"/>
        <v>42228.629884259266</v>
      </c>
      <c r="S435" s="13">
        <f t="shared" si="32"/>
        <v>42288.629884259266</v>
      </c>
      <c r="T435">
        <f t="shared" si="33"/>
        <v>2015</v>
      </c>
    </row>
    <row r="436" spans="1:20" ht="29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 t="shared" si="34"/>
        <v>5</v>
      </c>
      <c r="Q436">
        <f t="shared" si="30"/>
        <v>62.5</v>
      </c>
      <c r="R436" s="13">
        <f t="shared" si="31"/>
        <v>41576.834513888891</v>
      </c>
      <c r="S436" s="13">
        <f t="shared" si="32"/>
        <v>41609.876180555555</v>
      </c>
      <c r="T436">
        <f t="shared" si="33"/>
        <v>2013</v>
      </c>
    </row>
    <row r="437" spans="1:20" ht="29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 t="shared" si="34"/>
        <v>0</v>
      </c>
      <c r="Q437">
        <f t="shared" si="30"/>
        <v>1</v>
      </c>
      <c r="R437" s="13">
        <f t="shared" si="31"/>
        <v>41500.747453703705</v>
      </c>
      <c r="S437" s="13">
        <f t="shared" si="32"/>
        <v>41530.747453703705</v>
      </c>
      <c r="T437">
        <f t="shared" si="33"/>
        <v>2013</v>
      </c>
    </row>
    <row r="438" spans="1:20" ht="29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 t="shared" si="34"/>
        <v>0</v>
      </c>
      <c r="Q438">
        <f t="shared" si="30"/>
        <v>0</v>
      </c>
      <c r="R438" s="13">
        <f t="shared" si="31"/>
        <v>41456.36241898148</v>
      </c>
      <c r="S438" s="13">
        <f t="shared" si="32"/>
        <v>41486.36241898148</v>
      </c>
      <c r="T438">
        <f t="shared" si="33"/>
        <v>2013</v>
      </c>
    </row>
    <row r="439" spans="1:20" ht="29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 t="shared" si="34"/>
        <v>0</v>
      </c>
      <c r="Q439">
        <f t="shared" si="30"/>
        <v>0</v>
      </c>
      <c r="R439" s="13">
        <f t="shared" si="31"/>
        <v>42591.31858796296</v>
      </c>
      <c r="S439" s="13">
        <f t="shared" si="32"/>
        <v>42651.31858796296</v>
      </c>
      <c r="T439">
        <f t="shared" si="33"/>
        <v>2016</v>
      </c>
    </row>
    <row r="440" spans="1:20" ht="29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 t="shared" si="34"/>
        <v>9</v>
      </c>
      <c r="Q440">
        <f t="shared" si="30"/>
        <v>170.55</v>
      </c>
      <c r="R440" s="13">
        <f t="shared" si="31"/>
        <v>42296.261087962965</v>
      </c>
      <c r="S440" s="13">
        <f t="shared" si="32"/>
        <v>42326.302754629629</v>
      </c>
      <c r="T440">
        <f t="shared" si="33"/>
        <v>2015</v>
      </c>
    </row>
    <row r="441" spans="1:20" ht="29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 t="shared" si="34"/>
        <v>0</v>
      </c>
      <c r="Q441">
        <f t="shared" si="30"/>
        <v>0</v>
      </c>
      <c r="R441" s="13">
        <f t="shared" si="31"/>
        <v>41919.761782407404</v>
      </c>
      <c r="S441" s="13">
        <f t="shared" si="32"/>
        <v>41929.761782407404</v>
      </c>
      <c r="T441">
        <f t="shared" si="33"/>
        <v>2014</v>
      </c>
    </row>
    <row r="442" spans="1:20" ht="29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 t="shared" si="34"/>
        <v>0</v>
      </c>
      <c r="Q442">
        <f t="shared" si="30"/>
        <v>5</v>
      </c>
      <c r="R442" s="13">
        <f t="shared" si="31"/>
        <v>42423.985567129625</v>
      </c>
      <c r="S442" s="13">
        <f t="shared" si="32"/>
        <v>42453.943900462968</v>
      </c>
      <c r="T442">
        <f t="shared" si="33"/>
        <v>2016</v>
      </c>
    </row>
    <row r="443" spans="1:20" ht="29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 t="shared" si="34"/>
        <v>0</v>
      </c>
      <c r="Q443">
        <f t="shared" si="30"/>
        <v>0</v>
      </c>
      <c r="R443" s="13">
        <f t="shared" si="31"/>
        <v>41550.793935185182</v>
      </c>
      <c r="S443" s="13">
        <f t="shared" si="32"/>
        <v>41580.793935185182</v>
      </c>
      <c r="T443">
        <f t="shared" si="33"/>
        <v>2013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 t="shared" si="34"/>
        <v>39</v>
      </c>
      <c r="Q444">
        <f t="shared" si="30"/>
        <v>393.59</v>
      </c>
      <c r="R444" s="13">
        <f t="shared" si="31"/>
        <v>42024.888692129629</v>
      </c>
      <c r="S444" s="13">
        <f t="shared" si="32"/>
        <v>42054.888692129629</v>
      </c>
      <c r="T444">
        <f t="shared" si="33"/>
        <v>2015</v>
      </c>
    </row>
    <row r="445" spans="1:20" ht="29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 t="shared" si="34"/>
        <v>0</v>
      </c>
      <c r="Q445">
        <f t="shared" si="30"/>
        <v>5</v>
      </c>
      <c r="R445" s="13">
        <f t="shared" si="31"/>
        <v>41650.015057870369</v>
      </c>
      <c r="S445" s="13">
        <f t="shared" si="32"/>
        <v>41680.015057870369</v>
      </c>
      <c r="T445">
        <f t="shared" si="33"/>
        <v>2014</v>
      </c>
    </row>
    <row r="446" spans="1:20" ht="29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 t="shared" si="34"/>
        <v>5</v>
      </c>
      <c r="Q446">
        <f t="shared" si="30"/>
        <v>50</v>
      </c>
      <c r="R446" s="13">
        <f t="shared" si="31"/>
        <v>40894.906956018516</v>
      </c>
      <c r="S446" s="13">
        <f t="shared" si="32"/>
        <v>40954.906956018516</v>
      </c>
      <c r="T446">
        <f t="shared" si="33"/>
        <v>2011</v>
      </c>
    </row>
    <row r="447" spans="1:20" ht="29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 t="shared" si="34"/>
        <v>0</v>
      </c>
      <c r="Q447">
        <f t="shared" si="30"/>
        <v>1</v>
      </c>
      <c r="R447" s="13">
        <f t="shared" si="31"/>
        <v>42130.335358796292</v>
      </c>
      <c r="S447" s="13">
        <f t="shared" si="32"/>
        <v>42145.335358796292</v>
      </c>
      <c r="T447">
        <f t="shared" si="33"/>
        <v>2015</v>
      </c>
    </row>
    <row r="448" spans="1:20" ht="29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 t="shared" si="34"/>
        <v>7</v>
      </c>
      <c r="Q448">
        <f t="shared" si="30"/>
        <v>47.88</v>
      </c>
      <c r="R448" s="13">
        <f t="shared" si="31"/>
        <v>42037.083564814813</v>
      </c>
      <c r="S448" s="13">
        <f t="shared" si="32"/>
        <v>42067.083564814813</v>
      </c>
      <c r="T448">
        <f t="shared" si="33"/>
        <v>2015</v>
      </c>
    </row>
    <row r="449" spans="1:20" ht="29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 t="shared" si="34"/>
        <v>0</v>
      </c>
      <c r="Q449">
        <f t="shared" si="30"/>
        <v>5</v>
      </c>
      <c r="R449" s="13">
        <f t="shared" si="31"/>
        <v>41331.555127314816</v>
      </c>
      <c r="S449" s="13">
        <f t="shared" si="32"/>
        <v>41356.513460648144</v>
      </c>
      <c r="T449">
        <f t="shared" si="33"/>
        <v>2013</v>
      </c>
    </row>
    <row r="450" spans="1:20" ht="29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 t="shared" si="34"/>
        <v>3</v>
      </c>
      <c r="Q450">
        <f t="shared" si="30"/>
        <v>20.5</v>
      </c>
      <c r="R450" s="13">
        <f t="shared" si="31"/>
        <v>41753.758043981477</v>
      </c>
      <c r="S450" s="13">
        <f t="shared" si="32"/>
        <v>41773.758043981477</v>
      </c>
      <c r="T450">
        <f t="shared" si="33"/>
        <v>2014</v>
      </c>
    </row>
    <row r="451" spans="1:20" ht="29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 t="shared" si="34"/>
        <v>2</v>
      </c>
      <c r="Q451">
        <f t="shared" ref="Q451:Q514" si="35">IFERROR(ROUND(E451/L451,2),0)</f>
        <v>9</v>
      </c>
      <c r="R451" s="13">
        <f t="shared" ref="R451:R514" si="36">(((J451/60)/60)/24+DATE(1970,1,1))</f>
        <v>41534.568113425928</v>
      </c>
      <c r="S451" s="13">
        <f t="shared" ref="S451:S514" si="37">(((I451/60)/60)/24)+DATE(1970,1,1)</f>
        <v>41564.568113425928</v>
      </c>
      <c r="T451">
        <f t="shared" ref="T451:T514" si="38">YEAR(R451)</f>
        <v>2013</v>
      </c>
    </row>
    <row r="452" spans="1:20" ht="29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 t="shared" ref="P452:P515" si="39">ROUND(E452/D452*100,0)</f>
        <v>1</v>
      </c>
      <c r="Q452">
        <f t="shared" si="35"/>
        <v>56.57</v>
      </c>
      <c r="R452" s="13">
        <f t="shared" si="36"/>
        <v>41654.946759259255</v>
      </c>
      <c r="S452" s="13">
        <f t="shared" si="37"/>
        <v>41684.946759259255</v>
      </c>
      <c r="T452">
        <f t="shared" si="38"/>
        <v>2014</v>
      </c>
    </row>
    <row r="453" spans="1:20" ht="29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 t="shared" si="39"/>
        <v>0</v>
      </c>
      <c r="Q453">
        <f t="shared" si="35"/>
        <v>0</v>
      </c>
      <c r="R453" s="13">
        <f t="shared" si="36"/>
        <v>41634.715173611112</v>
      </c>
      <c r="S453" s="13">
        <f t="shared" si="37"/>
        <v>41664.715173611112</v>
      </c>
      <c r="T453">
        <f t="shared" si="38"/>
        <v>2013</v>
      </c>
    </row>
    <row r="454" spans="1:20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 t="shared" si="39"/>
        <v>64</v>
      </c>
      <c r="Q454">
        <f t="shared" si="35"/>
        <v>40</v>
      </c>
      <c r="R454" s="13">
        <f t="shared" si="36"/>
        <v>42107.703877314809</v>
      </c>
      <c r="S454" s="13">
        <f t="shared" si="37"/>
        <v>42137.703877314809</v>
      </c>
      <c r="T454">
        <f t="shared" si="38"/>
        <v>2015</v>
      </c>
    </row>
    <row r="455" spans="1:20" ht="29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 t="shared" si="39"/>
        <v>0</v>
      </c>
      <c r="Q455">
        <f t="shared" si="35"/>
        <v>13</v>
      </c>
      <c r="R455" s="13">
        <f t="shared" si="36"/>
        <v>42038.824988425928</v>
      </c>
      <c r="S455" s="13">
        <f t="shared" si="37"/>
        <v>42054.824988425928</v>
      </c>
      <c r="T455">
        <f t="shared" si="38"/>
        <v>2015</v>
      </c>
    </row>
    <row r="456" spans="1:20" ht="29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 t="shared" si="39"/>
        <v>1</v>
      </c>
      <c r="Q456">
        <f t="shared" si="35"/>
        <v>16.399999999999999</v>
      </c>
      <c r="R456" s="13">
        <f t="shared" si="36"/>
        <v>41938.717256944445</v>
      </c>
      <c r="S456" s="13">
        <f t="shared" si="37"/>
        <v>41969.551388888889</v>
      </c>
      <c r="T456">
        <f t="shared" si="38"/>
        <v>2014</v>
      </c>
    </row>
    <row r="457" spans="1:20" ht="29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 t="shared" si="39"/>
        <v>0</v>
      </c>
      <c r="Q457">
        <f t="shared" si="35"/>
        <v>22.5</v>
      </c>
      <c r="R457" s="13">
        <f t="shared" si="36"/>
        <v>40971.002569444441</v>
      </c>
      <c r="S457" s="13">
        <f t="shared" si="37"/>
        <v>41016.021527777775</v>
      </c>
      <c r="T457">
        <f t="shared" si="38"/>
        <v>2012</v>
      </c>
    </row>
    <row r="458" spans="1:20" ht="29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 t="shared" si="39"/>
        <v>1</v>
      </c>
      <c r="Q458">
        <f t="shared" si="35"/>
        <v>20.329999999999998</v>
      </c>
      <c r="R458" s="13">
        <f t="shared" si="36"/>
        <v>41547.694456018515</v>
      </c>
      <c r="S458" s="13">
        <f t="shared" si="37"/>
        <v>41569.165972222225</v>
      </c>
      <c r="T458">
        <f t="shared" si="38"/>
        <v>2013</v>
      </c>
    </row>
    <row r="459" spans="1:20" ht="29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 t="shared" si="39"/>
        <v>0</v>
      </c>
      <c r="Q459">
        <f t="shared" si="35"/>
        <v>0</v>
      </c>
      <c r="R459" s="13">
        <f t="shared" si="36"/>
        <v>41837.767500000002</v>
      </c>
      <c r="S459" s="13">
        <f t="shared" si="37"/>
        <v>41867.767500000002</v>
      </c>
      <c r="T459">
        <f t="shared" si="38"/>
        <v>2014</v>
      </c>
    </row>
    <row r="460" spans="1:20" ht="29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 t="shared" si="39"/>
        <v>8</v>
      </c>
      <c r="Q460">
        <f t="shared" si="35"/>
        <v>16.760000000000002</v>
      </c>
      <c r="R460" s="13">
        <f t="shared" si="36"/>
        <v>41378.69976851852</v>
      </c>
      <c r="S460" s="13">
        <f t="shared" si="37"/>
        <v>41408.69976851852</v>
      </c>
      <c r="T460">
        <f t="shared" si="38"/>
        <v>2013</v>
      </c>
    </row>
    <row r="461" spans="1:20" ht="29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 t="shared" si="39"/>
        <v>0</v>
      </c>
      <c r="Q461">
        <f t="shared" si="35"/>
        <v>25</v>
      </c>
      <c r="R461" s="13">
        <f t="shared" si="36"/>
        <v>40800.6403587963</v>
      </c>
      <c r="S461" s="13">
        <f t="shared" si="37"/>
        <v>40860.682025462964</v>
      </c>
      <c r="T461">
        <f t="shared" si="38"/>
        <v>2011</v>
      </c>
    </row>
    <row r="462" spans="1:20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 t="shared" si="39"/>
        <v>0</v>
      </c>
      <c r="Q462">
        <f t="shared" si="35"/>
        <v>12.5</v>
      </c>
      <c r="R462" s="13">
        <f t="shared" si="36"/>
        <v>41759.542534722219</v>
      </c>
      <c r="S462" s="13">
        <f t="shared" si="37"/>
        <v>41791.166666666664</v>
      </c>
      <c r="T462">
        <f t="shared" si="38"/>
        <v>2014</v>
      </c>
    </row>
    <row r="463" spans="1:20" ht="29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 t="shared" si="39"/>
        <v>0</v>
      </c>
      <c r="Q463">
        <f t="shared" si="35"/>
        <v>0</v>
      </c>
      <c r="R463" s="13">
        <f t="shared" si="36"/>
        <v>41407.84684027778</v>
      </c>
      <c r="S463" s="13">
        <f t="shared" si="37"/>
        <v>41427.84684027778</v>
      </c>
      <c r="T463">
        <f t="shared" si="38"/>
        <v>2013</v>
      </c>
    </row>
    <row r="464" spans="1:20" ht="29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 t="shared" si="39"/>
        <v>0</v>
      </c>
      <c r="Q464">
        <f t="shared" si="35"/>
        <v>0</v>
      </c>
      <c r="R464" s="13">
        <f t="shared" si="36"/>
        <v>40705.126631944448</v>
      </c>
      <c r="S464" s="13">
        <f t="shared" si="37"/>
        <v>40765.126631944448</v>
      </c>
      <c r="T464">
        <f t="shared" si="38"/>
        <v>2011</v>
      </c>
    </row>
    <row r="465" spans="1:20" ht="29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 t="shared" si="39"/>
        <v>2</v>
      </c>
      <c r="Q465">
        <f t="shared" si="35"/>
        <v>113.64</v>
      </c>
      <c r="R465" s="13">
        <f t="shared" si="36"/>
        <v>40750.710104166668</v>
      </c>
      <c r="S465" s="13">
        <f t="shared" si="37"/>
        <v>40810.710104166668</v>
      </c>
      <c r="T465">
        <f t="shared" si="38"/>
        <v>2011</v>
      </c>
    </row>
    <row r="466" spans="1:20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 t="shared" si="39"/>
        <v>0</v>
      </c>
      <c r="Q466">
        <f t="shared" si="35"/>
        <v>1</v>
      </c>
      <c r="R466" s="13">
        <f t="shared" si="36"/>
        <v>42488.848784722228</v>
      </c>
      <c r="S466" s="13">
        <f t="shared" si="37"/>
        <v>42508.848784722228</v>
      </c>
      <c r="T466">
        <f t="shared" si="38"/>
        <v>2016</v>
      </c>
    </row>
    <row r="467" spans="1:20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 t="shared" si="39"/>
        <v>27</v>
      </c>
      <c r="Q467">
        <f t="shared" si="35"/>
        <v>17.25</v>
      </c>
      <c r="R467" s="13">
        <f t="shared" si="36"/>
        <v>41801.120069444441</v>
      </c>
      <c r="S467" s="13">
        <f t="shared" si="37"/>
        <v>41817.120069444441</v>
      </c>
      <c r="T467">
        <f t="shared" si="38"/>
        <v>2014</v>
      </c>
    </row>
    <row r="468" spans="1:20" ht="29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 t="shared" si="39"/>
        <v>1</v>
      </c>
      <c r="Q468">
        <f t="shared" si="35"/>
        <v>15.2</v>
      </c>
      <c r="R468" s="13">
        <f t="shared" si="36"/>
        <v>41129.942870370374</v>
      </c>
      <c r="S468" s="13">
        <f t="shared" si="37"/>
        <v>41159.942870370374</v>
      </c>
      <c r="T468">
        <f t="shared" si="38"/>
        <v>2012</v>
      </c>
    </row>
    <row r="469" spans="1:20" ht="29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 t="shared" si="39"/>
        <v>22</v>
      </c>
      <c r="Q469">
        <f t="shared" si="35"/>
        <v>110.64</v>
      </c>
      <c r="R469" s="13">
        <f t="shared" si="36"/>
        <v>41135.679791666669</v>
      </c>
      <c r="S469" s="13">
        <f t="shared" si="37"/>
        <v>41180.679791666669</v>
      </c>
      <c r="T469">
        <f t="shared" si="38"/>
        <v>2012</v>
      </c>
    </row>
    <row r="470" spans="1:20" ht="29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 t="shared" si="39"/>
        <v>0</v>
      </c>
      <c r="Q470">
        <f t="shared" si="35"/>
        <v>0</v>
      </c>
      <c r="R470" s="13">
        <f t="shared" si="36"/>
        <v>41041.167627314811</v>
      </c>
      <c r="S470" s="13">
        <f t="shared" si="37"/>
        <v>41101.160474537035</v>
      </c>
      <c r="T470">
        <f t="shared" si="38"/>
        <v>2012</v>
      </c>
    </row>
    <row r="471" spans="1:20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 t="shared" si="39"/>
        <v>0</v>
      </c>
      <c r="Q471">
        <f t="shared" si="35"/>
        <v>0</v>
      </c>
      <c r="R471" s="13">
        <f t="shared" si="36"/>
        <v>41827.989861111113</v>
      </c>
      <c r="S471" s="13">
        <f t="shared" si="37"/>
        <v>41887.989861111113</v>
      </c>
      <c r="T471">
        <f t="shared" si="38"/>
        <v>2014</v>
      </c>
    </row>
    <row r="472" spans="1:20" ht="29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 t="shared" si="39"/>
        <v>1</v>
      </c>
      <c r="Q472">
        <f t="shared" si="35"/>
        <v>25.5</v>
      </c>
      <c r="R472" s="13">
        <f t="shared" si="36"/>
        <v>41605.167696759258</v>
      </c>
      <c r="S472" s="13">
        <f t="shared" si="37"/>
        <v>41655.166666666664</v>
      </c>
      <c r="T472">
        <f t="shared" si="38"/>
        <v>2013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 t="shared" si="39"/>
        <v>12</v>
      </c>
      <c r="Q473">
        <f t="shared" si="35"/>
        <v>38.479999999999997</v>
      </c>
      <c r="R473" s="13">
        <f t="shared" si="36"/>
        <v>41703.721979166665</v>
      </c>
      <c r="S473" s="13">
        <f t="shared" si="37"/>
        <v>41748.680312500001</v>
      </c>
      <c r="T473">
        <f t="shared" si="38"/>
        <v>2014</v>
      </c>
    </row>
    <row r="474" spans="1:20" ht="29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 t="shared" si="39"/>
        <v>18</v>
      </c>
      <c r="Q474">
        <f t="shared" si="35"/>
        <v>28.2</v>
      </c>
      <c r="R474" s="13">
        <f t="shared" si="36"/>
        <v>41844.922662037039</v>
      </c>
      <c r="S474" s="13">
        <f t="shared" si="37"/>
        <v>41874.922662037039</v>
      </c>
      <c r="T474">
        <f t="shared" si="38"/>
        <v>2014</v>
      </c>
    </row>
    <row r="475" spans="1:20" ht="29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 t="shared" si="39"/>
        <v>3</v>
      </c>
      <c r="Q475">
        <f t="shared" si="35"/>
        <v>61.5</v>
      </c>
      <c r="R475" s="13">
        <f t="shared" si="36"/>
        <v>41869.698136574072</v>
      </c>
      <c r="S475" s="13">
        <f t="shared" si="37"/>
        <v>41899.698136574072</v>
      </c>
      <c r="T475">
        <f t="shared" si="38"/>
        <v>2014</v>
      </c>
    </row>
    <row r="476" spans="1:20" ht="29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 t="shared" si="39"/>
        <v>0</v>
      </c>
      <c r="Q476">
        <f t="shared" si="35"/>
        <v>1</v>
      </c>
      <c r="R476" s="13">
        <f t="shared" si="36"/>
        <v>42753.329039351855</v>
      </c>
      <c r="S476" s="13">
        <f t="shared" si="37"/>
        <v>42783.329039351855</v>
      </c>
      <c r="T476">
        <f t="shared" si="38"/>
        <v>2017</v>
      </c>
    </row>
    <row r="477" spans="1:20" ht="29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 t="shared" si="39"/>
        <v>0</v>
      </c>
      <c r="Q477">
        <f t="shared" si="35"/>
        <v>0</v>
      </c>
      <c r="R477" s="13">
        <f t="shared" si="36"/>
        <v>42100.086145833338</v>
      </c>
      <c r="S477" s="13">
        <f t="shared" si="37"/>
        <v>42130.086145833338</v>
      </c>
      <c r="T477">
        <f t="shared" si="38"/>
        <v>2015</v>
      </c>
    </row>
    <row r="478" spans="1:20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 t="shared" si="39"/>
        <v>2</v>
      </c>
      <c r="Q478">
        <f t="shared" si="35"/>
        <v>39.57</v>
      </c>
      <c r="R478" s="13">
        <f t="shared" si="36"/>
        <v>41757.975011574075</v>
      </c>
      <c r="S478" s="13">
        <f t="shared" si="37"/>
        <v>41793.165972222225</v>
      </c>
      <c r="T478">
        <f t="shared" si="38"/>
        <v>2014</v>
      </c>
    </row>
    <row r="479" spans="1:20" ht="29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 t="shared" si="39"/>
        <v>0</v>
      </c>
      <c r="Q479">
        <f t="shared" si="35"/>
        <v>0</v>
      </c>
      <c r="R479" s="13">
        <f t="shared" si="36"/>
        <v>40987.83488425926</v>
      </c>
      <c r="S479" s="13">
        <f t="shared" si="37"/>
        <v>41047.83488425926</v>
      </c>
      <c r="T479">
        <f t="shared" si="38"/>
        <v>2012</v>
      </c>
    </row>
    <row r="480" spans="1:20" ht="29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 t="shared" si="39"/>
        <v>0</v>
      </c>
      <c r="Q480">
        <f t="shared" si="35"/>
        <v>0</v>
      </c>
      <c r="R480" s="13">
        <f t="shared" si="36"/>
        <v>42065.910983796297</v>
      </c>
      <c r="S480" s="13">
        <f t="shared" si="37"/>
        <v>42095.869317129633</v>
      </c>
      <c r="T480">
        <f t="shared" si="38"/>
        <v>2015</v>
      </c>
    </row>
    <row r="481" spans="1:20" ht="29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 t="shared" si="39"/>
        <v>33</v>
      </c>
      <c r="Q481">
        <f t="shared" si="35"/>
        <v>88.8</v>
      </c>
      <c r="R481" s="13">
        <f t="shared" si="36"/>
        <v>41904.407812500001</v>
      </c>
      <c r="S481" s="13">
        <f t="shared" si="37"/>
        <v>41964.449479166666</v>
      </c>
      <c r="T481">
        <f t="shared" si="38"/>
        <v>2014</v>
      </c>
    </row>
    <row r="482" spans="1:20" ht="29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 t="shared" si="39"/>
        <v>19</v>
      </c>
      <c r="Q482">
        <f t="shared" si="35"/>
        <v>55.46</v>
      </c>
      <c r="R482" s="13">
        <f t="shared" si="36"/>
        <v>41465.500173611108</v>
      </c>
      <c r="S482" s="13">
        <f t="shared" si="37"/>
        <v>41495.500173611108</v>
      </c>
      <c r="T482">
        <f t="shared" si="38"/>
        <v>2013</v>
      </c>
    </row>
    <row r="483" spans="1:20" ht="29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 t="shared" si="39"/>
        <v>6</v>
      </c>
      <c r="Q483">
        <f t="shared" si="35"/>
        <v>87.14</v>
      </c>
      <c r="R483" s="13">
        <f t="shared" si="36"/>
        <v>41162.672326388885</v>
      </c>
      <c r="S483" s="13">
        <f t="shared" si="37"/>
        <v>41192.672326388885</v>
      </c>
      <c r="T483">
        <f t="shared" si="38"/>
        <v>2012</v>
      </c>
    </row>
    <row r="484" spans="1:20" ht="29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 t="shared" si="39"/>
        <v>0</v>
      </c>
      <c r="Q484">
        <f t="shared" si="35"/>
        <v>10</v>
      </c>
      <c r="R484" s="13">
        <f t="shared" si="36"/>
        <v>42447.896875000006</v>
      </c>
      <c r="S484" s="13">
        <f t="shared" si="37"/>
        <v>42474.606944444444</v>
      </c>
      <c r="T484">
        <f t="shared" si="38"/>
        <v>2016</v>
      </c>
    </row>
    <row r="485" spans="1:20" ht="29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 t="shared" si="39"/>
        <v>50</v>
      </c>
      <c r="Q485">
        <f t="shared" si="35"/>
        <v>51.22</v>
      </c>
      <c r="R485" s="13">
        <f t="shared" si="36"/>
        <v>41243.197592592594</v>
      </c>
      <c r="S485" s="13">
        <f t="shared" si="37"/>
        <v>41303.197592592594</v>
      </c>
      <c r="T485">
        <f t="shared" si="38"/>
        <v>2012</v>
      </c>
    </row>
    <row r="486" spans="1:20" ht="29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 t="shared" si="39"/>
        <v>0</v>
      </c>
      <c r="Q486">
        <f t="shared" si="35"/>
        <v>13.55</v>
      </c>
      <c r="R486" s="13">
        <f t="shared" si="36"/>
        <v>42272.93949074074</v>
      </c>
      <c r="S486" s="13">
        <f t="shared" si="37"/>
        <v>42313.981157407412</v>
      </c>
      <c r="T486">
        <f t="shared" si="38"/>
        <v>2015</v>
      </c>
    </row>
    <row r="487" spans="1:20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 t="shared" si="39"/>
        <v>22</v>
      </c>
      <c r="Q487">
        <f t="shared" si="35"/>
        <v>66.52</v>
      </c>
      <c r="R487" s="13">
        <f t="shared" si="36"/>
        <v>41381.50577546296</v>
      </c>
      <c r="S487" s="13">
        <f t="shared" si="37"/>
        <v>41411.50577546296</v>
      </c>
      <c r="T487">
        <f t="shared" si="38"/>
        <v>2013</v>
      </c>
    </row>
    <row r="488" spans="1:20" ht="29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 t="shared" si="39"/>
        <v>0</v>
      </c>
      <c r="Q488">
        <f t="shared" si="35"/>
        <v>50</v>
      </c>
      <c r="R488" s="13">
        <f t="shared" si="36"/>
        <v>41761.94258101852</v>
      </c>
      <c r="S488" s="13">
        <f t="shared" si="37"/>
        <v>41791.94258101852</v>
      </c>
      <c r="T488">
        <f t="shared" si="38"/>
        <v>2014</v>
      </c>
    </row>
    <row r="489" spans="1:20" ht="29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 t="shared" si="39"/>
        <v>0</v>
      </c>
      <c r="Q489">
        <f t="shared" si="35"/>
        <v>0</v>
      </c>
      <c r="R489" s="13">
        <f t="shared" si="36"/>
        <v>42669.594837962963</v>
      </c>
      <c r="S489" s="13">
        <f t="shared" si="37"/>
        <v>42729.636504629627</v>
      </c>
      <c r="T489">
        <f t="shared" si="38"/>
        <v>2016</v>
      </c>
    </row>
    <row r="490" spans="1:20" ht="29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 t="shared" si="39"/>
        <v>0</v>
      </c>
      <c r="Q490">
        <f t="shared" si="35"/>
        <v>0</v>
      </c>
      <c r="R490" s="13">
        <f t="shared" si="36"/>
        <v>42714.054398148146</v>
      </c>
      <c r="S490" s="13">
        <f t="shared" si="37"/>
        <v>42744.054398148146</v>
      </c>
      <c r="T490">
        <f t="shared" si="38"/>
        <v>2016</v>
      </c>
    </row>
    <row r="491" spans="1:20" ht="29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 t="shared" si="39"/>
        <v>0</v>
      </c>
      <c r="Q491">
        <f t="shared" si="35"/>
        <v>71.67</v>
      </c>
      <c r="R491" s="13">
        <f t="shared" si="36"/>
        <v>40882.481666666667</v>
      </c>
      <c r="S491" s="13">
        <f t="shared" si="37"/>
        <v>40913.481249999997</v>
      </c>
      <c r="T491">
        <f t="shared" si="38"/>
        <v>2011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 t="shared" si="39"/>
        <v>0</v>
      </c>
      <c r="Q492">
        <f t="shared" si="35"/>
        <v>0</v>
      </c>
      <c r="R492" s="13">
        <f t="shared" si="36"/>
        <v>41113.968576388892</v>
      </c>
      <c r="S492" s="13">
        <f t="shared" si="37"/>
        <v>41143.968576388892</v>
      </c>
      <c r="T492">
        <f t="shared" si="38"/>
        <v>2012</v>
      </c>
    </row>
    <row r="493" spans="1:20" ht="29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 t="shared" si="39"/>
        <v>0</v>
      </c>
      <c r="Q493">
        <f t="shared" si="35"/>
        <v>0</v>
      </c>
      <c r="R493" s="13">
        <f t="shared" si="36"/>
        <v>42366.982627314821</v>
      </c>
      <c r="S493" s="13">
        <f t="shared" si="37"/>
        <v>42396.982627314821</v>
      </c>
      <c r="T493">
        <f t="shared" si="38"/>
        <v>2015</v>
      </c>
    </row>
    <row r="494" spans="1:20" ht="29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 t="shared" si="39"/>
        <v>0</v>
      </c>
      <c r="Q494">
        <f t="shared" si="35"/>
        <v>0</v>
      </c>
      <c r="R494" s="13">
        <f t="shared" si="36"/>
        <v>42596.03506944445</v>
      </c>
      <c r="S494" s="13">
        <f t="shared" si="37"/>
        <v>42656.03506944445</v>
      </c>
      <c r="T494">
        <f t="shared" si="38"/>
        <v>2016</v>
      </c>
    </row>
    <row r="495" spans="1:20" ht="29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 t="shared" si="39"/>
        <v>0</v>
      </c>
      <c r="Q495">
        <f t="shared" si="35"/>
        <v>0</v>
      </c>
      <c r="R495" s="13">
        <f t="shared" si="36"/>
        <v>42114.726134259254</v>
      </c>
      <c r="S495" s="13">
        <f t="shared" si="37"/>
        <v>42144.726134259254</v>
      </c>
      <c r="T495">
        <f t="shared" si="38"/>
        <v>2015</v>
      </c>
    </row>
    <row r="496" spans="1:20" ht="29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 t="shared" si="39"/>
        <v>0</v>
      </c>
      <c r="Q496">
        <f t="shared" si="35"/>
        <v>10.33</v>
      </c>
      <c r="R496" s="13">
        <f t="shared" si="36"/>
        <v>41799.830613425926</v>
      </c>
      <c r="S496" s="13">
        <f t="shared" si="37"/>
        <v>41823.125</v>
      </c>
      <c r="T496">
        <f t="shared" si="38"/>
        <v>2014</v>
      </c>
    </row>
    <row r="497" spans="1:20" ht="29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 t="shared" si="39"/>
        <v>0</v>
      </c>
      <c r="Q497">
        <f t="shared" si="35"/>
        <v>0</v>
      </c>
      <c r="R497" s="13">
        <f t="shared" si="36"/>
        <v>42171.827604166669</v>
      </c>
      <c r="S497" s="13">
        <f t="shared" si="37"/>
        <v>42201.827604166669</v>
      </c>
      <c r="T497">
        <f t="shared" si="38"/>
        <v>2015</v>
      </c>
    </row>
    <row r="498" spans="1:20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 t="shared" si="39"/>
        <v>0</v>
      </c>
      <c r="Q498">
        <f t="shared" si="35"/>
        <v>1</v>
      </c>
      <c r="R498" s="13">
        <f t="shared" si="36"/>
        <v>41620.93141203704</v>
      </c>
      <c r="S498" s="13">
        <f t="shared" si="37"/>
        <v>41680.93141203704</v>
      </c>
      <c r="T498">
        <f t="shared" si="38"/>
        <v>2013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 t="shared" si="39"/>
        <v>1</v>
      </c>
      <c r="Q499">
        <f t="shared" si="35"/>
        <v>10</v>
      </c>
      <c r="R499" s="13">
        <f t="shared" si="36"/>
        <v>41945.037789351853</v>
      </c>
      <c r="S499" s="13">
        <f t="shared" si="37"/>
        <v>41998.208333333328</v>
      </c>
      <c r="T499">
        <f t="shared" si="38"/>
        <v>2014</v>
      </c>
    </row>
    <row r="500" spans="1:20" ht="29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 t="shared" si="39"/>
        <v>5</v>
      </c>
      <c r="Q500">
        <f t="shared" si="35"/>
        <v>136.09</v>
      </c>
      <c r="R500" s="13">
        <f t="shared" si="36"/>
        <v>40858.762141203704</v>
      </c>
      <c r="S500" s="13">
        <f t="shared" si="37"/>
        <v>40900.762141203704</v>
      </c>
      <c r="T500">
        <f t="shared" si="38"/>
        <v>2011</v>
      </c>
    </row>
    <row r="501" spans="1:20" ht="29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 t="shared" si="39"/>
        <v>10</v>
      </c>
      <c r="Q501">
        <f t="shared" si="35"/>
        <v>73.459999999999994</v>
      </c>
      <c r="R501" s="13">
        <f t="shared" si="36"/>
        <v>40043.895462962959</v>
      </c>
      <c r="S501" s="13">
        <f t="shared" si="37"/>
        <v>40098.874305555553</v>
      </c>
      <c r="T501">
        <f t="shared" si="38"/>
        <v>2009</v>
      </c>
    </row>
    <row r="502" spans="1:20" ht="29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 t="shared" si="39"/>
        <v>3</v>
      </c>
      <c r="Q502">
        <f t="shared" si="35"/>
        <v>53.75</v>
      </c>
      <c r="R502" s="13">
        <f t="shared" si="36"/>
        <v>40247.886006944449</v>
      </c>
      <c r="S502" s="13">
        <f t="shared" si="37"/>
        <v>40306.927777777775</v>
      </c>
      <c r="T502">
        <f t="shared" si="38"/>
        <v>2010</v>
      </c>
    </row>
    <row r="503" spans="1:20" ht="29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 t="shared" si="39"/>
        <v>0</v>
      </c>
      <c r="Q503">
        <f t="shared" si="35"/>
        <v>0</v>
      </c>
      <c r="R503" s="13">
        <f t="shared" si="36"/>
        <v>40703.234386574077</v>
      </c>
      <c r="S503" s="13">
        <f t="shared" si="37"/>
        <v>40733.234386574077</v>
      </c>
      <c r="T503">
        <f t="shared" si="38"/>
        <v>2011</v>
      </c>
    </row>
    <row r="504" spans="1:20" ht="29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 t="shared" si="39"/>
        <v>1</v>
      </c>
      <c r="Q504">
        <f t="shared" si="35"/>
        <v>57.5</v>
      </c>
      <c r="R504" s="13">
        <f t="shared" si="36"/>
        <v>40956.553530092591</v>
      </c>
      <c r="S504" s="13">
        <f t="shared" si="37"/>
        <v>40986.511863425927</v>
      </c>
      <c r="T504">
        <f t="shared" si="38"/>
        <v>2012</v>
      </c>
    </row>
    <row r="505" spans="1:20" ht="29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 t="shared" si="39"/>
        <v>2</v>
      </c>
      <c r="Q505">
        <f t="shared" si="35"/>
        <v>12.67</v>
      </c>
      <c r="R505" s="13">
        <f t="shared" si="36"/>
        <v>41991.526655092588</v>
      </c>
      <c r="S505" s="13">
        <f t="shared" si="37"/>
        <v>42021.526655092588</v>
      </c>
      <c r="T505">
        <f t="shared" si="38"/>
        <v>2014</v>
      </c>
    </row>
    <row r="506" spans="1:20" ht="29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 t="shared" si="39"/>
        <v>1</v>
      </c>
      <c r="Q506">
        <f t="shared" si="35"/>
        <v>67</v>
      </c>
      <c r="R506" s="13">
        <f t="shared" si="36"/>
        <v>40949.98364583333</v>
      </c>
      <c r="S506" s="13">
        <f t="shared" si="37"/>
        <v>41009.941979166666</v>
      </c>
      <c r="T506">
        <f t="shared" si="38"/>
        <v>2012</v>
      </c>
    </row>
    <row r="507" spans="1:20" ht="29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 t="shared" si="39"/>
        <v>0</v>
      </c>
      <c r="Q507">
        <f t="shared" si="35"/>
        <v>3.71</v>
      </c>
      <c r="R507" s="13">
        <f t="shared" si="36"/>
        <v>42318.098217592589</v>
      </c>
      <c r="S507" s="13">
        <f t="shared" si="37"/>
        <v>42363.098217592589</v>
      </c>
      <c r="T507">
        <f t="shared" si="38"/>
        <v>2015</v>
      </c>
    </row>
    <row r="508" spans="1:20" ht="29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 t="shared" si="39"/>
        <v>0</v>
      </c>
      <c r="Q508">
        <f t="shared" si="35"/>
        <v>250</v>
      </c>
      <c r="R508" s="13">
        <f t="shared" si="36"/>
        <v>41466.552314814813</v>
      </c>
      <c r="S508" s="13">
        <f t="shared" si="37"/>
        <v>41496.552314814813</v>
      </c>
      <c r="T508">
        <f t="shared" si="38"/>
        <v>2013</v>
      </c>
    </row>
    <row r="509" spans="1:20" ht="29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 t="shared" si="39"/>
        <v>3</v>
      </c>
      <c r="Q509">
        <f t="shared" si="35"/>
        <v>64</v>
      </c>
      <c r="R509" s="13">
        <f t="shared" si="36"/>
        <v>41156.958993055552</v>
      </c>
      <c r="S509" s="13">
        <f t="shared" si="37"/>
        <v>41201.958993055552</v>
      </c>
      <c r="T509">
        <f t="shared" si="38"/>
        <v>2012</v>
      </c>
    </row>
    <row r="510" spans="1:20" ht="29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 t="shared" si="39"/>
        <v>1</v>
      </c>
      <c r="Q510">
        <f t="shared" si="35"/>
        <v>133.33000000000001</v>
      </c>
      <c r="R510" s="13">
        <f t="shared" si="36"/>
        <v>40995.024317129632</v>
      </c>
      <c r="S510" s="13">
        <f t="shared" si="37"/>
        <v>41054.593055555553</v>
      </c>
      <c r="T510">
        <f t="shared" si="38"/>
        <v>2012</v>
      </c>
    </row>
    <row r="511" spans="1:20" ht="29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 t="shared" si="39"/>
        <v>0</v>
      </c>
      <c r="Q511">
        <f t="shared" si="35"/>
        <v>10</v>
      </c>
      <c r="R511" s="13">
        <f t="shared" si="36"/>
        <v>42153.631597222222</v>
      </c>
      <c r="S511" s="13">
        <f t="shared" si="37"/>
        <v>42183.631597222222</v>
      </c>
      <c r="T511">
        <f t="shared" si="38"/>
        <v>2015</v>
      </c>
    </row>
    <row r="512" spans="1:20" ht="29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 t="shared" si="39"/>
        <v>0</v>
      </c>
      <c r="Q512">
        <f t="shared" si="35"/>
        <v>0</v>
      </c>
      <c r="R512" s="13">
        <f t="shared" si="36"/>
        <v>42400.176377314812</v>
      </c>
      <c r="S512" s="13">
        <f t="shared" si="37"/>
        <v>42430.176377314812</v>
      </c>
      <c r="T512">
        <f t="shared" si="38"/>
        <v>2016</v>
      </c>
    </row>
    <row r="513" spans="1:20" ht="29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 t="shared" si="39"/>
        <v>3</v>
      </c>
      <c r="Q513">
        <f t="shared" si="35"/>
        <v>30</v>
      </c>
      <c r="R513" s="13">
        <f t="shared" si="36"/>
        <v>41340.303032407406</v>
      </c>
      <c r="S513" s="13">
        <f t="shared" si="37"/>
        <v>41370.261365740742</v>
      </c>
      <c r="T513">
        <f t="shared" si="38"/>
        <v>2013</v>
      </c>
    </row>
    <row r="514" spans="1:20" ht="29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 t="shared" si="39"/>
        <v>0</v>
      </c>
      <c r="Q514">
        <f t="shared" si="35"/>
        <v>5.5</v>
      </c>
      <c r="R514" s="13">
        <f t="shared" si="36"/>
        <v>42649.742210648154</v>
      </c>
      <c r="S514" s="13">
        <f t="shared" si="37"/>
        <v>42694.783877314811</v>
      </c>
      <c r="T514">
        <f t="shared" si="38"/>
        <v>2016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 t="shared" si="39"/>
        <v>14</v>
      </c>
      <c r="Q515">
        <f t="shared" ref="Q515:Q578" si="40">IFERROR(ROUND(E515/L515,2),0)</f>
        <v>102.38</v>
      </c>
      <c r="R515" s="13">
        <f t="shared" ref="R515:R578" si="41">(((J515/60)/60)/24+DATE(1970,1,1))</f>
        <v>42552.653993055559</v>
      </c>
      <c r="S515" s="13">
        <f t="shared" ref="S515:S578" si="42">(((I515/60)/60)/24)+DATE(1970,1,1)</f>
        <v>42597.291666666672</v>
      </c>
      <c r="T515">
        <f t="shared" ref="T515:T578" si="43">YEAR(R515)</f>
        <v>2016</v>
      </c>
    </row>
    <row r="516" spans="1:20" ht="29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 t="shared" ref="P516:P579" si="44">ROUND(E516/D516*100,0)</f>
        <v>3</v>
      </c>
      <c r="Q516">
        <f t="shared" si="40"/>
        <v>16.670000000000002</v>
      </c>
      <c r="R516" s="13">
        <f t="shared" si="41"/>
        <v>41830.613969907405</v>
      </c>
      <c r="S516" s="13">
        <f t="shared" si="42"/>
        <v>41860.613969907405</v>
      </c>
      <c r="T516">
        <f t="shared" si="43"/>
        <v>2014</v>
      </c>
    </row>
    <row r="517" spans="1:20" ht="29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 t="shared" si="44"/>
        <v>25</v>
      </c>
      <c r="Q517">
        <f t="shared" si="40"/>
        <v>725.03</v>
      </c>
      <c r="R517" s="13">
        <f t="shared" si="41"/>
        <v>42327.490752314814</v>
      </c>
      <c r="S517" s="13">
        <f t="shared" si="42"/>
        <v>42367.490752314814</v>
      </c>
      <c r="T517">
        <f t="shared" si="43"/>
        <v>2015</v>
      </c>
    </row>
    <row r="518" spans="1:20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 t="shared" si="44"/>
        <v>0</v>
      </c>
      <c r="Q518">
        <f t="shared" si="40"/>
        <v>0</v>
      </c>
      <c r="R518" s="13">
        <f t="shared" si="41"/>
        <v>42091.778703703705</v>
      </c>
      <c r="S518" s="13">
        <f t="shared" si="42"/>
        <v>42151.778703703705</v>
      </c>
      <c r="T518">
        <f t="shared" si="43"/>
        <v>2015</v>
      </c>
    </row>
    <row r="519" spans="1:20" ht="29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 t="shared" si="44"/>
        <v>1</v>
      </c>
      <c r="Q519">
        <f t="shared" si="40"/>
        <v>68.33</v>
      </c>
      <c r="R519" s="13">
        <f t="shared" si="41"/>
        <v>42738.615289351852</v>
      </c>
      <c r="S519" s="13">
        <f t="shared" si="42"/>
        <v>42768.615289351852</v>
      </c>
      <c r="T519">
        <f t="shared" si="43"/>
        <v>2017</v>
      </c>
    </row>
    <row r="520" spans="1:20" ht="29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 t="shared" si="44"/>
        <v>0</v>
      </c>
      <c r="Q520">
        <f t="shared" si="40"/>
        <v>0</v>
      </c>
      <c r="R520" s="13">
        <f t="shared" si="41"/>
        <v>42223.616018518514</v>
      </c>
      <c r="S520" s="13">
        <f t="shared" si="42"/>
        <v>42253.615277777775</v>
      </c>
      <c r="T520">
        <f t="shared" si="43"/>
        <v>2015</v>
      </c>
    </row>
    <row r="521" spans="1:20" ht="29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 t="shared" si="44"/>
        <v>23</v>
      </c>
      <c r="Q521">
        <f t="shared" si="40"/>
        <v>39.229999999999997</v>
      </c>
      <c r="R521" s="13">
        <f t="shared" si="41"/>
        <v>41218.391446759262</v>
      </c>
      <c r="S521" s="13">
        <f t="shared" si="42"/>
        <v>41248.391446759262</v>
      </c>
      <c r="T521">
        <f t="shared" si="43"/>
        <v>2012</v>
      </c>
    </row>
    <row r="522" spans="1:20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 t="shared" si="44"/>
        <v>102</v>
      </c>
      <c r="Q522">
        <f t="shared" si="40"/>
        <v>150.15</v>
      </c>
      <c r="R522" s="13">
        <f t="shared" si="41"/>
        <v>42318.702094907407</v>
      </c>
      <c r="S522" s="13">
        <f t="shared" si="42"/>
        <v>42348.702094907407</v>
      </c>
      <c r="T522">
        <f t="shared" si="43"/>
        <v>2015</v>
      </c>
    </row>
    <row r="523" spans="1:20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 t="shared" si="44"/>
        <v>105</v>
      </c>
      <c r="Q523">
        <f t="shared" si="40"/>
        <v>93.43</v>
      </c>
      <c r="R523" s="13">
        <f t="shared" si="41"/>
        <v>42646.092812499999</v>
      </c>
      <c r="S523" s="13">
        <f t="shared" si="42"/>
        <v>42675.207638888889</v>
      </c>
      <c r="T523">
        <f t="shared" si="43"/>
        <v>2016</v>
      </c>
    </row>
    <row r="524" spans="1:20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 t="shared" si="44"/>
        <v>115</v>
      </c>
      <c r="Q524">
        <f t="shared" si="40"/>
        <v>110.97</v>
      </c>
      <c r="R524" s="13">
        <f t="shared" si="41"/>
        <v>42430.040798611109</v>
      </c>
      <c r="S524" s="13">
        <f t="shared" si="42"/>
        <v>42449.999131944445</v>
      </c>
      <c r="T524">
        <f t="shared" si="43"/>
        <v>2016</v>
      </c>
    </row>
    <row r="525" spans="1:20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 t="shared" si="44"/>
        <v>121</v>
      </c>
      <c r="Q525">
        <f t="shared" si="40"/>
        <v>71.790000000000006</v>
      </c>
      <c r="R525" s="13">
        <f t="shared" si="41"/>
        <v>42238.13282407407</v>
      </c>
      <c r="S525" s="13">
        <f t="shared" si="42"/>
        <v>42268.13282407407</v>
      </c>
      <c r="T525">
        <f t="shared" si="43"/>
        <v>2015</v>
      </c>
    </row>
    <row r="526" spans="1:20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 t="shared" si="44"/>
        <v>109</v>
      </c>
      <c r="Q526">
        <f t="shared" si="40"/>
        <v>29.26</v>
      </c>
      <c r="R526" s="13">
        <f t="shared" si="41"/>
        <v>42492.717233796298</v>
      </c>
      <c r="S526" s="13">
        <f t="shared" si="42"/>
        <v>42522.717233796298</v>
      </c>
      <c r="T526">
        <f t="shared" si="43"/>
        <v>2016</v>
      </c>
    </row>
    <row r="527" spans="1:20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 t="shared" si="44"/>
        <v>100</v>
      </c>
      <c r="Q527">
        <f t="shared" si="40"/>
        <v>1000</v>
      </c>
      <c r="R527" s="13">
        <f t="shared" si="41"/>
        <v>41850.400937500002</v>
      </c>
      <c r="S527" s="13">
        <f t="shared" si="42"/>
        <v>41895.400937500002</v>
      </c>
      <c r="T527">
        <f t="shared" si="43"/>
        <v>2014</v>
      </c>
    </row>
    <row r="528" spans="1:20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 t="shared" si="44"/>
        <v>114</v>
      </c>
      <c r="Q528">
        <f t="shared" si="40"/>
        <v>74.349999999999994</v>
      </c>
      <c r="R528" s="13">
        <f t="shared" si="41"/>
        <v>42192.591944444444</v>
      </c>
      <c r="S528" s="13">
        <f t="shared" si="42"/>
        <v>42223.708333333328</v>
      </c>
      <c r="T528">
        <f t="shared" si="43"/>
        <v>2015</v>
      </c>
    </row>
    <row r="529" spans="1:20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 t="shared" si="44"/>
        <v>101</v>
      </c>
      <c r="Q529">
        <f t="shared" si="40"/>
        <v>63.83</v>
      </c>
      <c r="R529" s="13">
        <f t="shared" si="41"/>
        <v>42753.205625000002</v>
      </c>
      <c r="S529" s="13">
        <f t="shared" si="42"/>
        <v>42783.670138888891</v>
      </c>
      <c r="T529">
        <f t="shared" si="43"/>
        <v>2017</v>
      </c>
    </row>
    <row r="530" spans="1:20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 t="shared" si="44"/>
        <v>116</v>
      </c>
      <c r="Q530">
        <f t="shared" si="40"/>
        <v>44.33</v>
      </c>
      <c r="R530" s="13">
        <f t="shared" si="41"/>
        <v>42155.920219907406</v>
      </c>
      <c r="S530" s="13">
        <f t="shared" si="42"/>
        <v>42176.888888888891</v>
      </c>
      <c r="T530">
        <f t="shared" si="43"/>
        <v>2015</v>
      </c>
    </row>
    <row r="531" spans="1:20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 t="shared" si="44"/>
        <v>130</v>
      </c>
      <c r="Q531">
        <f t="shared" si="40"/>
        <v>86.94</v>
      </c>
      <c r="R531" s="13">
        <f t="shared" si="41"/>
        <v>42725.031180555554</v>
      </c>
      <c r="S531" s="13">
        <f t="shared" si="42"/>
        <v>42746.208333333328</v>
      </c>
      <c r="T531">
        <f t="shared" si="43"/>
        <v>2016</v>
      </c>
    </row>
    <row r="532" spans="1:20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 t="shared" si="44"/>
        <v>108</v>
      </c>
      <c r="Q532">
        <f t="shared" si="40"/>
        <v>126.55</v>
      </c>
      <c r="R532" s="13">
        <f t="shared" si="41"/>
        <v>42157.591064814813</v>
      </c>
      <c r="S532" s="13">
        <f t="shared" si="42"/>
        <v>42179.083333333328</v>
      </c>
      <c r="T532">
        <f t="shared" si="43"/>
        <v>2015</v>
      </c>
    </row>
    <row r="533" spans="1:20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 t="shared" si="44"/>
        <v>100</v>
      </c>
      <c r="Q533">
        <f t="shared" si="40"/>
        <v>129.03</v>
      </c>
      <c r="R533" s="13">
        <f t="shared" si="41"/>
        <v>42676.065150462964</v>
      </c>
      <c r="S533" s="13">
        <f t="shared" si="42"/>
        <v>42721.290972222225</v>
      </c>
      <c r="T533">
        <f t="shared" si="43"/>
        <v>2016</v>
      </c>
    </row>
    <row r="534" spans="1:20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 t="shared" si="44"/>
        <v>123</v>
      </c>
      <c r="Q534">
        <f t="shared" si="40"/>
        <v>71.239999999999995</v>
      </c>
      <c r="R534" s="13">
        <f t="shared" si="41"/>
        <v>42473.007037037038</v>
      </c>
      <c r="S534" s="13">
        <f t="shared" si="42"/>
        <v>42503.007037037038</v>
      </c>
      <c r="T534">
        <f t="shared" si="43"/>
        <v>2016</v>
      </c>
    </row>
    <row r="535" spans="1:20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 t="shared" si="44"/>
        <v>100</v>
      </c>
      <c r="Q535">
        <f t="shared" si="40"/>
        <v>117.88</v>
      </c>
      <c r="R535" s="13">
        <f t="shared" si="41"/>
        <v>42482.43478009259</v>
      </c>
      <c r="S535" s="13">
        <f t="shared" si="42"/>
        <v>42506.43478009259</v>
      </c>
      <c r="T535">
        <f t="shared" si="43"/>
        <v>2016</v>
      </c>
    </row>
    <row r="536" spans="1:20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 t="shared" si="44"/>
        <v>105</v>
      </c>
      <c r="Q536">
        <f t="shared" si="40"/>
        <v>327.08</v>
      </c>
      <c r="R536" s="13">
        <f t="shared" si="41"/>
        <v>42270.810995370368</v>
      </c>
      <c r="S536" s="13">
        <f t="shared" si="42"/>
        <v>42309.958333333328</v>
      </c>
      <c r="T536">
        <f t="shared" si="43"/>
        <v>2015</v>
      </c>
    </row>
    <row r="537" spans="1:20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 t="shared" si="44"/>
        <v>103</v>
      </c>
      <c r="Q537">
        <f t="shared" si="40"/>
        <v>34.75</v>
      </c>
      <c r="R537" s="13">
        <f t="shared" si="41"/>
        <v>42711.545196759253</v>
      </c>
      <c r="S537" s="13">
        <f t="shared" si="42"/>
        <v>42741.545196759253</v>
      </c>
      <c r="T537">
        <f t="shared" si="43"/>
        <v>2016</v>
      </c>
    </row>
    <row r="538" spans="1:20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 t="shared" si="44"/>
        <v>118</v>
      </c>
      <c r="Q538">
        <f t="shared" si="40"/>
        <v>100.06</v>
      </c>
      <c r="R538" s="13">
        <f t="shared" si="41"/>
        <v>42179.344988425932</v>
      </c>
      <c r="S538" s="13">
        <f t="shared" si="42"/>
        <v>42219.75</v>
      </c>
      <c r="T538">
        <f t="shared" si="43"/>
        <v>2015</v>
      </c>
    </row>
    <row r="539" spans="1:20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 t="shared" si="44"/>
        <v>121</v>
      </c>
      <c r="Q539">
        <f t="shared" si="40"/>
        <v>40.85</v>
      </c>
      <c r="R539" s="13">
        <f t="shared" si="41"/>
        <v>42282.768414351856</v>
      </c>
      <c r="S539" s="13">
        <f t="shared" si="42"/>
        <v>42312.810081018513</v>
      </c>
      <c r="T539">
        <f t="shared" si="43"/>
        <v>2015</v>
      </c>
    </row>
    <row r="540" spans="1:20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 t="shared" si="44"/>
        <v>302</v>
      </c>
      <c r="Q540">
        <f t="shared" si="40"/>
        <v>252.02</v>
      </c>
      <c r="R540" s="13">
        <f t="shared" si="41"/>
        <v>42473.794710648144</v>
      </c>
      <c r="S540" s="13">
        <f t="shared" si="42"/>
        <v>42503.794710648144</v>
      </c>
      <c r="T540">
        <f t="shared" si="43"/>
        <v>2016</v>
      </c>
    </row>
    <row r="541" spans="1:20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 t="shared" si="44"/>
        <v>101</v>
      </c>
      <c r="Q541">
        <f t="shared" si="40"/>
        <v>25.16</v>
      </c>
      <c r="R541" s="13">
        <f t="shared" si="41"/>
        <v>42535.049849537041</v>
      </c>
      <c r="S541" s="13">
        <f t="shared" si="42"/>
        <v>42556.049849537041</v>
      </c>
      <c r="T541">
        <f t="shared" si="43"/>
        <v>2016</v>
      </c>
    </row>
    <row r="542" spans="1:20" ht="29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 t="shared" si="44"/>
        <v>0</v>
      </c>
      <c r="Q542">
        <f t="shared" si="40"/>
        <v>1</v>
      </c>
      <c r="R542" s="13">
        <f t="shared" si="41"/>
        <v>42009.817199074074</v>
      </c>
      <c r="S542" s="13">
        <f t="shared" si="42"/>
        <v>42039.817199074074</v>
      </c>
      <c r="T542">
        <f t="shared" si="43"/>
        <v>2015</v>
      </c>
    </row>
    <row r="543" spans="1:20" ht="29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 t="shared" si="44"/>
        <v>1</v>
      </c>
      <c r="Q543">
        <f t="shared" si="40"/>
        <v>25</v>
      </c>
      <c r="R543" s="13">
        <f t="shared" si="41"/>
        <v>42276.046689814815</v>
      </c>
      <c r="S543" s="13">
        <f t="shared" si="42"/>
        <v>42306.046689814815</v>
      </c>
      <c r="T543">
        <f t="shared" si="43"/>
        <v>2015</v>
      </c>
    </row>
    <row r="544" spans="1:20" ht="29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 t="shared" si="44"/>
        <v>0</v>
      </c>
      <c r="Q544">
        <f t="shared" si="40"/>
        <v>1</v>
      </c>
      <c r="R544" s="13">
        <f t="shared" si="41"/>
        <v>42433.737453703703</v>
      </c>
      <c r="S544" s="13">
        <f t="shared" si="42"/>
        <v>42493.695787037039</v>
      </c>
      <c r="T544">
        <f t="shared" si="43"/>
        <v>2016</v>
      </c>
    </row>
    <row r="545" spans="1:20" ht="29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 t="shared" si="44"/>
        <v>0</v>
      </c>
      <c r="Q545">
        <f t="shared" si="40"/>
        <v>35</v>
      </c>
      <c r="R545" s="13">
        <f t="shared" si="41"/>
        <v>41914.092152777775</v>
      </c>
      <c r="S545" s="13">
        <f t="shared" si="42"/>
        <v>41944.092152777775</v>
      </c>
      <c r="T545">
        <f t="shared" si="43"/>
        <v>2014</v>
      </c>
    </row>
    <row r="546" spans="1:20" ht="29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 t="shared" si="44"/>
        <v>1</v>
      </c>
      <c r="Q546">
        <f t="shared" si="40"/>
        <v>3</v>
      </c>
      <c r="R546" s="13">
        <f t="shared" si="41"/>
        <v>42525.656944444447</v>
      </c>
      <c r="S546" s="13">
        <f t="shared" si="42"/>
        <v>42555.656944444447</v>
      </c>
      <c r="T546">
        <f t="shared" si="43"/>
        <v>2016</v>
      </c>
    </row>
    <row r="547" spans="1:20" ht="29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 t="shared" si="44"/>
        <v>27</v>
      </c>
      <c r="Q547">
        <f t="shared" si="40"/>
        <v>402.71</v>
      </c>
      <c r="R547" s="13">
        <f t="shared" si="41"/>
        <v>42283.592465277776</v>
      </c>
      <c r="S547" s="13">
        <f t="shared" si="42"/>
        <v>42323.634131944447</v>
      </c>
      <c r="T547">
        <f t="shared" si="43"/>
        <v>2015</v>
      </c>
    </row>
    <row r="548" spans="1:20" ht="29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 t="shared" si="44"/>
        <v>0</v>
      </c>
      <c r="Q548">
        <f t="shared" si="40"/>
        <v>26</v>
      </c>
      <c r="R548" s="13">
        <f t="shared" si="41"/>
        <v>42249.667997685188</v>
      </c>
      <c r="S548" s="13">
        <f t="shared" si="42"/>
        <v>42294.667997685188</v>
      </c>
      <c r="T548">
        <f t="shared" si="43"/>
        <v>2015</v>
      </c>
    </row>
    <row r="549" spans="1:20" ht="29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 t="shared" si="44"/>
        <v>0</v>
      </c>
      <c r="Q549">
        <f t="shared" si="40"/>
        <v>0</v>
      </c>
      <c r="R549" s="13">
        <f t="shared" si="41"/>
        <v>42380.696342592593</v>
      </c>
      <c r="S549" s="13">
        <f t="shared" si="42"/>
        <v>42410.696342592593</v>
      </c>
      <c r="T549">
        <f t="shared" si="43"/>
        <v>2016</v>
      </c>
    </row>
    <row r="550" spans="1:20" ht="29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 t="shared" si="44"/>
        <v>0</v>
      </c>
      <c r="Q550">
        <f t="shared" si="40"/>
        <v>9</v>
      </c>
      <c r="R550" s="13">
        <f t="shared" si="41"/>
        <v>42276.903333333335</v>
      </c>
      <c r="S550" s="13">
        <f t="shared" si="42"/>
        <v>42306.903333333335</v>
      </c>
      <c r="T550">
        <f t="shared" si="43"/>
        <v>2015</v>
      </c>
    </row>
    <row r="551" spans="1:20" ht="29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 t="shared" si="44"/>
        <v>3</v>
      </c>
      <c r="Q551">
        <f t="shared" si="40"/>
        <v>8.5</v>
      </c>
      <c r="R551" s="13">
        <f t="shared" si="41"/>
        <v>42163.636828703704</v>
      </c>
      <c r="S551" s="13">
        <f t="shared" si="42"/>
        <v>42193.636828703704</v>
      </c>
      <c r="T551">
        <f t="shared" si="43"/>
        <v>2015</v>
      </c>
    </row>
    <row r="552" spans="1:20" ht="29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 t="shared" si="44"/>
        <v>1</v>
      </c>
      <c r="Q552">
        <f t="shared" si="40"/>
        <v>8.75</v>
      </c>
      <c r="R552" s="13">
        <f t="shared" si="41"/>
        <v>42753.678761574076</v>
      </c>
      <c r="S552" s="13">
        <f t="shared" si="42"/>
        <v>42766.208333333328</v>
      </c>
      <c r="T552">
        <f t="shared" si="43"/>
        <v>2017</v>
      </c>
    </row>
    <row r="553" spans="1:20" ht="29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 t="shared" si="44"/>
        <v>5</v>
      </c>
      <c r="Q553">
        <f t="shared" si="40"/>
        <v>135.04</v>
      </c>
      <c r="R553" s="13">
        <f t="shared" si="41"/>
        <v>42173.275740740741</v>
      </c>
      <c r="S553" s="13">
        <f t="shared" si="42"/>
        <v>42217.745138888888</v>
      </c>
      <c r="T553">
        <f t="shared" si="43"/>
        <v>2015</v>
      </c>
    </row>
    <row r="554" spans="1:20" ht="29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 t="shared" si="44"/>
        <v>0</v>
      </c>
      <c r="Q554">
        <f t="shared" si="40"/>
        <v>0</v>
      </c>
      <c r="R554" s="13">
        <f t="shared" si="41"/>
        <v>42318.616851851853</v>
      </c>
      <c r="S554" s="13">
        <f t="shared" si="42"/>
        <v>42378.616851851853</v>
      </c>
      <c r="T554">
        <f t="shared" si="43"/>
        <v>2015</v>
      </c>
    </row>
    <row r="555" spans="1:20" ht="29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 t="shared" si="44"/>
        <v>0</v>
      </c>
      <c r="Q555">
        <f t="shared" si="40"/>
        <v>20.5</v>
      </c>
      <c r="R555" s="13">
        <f t="shared" si="41"/>
        <v>41927.71980324074</v>
      </c>
      <c r="S555" s="13">
        <f t="shared" si="42"/>
        <v>41957.761469907404</v>
      </c>
      <c r="T555">
        <f t="shared" si="43"/>
        <v>2014</v>
      </c>
    </row>
    <row r="556" spans="1:20" ht="29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 t="shared" si="44"/>
        <v>37</v>
      </c>
      <c r="Q556">
        <f t="shared" si="40"/>
        <v>64.36</v>
      </c>
      <c r="R556" s="13">
        <f t="shared" si="41"/>
        <v>41901.684861111113</v>
      </c>
      <c r="S556" s="13">
        <f t="shared" si="42"/>
        <v>41931.684861111113</v>
      </c>
      <c r="T556">
        <f t="shared" si="43"/>
        <v>2014</v>
      </c>
    </row>
    <row r="557" spans="1:20" ht="29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 t="shared" si="44"/>
        <v>0</v>
      </c>
      <c r="Q557">
        <f t="shared" si="40"/>
        <v>0</v>
      </c>
      <c r="R557" s="13">
        <f t="shared" si="41"/>
        <v>42503.353506944448</v>
      </c>
      <c r="S557" s="13">
        <f t="shared" si="42"/>
        <v>42533.353506944448</v>
      </c>
      <c r="T557">
        <f t="shared" si="43"/>
        <v>2016</v>
      </c>
    </row>
    <row r="558" spans="1:20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 t="shared" si="44"/>
        <v>3</v>
      </c>
      <c r="Q558">
        <f t="shared" si="40"/>
        <v>200</v>
      </c>
      <c r="R558" s="13">
        <f t="shared" si="41"/>
        <v>42345.860150462962</v>
      </c>
      <c r="S558" s="13">
        <f t="shared" si="42"/>
        <v>42375.860150462962</v>
      </c>
      <c r="T558">
        <f t="shared" si="43"/>
        <v>2015</v>
      </c>
    </row>
    <row r="559" spans="1:20" ht="29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 t="shared" si="44"/>
        <v>1</v>
      </c>
      <c r="Q559">
        <f t="shared" si="40"/>
        <v>68.3</v>
      </c>
      <c r="R559" s="13">
        <f t="shared" si="41"/>
        <v>42676.942164351851</v>
      </c>
      <c r="S559" s="13">
        <f t="shared" si="42"/>
        <v>42706.983831018515</v>
      </c>
      <c r="T559">
        <f t="shared" si="43"/>
        <v>2016</v>
      </c>
    </row>
    <row r="560" spans="1:20" ht="29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 t="shared" si="44"/>
        <v>0</v>
      </c>
      <c r="Q560">
        <f t="shared" si="40"/>
        <v>0</v>
      </c>
      <c r="R560" s="13">
        <f t="shared" si="41"/>
        <v>42057.883159722223</v>
      </c>
      <c r="S560" s="13">
        <f t="shared" si="42"/>
        <v>42087.841493055559</v>
      </c>
      <c r="T560">
        <f t="shared" si="43"/>
        <v>2015</v>
      </c>
    </row>
    <row r="561" spans="1:20" ht="29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 t="shared" si="44"/>
        <v>0</v>
      </c>
      <c r="Q561">
        <f t="shared" si="40"/>
        <v>50</v>
      </c>
      <c r="R561" s="13">
        <f t="shared" si="41"/>
        <v>42321.283101851848</v>
      </c>
      <c r="S561" s="13">
        <f t="shared" si="42"/>
        <v>42351.283101851848</v>
      </c>
      <c r="T561">
        <f t="shared" si="43"/>
        <v>2015</v>
      </c>
    </row>
    <row r="562" spans="1:20" ht="29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 t="shared" si="44"/>
        <v>0</v>
      </c>
      <c r="Q562">
        <f t="shared" si="40"/>
        <v>4</v>
      </c>
      <c r="R562" s="13">
        <f t="shared" si="41"/>
        <v>41960.771354166667</v>
      </c>
      <c r="S562" s="13">
        <f t="shared" si="42"/>
        <v>41990.771354166667</v>
      </c>
      <c r="T562">
        <f t="shared" si="43"/>
        <v>2014</v>
      </c>
    </row>
    <row r="563" spans="1:20" ht="29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 t="shared" si="44"/>
        <v>0</v>
      </c>
      <c r="Q563">
        <f t="shared" si="40"/>
        <v>27.5</v>
      </c>
      <c r="R563" s="13">
        <f t="shared" si="41"/>
        <v>42268.658715277779</v>
      </c>
      <c r="S563" s="13">
        <f t="shared" si="42"/>
        <v>42303.658715277779</v>
      </c>
      <c r="T563">
        <f t="shared" si="43"/>
        <v>2015</v>
      </c>
    </row>
    <row r="564" spans="1:20" ht="29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 t="shared" si="44"/>
        <v>0</v>
      </c>
      <c r="Q564">
        <f t="shared" si="40"/>
        <v>0</v>
      </c>
      <c r="R564" s="13">
        <f t="shared" si="41"/>
        <v>42692.389062500006</v>
      </c>
      <c r="S564" s="13">
        <f t="shared" si="42"/>
        <v>42722.389062500006</v>
      </c>
      <c r="T564">
        <f t="shared" si="43"/>
        <v>2016</v>
      </c>
    </row>
    <row r="565" spans="1:20" ht="29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 t="shared" si="44"/>
        <v>0</v>
      </c>
      <c r="Q565">
        <f t="shared" si="40"/>
        <v>34</v>
      </c>
      <c r="R565" s="13">
        <f t="shared" si="41"/>
        <v>42022.069988425923</v>
      </c>
      <c r="S565" s="13">
        <f t="shared" si="42"/>
        <v>42052.069988425923</v>
      </c>
      <c r="T565">
        <f t="shared" si="43"/>
        <v>2015</v>
      </c>
    </row>
    <row r="566" spans="1:20" ht="29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 t="shared" si="44"/>
        <v>0</v>
      </c>
      <c r="Q566">
        <f t="shared" si="40"/>
        <v>1</v>
      </c>
      <c r="R566" s="13">
        <f t="shared" si="41"/>
        <v>42411.942997685182</v>
      </c>
      <c r="S566" s="13">
        <f t="shared" si="42"/>
        <v>42441.942997685182</v>
      </c>
      <c r="T566">
        <f t="shared" si="43"/>
        <v>2016</v>
      </c>
    </row>
    <row r="567" spans="1:20" ht="29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 t="shared" si="44"/>
        <v>0</v>
      </c>
      <c r="Q567">
        <f t="shared" si="40"/>
        <v>0</v>
      </c>
      <c r="R567" s="13">
        <f t="shared" si="41"/>
        <v>42165.785289351858</v>
      </c>
      <c r="S567" s="13">
        <f t="shared" si="42"/>
        <v>42195.785289351858</v>
      </c>
      <c r="T567">
        <f t="shared" si="43"/>
        <v>2015</v>
      </c>
    </row>
    <row r="568" spans="1:20" ht="29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 t="shared" si="44"/>
        <v>0</v>
      </c>
      <c r="Q568">
        <f t="shared" si="40"/>
        <v>1</v>
      </c>
      <c r="R568" s="13">
        <f t="shared" si="41"/>
        <v>42535.68440972222</v>
      </c>
      <c r="S568" s="13">
        <f t="shared" si="42"/>
        <v>42565.68440972222</v>
      </c>
      <c r="T568">
        <f t="shared" si="43"/>
        <v>2016</v>
      </c>
    </row>
    <row r="569" spans="1:20" ht="29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 t="shared" si="44"/>
        <v>0</v>
      </c>
      <c r="Q569">
        <f t="shared" si="40"/>
        <v>0</v>
      </c>
      <c r="R569" s="13">
        <f t="shared" si="41"/>
        <v>41975.842523148152</v>
      </c>
      <c r="S569" s="13">
        <f t="shared" si="42"/>
        <v>42005.842523148152</v>
      </c>
      <c r="T569">
        <f t="shared" si="43"/>
        <v>2014</v>
      </c>
    </row>
    <row r="570" spans="1:20" ht="43.5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 t="shared" si="44"/>
        <v>1</v>
      </c>
      <c r="Q570">
        <f t="shared" si="40"/>
        <v>49</v>
      </c>
      <c r="R570" s="13">
        <f t="shared" si="41"/>
        <v>42348.9215625</v>
      </c>
      <c r="S570" s="13">
        <f t="shared" si="42"/>
        <v>42385.458333333328</v>
      </c>
      <c r="T570">
        <f t="shared" si="43"/>
        <v>2015</v>
      </c>
    </row>
    <row r="571" spans="1:20" ht="29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 t="shared" si="44"/>
        <v>1</v>
      </c>
      <c r="Q571">
        <f t="shared" si="40"/>
        <v>20</v>
      </c>
      <c r="R571" s="13">
        <f t="shared" si="41"/>
        <v>42340.847361111111</v>
      </c>
      <c r="S571" s="13">
        <f t="shared" si="42"/>
        <v>42370.847361111111</v>
      </c>
      <c r="T571">
        <f t="shared" si="43"/>
        <v>2015</v>
      </c>
    </row>
    <row r="572" spans="1:20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 t="shared" si="44"/>
        <v>0</v>
      </c>
      <c r="Q572">
        <f t="shared" si="40"/>
        <v>142</v>
      </c>
      <c r="R572" s="13">
        <f t="shared" si="41"/>
        <v>42388.798252314817</v>
      </c>
      <c r="S572" s="13">
        <f t="shared" si="42"/>
        <v>42418.798252314817</v>
      </c>
      <c r="T572">
        <f t="shared" si="43"/>
        <v>2016</v>
      </c>
    </row>
    <row r="573" spans="1:20" ht="29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 t="shared" si="44"/>
        <v>0</v>
      </c>
      <c r="Q573">
        <f t="shared" si="40"/>
        <v>53</v>
      </c>
      <c r="R573" s="13">
        <f t="shared" si="41"/>
        <v>42192.816238425927</v>
      </c>
      <c r="S573" s="13">
        <f t="shared" si="42"/>
        <v>42212.165972222225</v>
      </c>
      <c r="T573">
        <f t="shared" si="43"/>
        <v>2015</v>
      </c>
    </row>
    <row r="574" spans="1:20" ht="29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 t="shared" si="44"/>
        <v>0</v>
      </c>
      <c r="Q574">
        <f t="shared" si="40"/>
        <v>0</v>
      </c>
      <c r="R574" s="13">
        <f t="shared" si="41"/>
        <v>42282.71629629629</v>
      </c>
      <c r="S574" s="13">
        <f t="shared" si="42"/>
        <v>42312.757962962962</v>
      </c>
      <c r="T574">
        <f t="shared" si="43"/>
        <v>2015</v>
      </c>
    </row>
    <row r="575" spans="1:20" ht="29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 t="shared" si="44"/>
        <v>0</v>
      </c>
      <c r="Q575">
        <f t="shared" si="40"/>
        <v>38.44</v>
      </c>
      <c r="R575" s="13">
        <f t="shared" si="41"/>
        <v>41963.050127314811</v>
      </c>
      <c r="S575" s="13">
        <f t="shared" si="42"/>
        <v>42022.05</v>
      </c>
      <c r="T575">
        <f t="shared" si="43"/>
        <v>2014</v>
      </c>
    </row>
    <row r="576" spans="1:20" ht="29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 t="shared" si="44"/>
        <v>1</v>
      </c>
      <c r="Q576">
        <f t="shared" si="40"/>
        <v>20</v>
      </c>
      <c r="R576" s="13">
        <f t="shared" si="41"/>
        <v>42632.443368055552</v>
      </c>
      <c r="S576" s="13">
        <f t="shared" si="42"/>
        <v>42662.443368055552</v>
      </c>
      <c r="T576">
        <f t="shared" si="43"/>
        <v>2016</v>
      </c>
    </row>
    <row r="577" spans="1:20" ht="29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 t="shared" si="44"/>
        <v>0</v>
      </c>
      <c r="Q577">
        <f t="shared" si="40"/>
        <v>64.75</v>
      </c>
      <c r="R577" s="13">
        <f t="shared" si="41"/>
        <v>42138.692627314813</v>
      </c>
      <c r="S577" s="13">
        <f t="shared" si="42"/>
        <v>42168.692627314813</v>
      </c>
      <c r="T577">
        <f t="shared" si="43"/>
        <v>2015</v>
      </c>
    </row>
    <row r="578" spans="1:20" ht="29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 t="shared" si="44"/>
        <v>0</v>
      </c>
      <c r="Q578">
        <f t="shared" si="40"/>
        <v>1</v>
      </c>
      <c r="R578" s="13">
        <f t="shared" si="41"/>
        <v>42031.471666666665</v>
      </c>
      <c r="S578" s="13">
        <f t="shared" si="42"/>
        <v>42091.43</v>
      </c>
      <c r="T578">
        <f t="shared" si="43"/>
        <v>2015</v>
      </c>
    </row>
    <row r="579" spans="1:20" ht="29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 t="shared" si="44"/>
        <v>0</v>
      </c>
      <c r="Q579">
        <f t="shared" ref="Q579:Q642" si="45">IFERROR(ROUND(E579/L579,2),0)</f>
        <v>10</v>
      </c>
      <c r="R579" s="13">
        <f t="shared" ref="R579:R642" si="46">(((J579/60)/60)/24+DATE(1970,1,1))</f>
        <v>42450.589143518519</v>
      </c>
      <c r="S579" s="13">
        <f t="shared" ref="S579:S642" si="47">(((I579/60)/60)/24)+DATE(1970,1,1)</f>
        <v>42510.589143518519</v>
      </c>
      <c r="T579">
        <f t="shared" ref="T579:T642" si="48">YEAR(R579)</f>
        <v>2016</v>
      </c>
    </row>
    <row r="580" spans="1:20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 t="shared" ref="P580:P643" si="49">ROUND(E580/D580*100,0)</f>
        <v>0</v>
      </c>
      <c r="Q580">
        <f t="shared" si="45"/>
        <v>2</v>
      </c>
      <c r="R580" s="13">
        <f t="shared" si="46"/>
        <v>42230.578622685185</v>
      </c>
      <c r="S580" s="13">
        <f t="shared" si="47"/>
        <v>42254.578622685185</v>
      </c>
      <c r="T580">
        <f t="shared" si="48"/>
        <v>2015</v>
      </c>
    </row>
    <row r="581" spans="1:20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 t="shared" si="49"/>
        <v>1</v>
      </c>
      <c r="Q581">
        <f t="shared" si="45"/>
        <v>35</v>
      </c>
      <c r="R581" s="13">
        <f t="shared" si="46"/>
        <v>41968.852118055554</v>
      </c>
      <c r="S581" s="13">
        <f t="shared" si="47"/>
        <v>41998.852118055554</v>
      </c>
      <c r="T581">
        <f t="shared" si="48"/>
        <v>2014</v>
      </c>
    </row>
    <row r="582" spans="1:20" ht="29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 t="shared" si="49"/>
        <v>0</v>
      </c>
      <c r="Q582">
        <f t="shared" si="45"/>
        <v>1</v>
      </c>
      <c r="R582" s="13">
        <f t="shared" si="46"/>
        <v>42605.908182870371</v>
      </c>
      <c r="S582" s="13">
        <f t="shared" si="47"/>
        <v>42635.908182870371</v>
      </c>
      <c r="T582">
        <f t="shared" si="48"/>
        <v>2016</v>
      </c>
    </row>
    <row r="583" spans="1:20" ht="29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 t="shared" si="49"/>
        <v>0</v>
      </c>
      <c r="Q583">
        <f t="shared" si="45"/>
        <v>0</v>
      </c>
      <c r="R583" s="13">
        <f t="shared" si="46"/>
        <v>42188.012777777782</v>
      </c>
      <c r="S583" s="13">
        <f t="shared" si="47"/>
        <v>42218.012777777782</v>
      </c>
      <c r="T583">
        <f t="shared" si="48"/>
        <v>2015</v>
      </c>
    </row>
    <row r="584" spans="1:20" ht="29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 t="shared" si="49"/>
        <v>0</v>
      </c>
      <c r="Q584">
        <f t="shared" si="45"/>
        <v>0</v>
      </c>
      <c r="R584" s="13">
        <f t="shared" si="46"/>
        <v>42055.739803240736</v>
      </c>
      <c r="S584" s="13">
        <f t="shared" si="47"/>
        <v>42078.75</v>
      </c>
      <c r="T584">
        <f t="shared" si="48"/>
        <v>2015</v>
      </c>
    </row>
    <row r="585" spans="1:20" ht="29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 t="shared" si="49"/>
        <v>0</v>
      </c>
      <c r="Q585">
        <f t="shared" si="45"/>
        <v>1</v>
      </c>
      <c r="R585" s="13">
        <f t="shared" si="46"/>
        <v>42052.93850694444</v>
      </c>
      <c r="S585" s="13">
        <f t="shared" si="47"/>
        <v>42082.896840277783</v>
      </c>
      <c r="T585">
        <f t="shared" si="48"/>
        <v>2015</v>
      </c>
    </row>
    <row r="586" spans="1:20" ht="29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 t="shared" si="49"/>
        <v>1</v>
      </c>
      <c r="Q586">
        <f t="shared" si="45"/>
        <v>5</v>
      </c>
      <c r="R586" s="13">
        <f t="shared" si="46"/>
        <v>42049.716620370367</v>
      </c>
      <c r="S586" s="13">
        <f t="shared" si="47"/>
        <v>42079.674953703703</v>
      </c>
      <c r="T586">
        <f t="shared" si="48"/>
        <v>2015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 t="shared" si="49"/>
        <v>0</v>
      </c>
      <c r="Q587">
        <f t="shared" si="45"/>
        <v>0</v>
      </c>
      <c r="R587" s="13">
        <f t="shared" si="46"/>
        <v>42283.3909375</v>
      </c>
      <c r="S587" s="13">
        <f t="shared" si="47"/>
        <v>42339</v>
      </c>
      <c r="T587">
        <f t="shared" si="48"/>
        <v>2015</v>
      </c>
    </row>
    <row r="588" spans="1:20" ht="29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 t="shared" si="49"/>
        <v>1</v>
      </c>
      <c r="Q588">
        <f t="shared" si="45"/>
        <v>14</v>
      </c>
      <c r="R588" s="13">
        <f t="shared" si="46"/>
        <v>42020.854247685187</v>
      </c>
      <c r="S588" s="13">
        <f t="shared" si="47"/>
        <v>42050.854247685187</v>
      </c>
      <c r="T588">
        <f t="shared" si="48"/>
        <v>2015</v>
      </c>
    </row>
    <row r="589" spans="1:20" ht="58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 t="shared" si="49"/>
        <v>9</v>
      </c>
      <c r="Q589">
        <f t="shared" si="45"/>
        <v>389.29</v>
      </c>
      <c r="R589" s="13">
        <f t="shared" si="46"/>
        <v>42080.757326388892</v>
      </c>
      <c r="S589" s="13">
        <f t="shared" si="47"/>
        <v>42110.757326388892</v>
      </c>
      <c r="T589">
        <f t="shared" si="48"/>
        <v>2015</v>
      </c>
    </row>
    <row r="590" spans="1:20" ht="29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 t="shared" si="49"/>
        <v>3</v>
      </c>
      <c r="Q590">
        <f t="shared" si="45"/>
        <v>150.5</v>
      </c>
      <c r="R590" s="13">
        <f t="shared" si="46"/>
        <v>42631.769513888896</v>
      </c>
      <c r="S590" s="13">
        <f t="shared" si="47"/>
        <v>42691.811180555553</v>
      </c>
      <c r="T590">
        <f t="shared" si="48"/>
        <v>2016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 t="shared" si="49"/>
        <v>0</v>
      </c>
      <c r="Q591">
        <f t="shared" si="45"/>
        <v>1</v>
      </c>
      <c r="R591" s="13">
        <f t="shared" si="46"/>
        <v>42178.614571759259</v>
      </c>
      <c r="S591" s="13">
        <f t="shared" si="47"/>
        <v>42193.614571759259</v>
      </c>
      <c r="T591">
        <f t="shared" si="48"/>
        <v>2015</v>
      </c>
    </row>
    <row r="592" spans="1:20" ht="29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 t="shared" si="49"/>
        <v>4</v>
      </c>
      <c r="Q592">
        <f t="shared" si="45"/>
        <v>24.78</v>
      </c>
      <c r="R592" s="13">
        <f t="shared" si="46"/>
        <v>42377.554756944446</v>
      </c>
      <c r="S592" s="13">
        <f t="shared" si="47"/>
        <v>42408.542361111111</v>
      </c>
      <c r="T592">
        <f t="shared" si="48"/>
        <v>2016</v>
      </c>
    </row>
    <row r="593" spans="1:20" ht="29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 t="shared" si="49"/>
        <v>0</v>
      </c>
      <c r="Q593">
        <f t="shared" si="45"/>
        <v>30.5</v>
      </c>
      <c r="R593" s="13">
        <f t="shared" si="46"/>
        <v>42177.543171296296</v>
      </c>
      <c r="S593" s="13">
        <f t="shared" si="47"/>
        <v>42207.543171296296</v>
      </c>
      <c r="T593">
        <f t="shared" si="48"/>
        <v>2015</v>
      </c>
    </row>
    <row r="594" spans="1:20" ht="29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 t="shared" si="49"/>
        <v>3</v>
      </c>
      <c r="Q594">
        <f t="shared" si="45"/>
        <v>250</v>
      </c>
      <c r="R594" s="13">
        <f t="shared" si="46"/>
        <v>41946.232175925928</v>
      </c>
      <c r="S594" s="13">
        <f t="shared" si="47"/>
        <v>41976.232175925921</v>
      </c>
      <c r="T594">
        <f t="shared" si="48"/>
        <v>2014</v>
      </c>
    </row>
    <row r="595" spans="1:20" ht="29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 t="shared" si="49"/>
        <v>23</v>
      </c>
      <c r="Q595">
        <f t="shared" si="45"/>
        <v>16.43</v>
      </c>
      <c r="R595" s="13">
        <f t="shared" si="46"/>
        <v>42070.677604166667</v>
      </c>
      <c r="S595" s="13">
        <f t="shared" si="47"/>
        <v>42100.635937500003</v>
      </c>
      <c r="T595">
        <f t="shared" si="48"/>
        <v>2015</v>
      </c>
    </row>
    <row r="596" spans="1:20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 t="shared" si="49"/>
        <v>0</v>
      </c>
      <c r="Q596">
        <f t="shared" si="45"/>
        <v>13</v>
      </c>
      <c r="R596" s="13">
        <f t="shared" si="46"/>
        <v>42446.780162037037</v>
      </c>
      <c r="S596" s="13">
        <f t="shared" si="47"/>
        <v>42476.780162037037</v>
      </c>
      <c r="T596">
        <f t="shared" si="48"/>
        <v>2016</v>
      </c>
    </row>
    <row r="597" spans="1:20" ht="29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 t="shared" si="49"/>
        <v>0</v>
      </c>
      <c r="Q597">
        <f t="shared" si="45"/>
        <v>53.25</v>
      </c>
      <c r="R597" s="13">
        <f t="shared" si="46"/>
        <v>42083.069884259254</v>
      </c>
      <c r="S597" s="13">
        <f t="shared" si="47"/>
        <v>42128.069884259254</v>
      </c>
      <c r="T597">
        <f t="shared" si="48"/>
        <v>2015</v>
      </c>
    </row>
    <row r="598" spans="1:20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 t="shared" si="49"/>
        <v>0</v>
      </c>
      <c r="Q598">
        <f t="shared" si="45"/>
        <v>3</v>
      </c>
      <c r="R598" s="13">
        <f t="shared" si="46"/>
        <v>42646.896898148145</v>
      </c>
      <c r="S598" s="13">
        <f t="shared" si="47"/>
        <v>42676.896898148145</v>
      </c>
      <c r="T598">
        <f t="shared" si="48"/>
        <v>2016</v>
      </c>
    </row>
    <row r="599" spans="1:20" ht="29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 t="shared" si="49"/>
        <v>0</v>
      </c>
      <c r="Q599">
        <f t="shared" si="45"/>
        <v>10</v>
      </c>
      <c r="R599" s="13">
        <f t="shared" si="46"/>
        <v>42545.705266203702</v>
      </c>
      <c r="S599" s="13">
        <f t="shared" si="47"/>
        <v>42582.666666666672</v>
      </c>
      <c r="T599">
        <f t="shared" si="48"/>
        <v>2016</v>
      </c>
    </row>
    <row r="600" spans="1:20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 t="shared" si="49"/>
        <v>34</v>
      </c>
      <c r="Q600">
        <f t="shared" si="45"/>
        <v>121.43</v>
      </c>
      <c r="R600" s="13">
        <f t="shared" si="46"/>
        <v>41948.00209490741</v>
      </c>
      <c r="S600" s="13">
        <f t="shared" si="47"/>
        <v>41978.00209490741</v>
      </c>
      <c r="T600">
        <f t="shared" si="48"/>
        <v>2014</v>
      </c>
    </row>
    <row r="601" spans="1:20" ht="29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 t="shared" si="49"/>
        <v>0</v>
      </c>
      <c r="Q601">
        <f t="shared" si="45"/>
        <v>15.5</v>
      </c>
      <c r="R601" s="13">
        <f t="shared" si="46"/>
        <v>42047.812523148154</v>
      </c>
      <c r="S601" s="13">
        <f t="shared" si="47"/>
        <v>42071.636111111111</v>
      </c>
      <c r="T601">
        <f t="shared" si="48"/>
        <v>2015</v>
      </c>
    </row>
    <row r="602" spans="1:20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 t="shared" si="49"/>
        <v>2</v>
      </c>
      <c r="Q602">
        <f t="shared" si="45"/>
        <v>100</v>
      </c>
      <c r="R602" s="13">
        <f t="shared" si="46"/>
        <v>42073.798171296294</v>
      </c>
      <c r="S602" s="13">
        <f t="shared" si="47"/>
        <v>42133.798171296294</v>
      </c>
      <c r="T602">
        <f t="shared" si="48"/>
        <v>2015</v>
      </c>
    </row>
    <row r="603" spans="1:20" ht="29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 t="shared" si="49"/>
        <v>1</v>
      </c>
      <c r="Q603">
        <f t="shared" si="45"/>
        <v>23.33</v>
      </c>
      <c r="R603" s="13">
        <f t="shared" si="46"/>
        <v>41969.858090277776</v>
      </c>
      <c r="S603" s="13">
        <f t="shared" si="47"/>
        <v>41999.858090277776</v>
      </c>
      <c r="T603">
        <f t="shared" si="48"/>
        <v>2014</v>
      </c>
    </row>
    <row r="604" spans="1:20" ht="29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 t="shared" si="49"/>
        <v>0</v>
      </c>
      <c r="Q604">
        <f t="shared" si="45"/>
        <v>0</v>
      </c>
      <c r="R604" s="13">
        <f t="shared" si="46"/>
        <v>42143.79415509259</v>
      </c>
      <c r="S604" s="13">
        <f t="shared" si="47"/>
        <v>42173.79415509259</v>
      </c>
      <c r="T604">
        <f t="shared" si="48"/>
        <v>2015</v>
      </c>
    </row>
    <row r="605" spans="1:20" ht="29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 t="shared" si="49"/>
        <v>4</v>
      </c>
      <c r="Q605">
        <f t="shared" si="45"/>
        <v>45.39</v>
      </c>
      <c r="R605" s="13">
        <f t="shared" si="46"/>
        <v>41835.639155092591</v>
      </c>
      <c r="S605" s="13">
        <f t="shared" si="47"/>
        <v>41865.639155092591</v>
      </c>
      <c r="T605">
        <f t="shared" si="48"/>
        <v>2014</v>
      </c>
    </row>
    <row r="606" spans="1:20" ht="29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 t="shared" si="49"/>
        <v>0</v>
      </c>
      <c r="Q606">
        <f t="shared" si="45"/>
        <v>0</v>
      </c>
      <c r="R606" s="13">
        <f t="shared" si="46"/>
        <v>41849.035370370373</v>
      </c>
      <c r="S606" s="13">
        <f t="shared" si="47"/>
        <v>41879.035370370373</v>
      </c>
      <c r="T606">
        <f t="shared" si="48"/>
        <v>2014</v>
      </c>
    </row>
    <row r="607" spans="1:20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 t="shared" si="49"/>
        <v>3</v>
      </c>
      <c r="Q607">
        <f t="shared" si="45"/>
        <v>16.38</v>
      </c>
      <c r="R607" s="13">
        <f t="shared" si="46"/>
        <v>42194.357731481476</v>
      </c>
      <c r="S607" s="13">
        <f t="shared" si="47"/>
        <v>42239.357731481476</v>
      </c>
      <c r="T607">
        <f t="shared" si="48"/>
        <v>2015</v>
      </c>
    </row>
    <row r="608" spans="1:20" ht="29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 t="shared" si="49"/>
        <v>0</v>
      </c>
      <c r="Q608">
        <f t="shared" si="45"/>
        <v>10</v>
      </c>
      <c r="R608" s="13">
        <f t="shared" si="46"/>
        <v>42102.650567129633</v>
      </c>
      <c r="S608" s="13">
        <f t="shared" si="47"/>
        <v>42148.625</v>
      </c>
      <c r="T608">
        <f t="shared" si="48"/>
        <v>2015</v>
      </c>
    </row>
    <row r="609" spans="1:20" ht="29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 t="shared" si="49"/>
        <v>0</v>
      </c>
      <c r="Q609">
        <f t="shared" si="45"/>
        <v>0</v>
      </c>
      <c r="R609" s="13">
        <f t="shared" si="46"/>
        <v>42300.825648148151</v>
      </c>
      <c r="S609" s="13">
        <f t="shared" si="47"/>
        <v>42330.867314814815</v>
      </c>
      <c r="T609">
        <f t="shared" si="48"/>
        <v>2015</v>
      </c>
    </row>
    <row r="610" spans="1:20" ht="29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 t="shared" si="49"/>
        <v>1</v>
      </c>
      <c r="Q610">
        <f t="shared" si="45"/>
        <v>292.2</v>
      </c>
      <c r="R610" s="13">
        <f t="shared" si="46"/>
        <v>42140.921064814815</v>
      </c>
      <c r="S610" s="13">
        <f t="shared" si="47"/>
        <v>42170.921064814815</v>
      </c>
      <c r="T610">
        <f t="shared" si="48"/>
        <v>2015</v>
      </c>
    </row>
    <row r="611" spans="1:20" ht="29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 t="shared" si="49"/>
        <v>1</v>
      </c>
      <c r="Q611">
        <f t="shared" si="45"/>
        <v>5</v>
      </c>
      <c r="R611" s="13">
        <f t="shared" si="46"/>
        <v>42307.034074074079</v>
      </c>
      <c r="S611" s="13">
        <f t="shared" si="47"/>
        <v>42337.075740740736</v>
      </c>
      <c r="T611">
        <f t="shared" si="48"/>
        <v>2015</v>
      </c>
    </row>
    <row r="612" spans="1:20" ht="29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 t="shared" si="49"/>
        <v>0</v>
      </c>
      <c r="Q612">
        <f t="shared" si="45"/>
        <v>0</v>
      </c>
      <c r="R612" s="13">
        <f t="shared" si="46"/>
        <v>42086.83085648148</v>
      </c>
      <c r="S612" s="13">
        <f t="shared" si="47"/>
        <v>42116.83085648148</v>
      </c>
      <c r="T612">
        <f t="shared" si="48"/>
        <v>2015</v>
      </c>
    </row>
    <row r="613" spans="1:20" ht="29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 t="shared" si="49"/>
        <v>0</v>
      </c>
      <c r="Q613">
        <f t="shared" si="45"/>
        <v>0</v>
      </c>
      <c r="R613" s="13">
        <f t="shared" si="46"/>
        <v>42328.560613425929</v>
      </c>
      <c r="S613" s="13">
        <f t="shared" si="47"/>
        <v>42388.560613425929</v>
      </c>
      <c r="T613">
        <f t="shared" si="48"/>
        <v>2015</v>
      </c>
    </row>
    <row r="614" spans="1:20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 t="shared" si="49"/>
        <v>0</v>
      </c>
      <c r="Q614">
        <f t="shared" si="45"/>
        <v>0</v>
      </c>
      <c r="R614" s="13">
        <f t="shared" si="46"/>
        <v>42585.031782407401</v>
      </c>
      <c r="S614" s="13">
        <f t="shared" si="47"/>
        <v>42615.031782407401</v>
      </c>
      <c r="T614">
        <f t="shared" si="48"/>
        <v>2016</v>
      </c>
    </row>
    <row r="615" spans="1:20" ht="29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 t="shared" si="49"/>
        <v>21</v>
      </c>
      <c r="Q615">
        <f t="shared" si="45"/>
        <v>105.93</v>
      </c>
      <c r="R615" s="13">
        <f t="shared" si="46"/>
        <v>42247.496759259258</v>
      </c>
      <c r="S615" s="13">
        <f t="shared" si="47"/>
        <v>42278.207638888889</v>
      </c>
      <c r="T615">
        <f t="shared" si="48"/>
        <v>2015</v>
      </c>
    </row>
    <row r="616" spans="1:20" ht="29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 t="shared" si="49"/>
        <v>0</v>
      </c>
      <c r="Q616">
        <f t="shared" si="45"/>
        <v>0</v>
      </c>
      <c r="R616" s="13">
        <f t="shared" si="46"/>
        <v>42515.061805555553</v>
      </c>
      <c r="S616" s="13">
        <f t="shared" si="47"/>
        <v>42545.061805555553</v>
      </c>
      <c r="T616">
        <f t="shared" si="48"/>
        <v>2016</v>
      </c>
    </row>
    <row r="617" spans="1:20" ht="29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 t="shared" si="49"/>
        <v>0</v>
      </c>
      <c r="Q617">
        <f t="shared" si="45"/>
        <v>0</v>
      </c>
      <c r="R617" s="13">
        <f t="shared" si="46"/>
        <v>42242.122210648144</v>
      </c>
      <c r="S617" s="13">
        <f t="shared" si="47"/>
        <v>42272.122210648144</v>
      </c>
      <c r="T617">
        <f t="shared" si="48"/>
        <v>2015</v>
      </c>
    </row>
    <row r="618" spans="1:20" ht="29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 t="shared" si="49"/>
        <v>0</v>
      </c>
      <c r="Q618">
        <f t="shared" si="45"/>
        <v>0</v>
      </c>
      <c r="R618" s="13">
        <f t="shared" si="46"/>
        <v>42761.376238425932</v>
      </c>
      <c r="S618" s="13">
        <f t="shared" si="47"/>
        <v>42791.376238425932</v>
      </c>
      <c r="T618">
        <f t="shared" si="48"/>
        <v>2017</v>
      </c>
    </row>
    <row r="619" spans="1:20" ht="29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 t="shared" si="49"/>
        <v>3</v>
      </c>
      <c r="Q619">
        <f t="shared" si="45"/>
        <v>20</v>
      </c>
      <c r="R619" s="13">
        <f t="shared" si="46"/>
        <v>42087.343090277776</v>
      </c>
      <c r="S619" s="13">
        <f t="shared" si="47"/>
        <v>42132.343090277776</v>
      </c>
      <c r="T619">
        <f t="shared" si="48"/>
        <v>2015</v>
      </c>
    </row>
    <row r="620" spans="1:20" ht="29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 t="shared" si="49"/>
        <v>0</v>
      </c>
      <c r="Q620">
        <f t="shared" si="45"/>
        <v>0</v>
      </c>
      <c r="R620" s="13">
        <f t="shared" si="46"/>
        <v>42317.810219907406</v>
      </c>
      <c r="S620" s="13">
        <f t="shared" si="47"/>
        <v>42347.810219907406</v>
      </c>
      <c r="T620">
        <f t="shared" si="48"/>
        <v>2015</v>
      </c>
    </row>
    <row r="621" spans="1:20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 t="shared" si="49"/>
        <v>0</v>
      </c>
      <c r="Q621">
        <f t="shared" si="45"/>
        <v>1</v>
      </c>
      <c r="R621" s="13">
        <f t="shared" si="46"/>
        <v>41908.650347222225</v>
      </c>
      <c r="S621" s="13">
        <f t="shared" si="47"/>
        <v>41968.692013888889</v>
      </c>
      <c r="T621">
        <f t="shared" si="48"/>
        <v>2014</v>
      </c>
    </row>
    <row r="622" spans="1:20" ht="29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 t="shared" si="49"/>
        <v>1</v>
      </c>
      <c r="Q622">
        <f t="shared" si="45"/>
        <v>300</v>
      </c>
      <c r="R622" s="13">
        <f t="shared" si="46"/>
        <v>41831.716874999998</v>
      </c>
      <c r="S622" s="13">
        <f t="shared" si="47"/>
        <v>41876.716874999998</v>
      </c>
      <c r="T622">
        <f t="shared" si="48"/>
        <v>2014</v>
      </c>
    </row>
    <row r="623" spans="1:20" ht="29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 t="shared" si="49"/>
        <v>1</v>
      </c>
      <c r="Q623">
        <f t="shared" si="45"/>
        <v>87</v>
      </c>
      <c r="R623" s="13">
        <f t="shared" si="46"/>
        <v>42528.987696759257</v>
      </c>
      <c r="S623" s="13">
        <f t="shared" si="47"/>
        <v>42558.987696759257</v>
      </c>
      <c r="T623">
        <f t="shared" si="48"/>
        <v>2016</v>
      </c>
    </row>
    <row r="624" spans="1:20" ht="29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 t="shared" si="49"/>
        <v>6</v>
      </c>
      <c r="Q624">
        <f t="shared" si="45"/>
        <v>37.89</v>
      </c>
      <c r="R624" s="13">
        <f t="shared" si="46"/>
        <v>42532.774745370371</v>
      </c>
      <c r="S624" s="13">
        <f t="shared" si="47"/>
        <v>42552.774745370371</v>
      </c>
      <c r="T624">
        <f t="shared" si="48"/>
        <v>2016</v>
      </c>
    </row>
    <row r="625" spans="1:20" ht="29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 t="shared" si="49"/>
        <v>0</v>
      </c>
      <c r="Q625">
        <f t="shared" si="45"/>
        <v>0</v>
      </c>
      <c r="R625" s="13">
        <f t="shared" si="46"/>
        <v>42122.009224537032</v>
      </c>
      <c r="S625" s="13">
        <f t="shared" si="47"/>
        <v>42152.009224537032</v>
      </c>
      <c r="T625">
        <f t="shared" si="48"/>
        <v>2015</v>
      </c>
    </row>
    <row r="626" spans="1:20" ht="29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 t="shared" si="49"/>
        <v>0</v>
      </c>
      <c r="Q626">
        <f t="shared" si="45"/>
        <v>0</v>
      </c>
      <c r="R626" s="13">
        <f t="shared" si="46"/>
        <v>42108.988900462966</v>
      </c>
      <c r="S626" s="13">
        <f t="shared" si="47"/>
        <v>42138.988900462966</v>
      </c>
      <c r="T626">
        <f t="shared" si="48"/>
        <v>2015</v>
      </c>
    </row>
    <row r="627" spans="1:20" ht="29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 t="shared" si="49"/>
        <v>0</v>
      </c>
      <c r="Q627">
        <f t="shared" si="45"/>
        <v>0</v>
      </c>
      <c r="R627" s="13">
        <f t="shared" si="46"/>
        <v>42790.895567129628</v>
      </c>
      <c r="S627" s="13">
        <f t="shared" si="47"/>
        <v>42820.853900462964</v>
      </c>
      <c r="T627">
        <f t="shared" si="48"/>
        <v>2017</v>
      </c>
    </row>
    <row r="628" spans="1:20" ht="29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 t="shared" si="49"/>
        <v>17</v>
      </c>
      <c r="Q628">
        <f t="shared" si="45"/>
        <v>111.41</v>
      </c>
      <c r="R628" s="13">
        <f t="shared" si="46"/>
        <v>42198.559479166666</v>
      </c>
      <c r="S628" s="13">
        <f t="shared" si="47"/>
        <v>42231.556944444441</v>
      </c>
      <c r="T628">
        <f t="shared" si="48"/>
        <v>2015</v>
      </c>
    </row>
    <row r="629" spans="1:20" ht="29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 t="shared" si="49"/>
        <v>0</v>
      </c>
      <c r="Q629">
        <f t="shared" si="45"/>
        <v>90</v>
      </c>
      <c r="R629" s="13">
        <f t="shared" si="46"/>
        <v>42384.306840277779</v>
      </c>
      <c r="S629" s="13">
        <f t="shared" si="47"/>
        <v>42443.958333333328</v>
      </c>
      <c r="T629">
        <f t="shared" si="48"/>
        <v>2016</v>
      </c>
    </row>
    <row r="630" spans="1:20" ht="29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 t="shared" si="49"/>
        <v>0</v>
      </c>
      <c r="Q630">
        <f t="shared" si="45"/>
        <v>0</v>
      </c>
      <c r="R630" s="13">
        <f t="shared" si="46"/>
        <v>41803.692789351851</v>
      </c>
      <c r="S630" s="13">
        <f t="shared" si="47"/>
        <v>41833.692789351851</v>
      </c>
      <c r="T630">
        <f t="shared" si="48"/>
        <v>2014</v>
      </c>
    </row>
    <row r="631" spans="1:20" ht="29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 t="shared" si="49"/>
        <v>0</v>
      </c>
      <c r="Q631">
        <f t="shared" si="45"/>
        <v>116.67</v>
      </c>
      <c r="R631" s="13">
        <f t="shared" si="46"/>
        <v>42474.637824074074</v>
      </c>
      <c r="S631" s="13">
        <f t="shared" si="47"/>
        <v>42504.637824074074</v>
      </c>
      <c r="T631">
        <f t="shared" si="48"/>
        <v>2016</v>
      </c>
    </row>
    <row r="632" spans="1:20" ht="29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 t="shared" si="49"/>
        <v>0</v>
      </c>
      <c r="Q632">
        <f t="shared" si="45"/>
        <v>10</v>
      </c>
      <c r="R632" s="13">
        <f t="shared" si="46"/>
        <v>42223.619456018518</v>
      </c>
      <c r="S632" s="13">
        <f t="shared" si="47"/>
        <v>42253.215277777781</v>
      </c>
      <c r="T632">
        <f t="shared" si="48"/>
        <v>2015</v>
      </c>
    </row>
    <row r="633" spans="1:20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 t="shared" si="49"/>
        <v>1</v>
      </c>
      <c r="Q633">
        <f t="shared" si="45"/>
        <v>76.67</v>
      </c>
      <c r="R633" s="13">
        <f t="shared" si="46"/>
        <v>42489.772326388891</v>
      </c>
      <c r="S633" s="13">
        <f t="shared" si="47"/>
        <v>42518.772326388891</v>
      </c>
      <c r="T633">
        <f t="shared" si="48"/>
        <v>2016</v>
      </c>
    </row>
    <row r="634" spans="1:20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 t="shared" si="49"/>
        <v>0</v>
      </c>
      <c r="Q634">
        <f t="shared" si="45"/>
        <v>0</v>
      </c>
      <c r="R634" s="13">
        <f t="shared" si="46"/>
        <v>42303.659317129626</v>
      </c>
      <c r="S634" s="13">
        <f t="shared" si="47"/>
        <v>42333.700983796298</v>
      </c>
      <c r="T634">
        <f t="shared" si="48"/>
        <v>2015</v>
      </c>
    </row>
    <row r="635" spans="1:20" ht="29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 t="shared" si="49"/>
        <v>12</v>
      </c>
      <c r="Q635">
        <f t="shared" si="45"/>
        <v>49.8</v>
      </c>
      <c r="R635" s="13">
        <f t="shared" si="46"/>
        <v>42507.29932870371</v>
      </c>
      <c r="S635" s="13">
        <f t="shared" si="47"/>
        <v>42538.958333333328</v>
      </c>
      <c r="T635">
        <f t="shared" si="48"/>
        <v>2016</v>
      </c>
    </row>
    <row r="636" spans="1:20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 t="shared" si="49"/>
        <v>0</v>
      </c>
      <c r="Q636">
        <f t="shared" si="45"/>
        <v>1</v>
      </c>
      <c r="R636" s="13">
        <f t="shared" si="46"/>
        <v>42031.928576388891</v>
      </c>
      <c r="S636" s="13">
        <f t="shared" si="47"/>
        <v>42061.928576388891</v>
      </c>
      <c r="T636">
        <f t="shared" si="48"/>
        <v>2015</v>
      </c>
    </row>
    <row r="637" spans="1:20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 t="shared" si="49"/>
        <v>0</v>
      </c>
      <c r="Q637">
        <f t="shared" si="45"/>
        <v>2</v>
      </c>
      <c r="R637" s="13">
        <f t="shared" si="46"/>
        <v>42076.092152777783</v>
      </c>
      <c r="S637" s="13">
        <f t="shared" si="47"/>
        <v>42106.092152777783</v>
      </c>
      <c r="T637">
        <f t="shared" si="48"/>
        <v>2015</v>
      </c>
    </row>
    <row r="638" spans="1:20" ht="29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 t="shared" si="49"/>
        <v>0</v>
      </c>
      <c r="Q638">
        <f t="shared" si="45"/>
        <v>4</v>
      </c>
      <c r="R638" s="13">
        <f t="shared" si="46"/>
        <v>42131.455439814818</v>
      </c>
      <c r="S638" s="13">
        <f t="shared" si="47"/>
        <v>42161.44930555555</v>
      </c>
      <c r="T638">
        <f t="shared" si="48"/>
        <v>2015</v>
      </c>
    </row>
    <row r="639" spans="1:20" ht="29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 t="shared" si="49"/>
        <v>0</v>
      </c>
      <c r="Q639">
        <f t="shared" si="45"/>
        <v>0</v>
      </c>
      <c r="R639" s="13">
        <f t="shared" si="46"/>
        <v>42762.962013888886</v>
      </c>
      <c r="S639" s="13">
        <f t="shared" si="47"/>
        <v>42791.961111111115</v>
      </c>
      <c r="T639">
        <f t="shared" si="48"/>
        <v>2017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 t="shared" si="49"/>
        <v>0</v>
      </c>
      <c r="Q640">
        <f t="shared" si="45"/>
        <v>3</v>
      </c>
      <c r="R640" s="13">
        <f t="shared" si="46"/>
        <v>42759.593310185184</v>
      </c>
      <c r="S640" s="13">
        <f t="shared" si="47"/>
        <v>42819.55164351852</v>
      </c>
      <c r="T640">
        <f t="shared" si="48"/>
        <v>2017</v>
      </c>
    </row>
    <row r="641" spans="1:20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 t="shared" si="49"/>
        <v>0</v>
      </c>
      <c r="Q641">
        <f t="shared" si="45"/>
        <v>1</v>
      </c>
      <c r="R641" s="13">
        <f t="shared" si="46"/>
        <v>41865.583275462966</v>
      </c>
      <c r="S641" s="13">
        <f t="shared" si="47"/>
        <v>41925.583275462966</v>
      </c>
      <c r="T641">
        <f t="shared" si="48"/>
        <v>2014</v>
      </c>
    </row>
    <row r="642" spans="1:20" ht="29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 t="shared" si="49"/>
        <v>144</v>
      </c>
      <c r="Q642">
        <f t="shared" si="45"/>
        <v>50.5</v>
      </c>
      <c r="R642" s="13">
        <f t="shared" si="46"/>
        <v>42683.420312500006</v>
      </c>
      <c r="S642" s="13">
        <f t="shared" si="47"/>
        <v>42698.958333333328</v>
      </c>
      <c r="T642">
        <f t="shared" si="48"/>
        <v>2016</v>
      </c>
    </row>
    <row r="643" spans="1:20" ht="29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 t="shared" si="49"/>
        <v>119</v>
      </c>
      <c r="Q643">
        <f t="shared" ref="Q643:Q706" si="50">IFERROR(ROUND(E643/L643,2),0)</f>
        <v>151.32</v>
      </c>
      <c r="R643" s="13">
        <f t="shared" ref="R643:R706" si="51">(((J643/60)/60)/24+DATE(1970,1,1))</f>
        <v>42199.57</v>
      </c>
      <c r="S643" s="13">
        <f t="shared" ref="S643:S706" si="52">(((I643/60)/60)/24)+DATE(1970,1,1)</f>
        <v>42229.57</v>
      </c>
      <c r="T643">
        <f t="shared" ref="T643:T706" si="53">YEAR(R643)</f>
        <v>2015</v>
      </c>
    </row>
    <row r="644" spans="1:20" ht="29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 t="shared" ref="P644:P707" si="54">ROUND(E644/D644*100,0)</f>
        <v>1460</v>
      </c>
      <c r="Q644">
        <f t="shared" si="50"/>
        <v>134.36000000000001</v>
      </c>
      <c r="R644" s="13">
        <f t="shared" si="51"/>
        <v>42199.651319444441</v>
      </c>
      <c r="S644" s="13">
        <f t="shared" si="52"/>
        <v>42235.651319444441</v>
      </c>
      <c r="T644">
        <f t="shared" si="53"/>
        <v>2015</v>
      </c>
    </row>
    <row r="645" spans="1:20" ht="29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 t="shared" si="54"/>
        <v>106</v>
      </c>
      <c r="Q645">
        <f t="shared" si="50"/>
        <v>174.03</v>
      </c>
      <c r="R645" s="13">
        <f t="shared" si="51"/>
        <v>42100.642071759255</v>
      </c>
      <c r="S645" s="13">
        <f t="shared" si="52"/>
        <v>42155.642071759255</v>
      </c>
      <c r="T645">
        <f t="shared" si="53"/>
        <v>2015</v>
      </c>
    </row>
    <row r="646" spans="1:20" ht="29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 t="shared" si="54"/>
        <v>300</v>
      </c>
      <c r="Q646">
        <f t="shared" si="50"/>
        <v>73.489999999999995</v>
      </c>
      <c r="R646" s="13">
        <f t="shared" si="51"/>
        <v>41898.665960648148</v>
      </c>
      <c r="S646" s="13">
        <f t="shared" si="52"/>
        <v>41941.041666666664</v>
      </c>
      <c r="T646">
        <f t="shared" si="53"/>
        <v>2014</v>
      </c>
    </row>
    <row r="647" spans="1:20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 t="shared" si="54"/>
        <v>279</v>
      </c>
      <c r="Q647">
        <f t="shared" si="50"/>
        <v>23.52</v>
      </c>
      <c r="R647" s="13">
        <f t="shared" si="51"/>
        <v>42564.026319444441</v>
      </c>
      <c r="S647" s="13">
        <f t="shared" si="52"/>
        <v>42594.026319444441</v>
      </c>
      <c r="T647">
        <f t="shared" si="53"/>
        <v>2016</v>
      </c>
    </row>
    <row r="648" spans="1:20" ht="29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 t="shared" si="54"/>
        <v>132</v>
      </c>
      <c r="Q648">
        <f t="shared" si="50"/>
        <v>39.07</v>
      </c>
      <c r="R648" s="13">
        <f t="shared" si="51"/>
        <v>41832.852627314816</v>
      </c>
      <c r="S648" s="13">
        <f t="shared" si="52"/>
        <v>41862.852627314816</v>
      </c>
      <c r="T648">
        <f t="shared" si="53"/>
        <v>2014</v>
      </c>
    </row>
    <row r="649" spans="1:20" ht="29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 t="shared" si="54"/>
        <v>107</v>
      </c>
      <c r="Q649">
        <f t="shared" si="50"/>
        <v>125.94</v>
      </c>
      <c r="R649" s="13">
        <f t="shared" si="51"/>
        <v>42416.767928240741</v>
      </c>
      <c r="S649" s="13">
        <f t="shared" si="52"/>
        <v>42446.726261574076</v>
      </c>
      <c r="T649">
        <f t="shared" si="53"/>
        <v>2016</v>
      </c>
    </row>
    <row r="650" spans="1:20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 t="shared" si="54"/>
        <v>127</v>
      </c>
      <c r="Q650">
        <f t="shared" si="50"/>
        <v>1644</v>
      </c>
      <c r="R650" s="13">
        <f t="shared" si="51"/>
        <v>41891.693379629629</v>
      </c>
      <c r="S650" s="13">
        <f t="shared" si="52"/>
        <v>41926.693379629629</v>
      </c>
      <c r="T650">
        <f t="shared" si="53"/>
        <v>2014</v>
      </c>
    </row>
    <row r="651" spans="1:20" ht="29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 t="shared" si="54"/>
        <v>140</v>
      </c>
      <c r="Q651">
        <f t="shared" si="50"/>
        <v>42.67</v>
      </c>
      <c r="R651" s="13">
        <f t="shared" si="51"/>
        <v>41877.912187499998</v>
      </c>
      <c r="S651" s="13">
        <f t="shared" si="52"/>
        <v>41898.912187499998</v>
      </c>
      <c r="T651">
        <f t="shared" si="53"/>
        <v>2014</v>
      </c>
    </row>
    <row r="652" spans="1:20" ht="29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 t="shared" si="54"/>
        <v>112</v>
      </c>
      <c r="Q652">
        <f t="shared" si="50"/>
        <v>35.130000000000003</v>
      </c>
      <c r="R652" s="13">
        <f t="shared" si="51"/>
        <v>41932.036851851852</v>
      </c>
      <c r="S652" s="13">
        <f t="shared" si="52"/>
        <v>41992.078518518523</v>
      </c>
      <c r="T652">
        <f t="shared" si="53"/>
        <v>2014</v>
      </c>
    </row>
    <row r="653" spans="1:20" ht="29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 t="shared" si="54"/>
        <v>101</v>
      </c>
      <c r="Q653">
        <f t="shared" si="50"/>
        <v>239.35</v>
      </c>
      <c r="R653" s="13">
        <f t="shared" si="51"/>
        <v>41956.017488425925</v>
      </c>
      <c r="S653" s="13">
        <f t="shared" si="52"/>
        <v>41986.017488425925</v>
      </c>
      <c r="T653">
        <f t="shared" si="53"/>
        <v>2014</v>
      </c>
    </row>
    <row r="654" spans="1:20" ht="29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 t="shared" si="54"/>
        <v>100</v>
      </c>
      <c r="Q654">
        <f t="shared" si="50"/>
        <v>107.64</v>
      </c>
      <c r="R654" s="13">
        <f t="shared" si="51"/>
        <v>42675.690393518518</v>
      </c>
      <c r="S654" s="13">
        <f t="shared" si="52"/>
        <v>42705.732060185182</v>
      </c>
      <c r="T654">
        <f t="shared" si="53"/>
        <v>2016</v>
      </c>
    </row>
    <row r="655" spans="1:20" ht="29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 t="shared" si="54"/>
        <v>141</v>
      </c>
      <c r="Q655">
        <f t="shared" si="50"/>
        <v>95.83</v>
      </c>
      <c r="R655" s="13">
        <f t="shared" si="51"/>
        <v>42199.618518518517</v>
      </c>
      <c r="S655" s="13">
        <f t="shared" si="52"/>
        <v>42236.618518518517</v>
      </c>
      <c r="T655">
        <f t="shared" si="53"/>
        <v>2015</v>
      </c>
    </row>
    <row r="656" spans="1:20" ht="29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 t="shared" si="54"/>
        <v>267</v>
      </c>
      <c r="Q656">
        <f t="shared" si="50"/>
        <v>31.66</v>
      </c>
      <c r="R656" s="13">
        <f t="shared" si="51"/>
        <v>42163.957326388889</v>
      </c>
      <c r="S656" s="13">
        <f t="shared" si="52"/>
        <v>42193.957326388889</v>
      </c>
      <c r="T656">
        <f t="shared" si="53"/>
        <v>2015</v>
      </c>
    </row>
    <row r="657" spans="1:20" ht="29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 t="shared" si="54"/>
        <v>147</v>
      </c>
      <c r="Q657">
        <f t="shared" si="50"/>
        <v>42.89</v>
      </c>
      <c r="R657" s="13">
        <f t="shared" si="51"/>
        <v>42045.957314814819</v>
      </c>
      <c r="S657" s="13">
        <f t="shared" si="52"/>
        <v>42075.915648148148</v>
      </c>
      <c r="T657">
        <f t="shared" si="53"/>
        <v>2015</v>
      </c>
    </row>
    <row r="658" spans="1:20" ht="29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 t="shared" si="54"/>
        <v>214</v>
      </c>
      <c r="Q658">
        <f t="shared" si="50"/>
        <v>122.74</v>
      </c>
      <c r="R658" s="13">
        <f t="shared" si="51"/>
        <v>42417.804618055554</v>
      </c>
      <c r="S658" s="13">
        <f t="shared" si="52"/>
        <v>42477.762951388882</v>
      </c>
      <c r="T658">
        <f t="shared" si="53"/>
        <v>2016</v>
      </c>
    </row>
    <row r="659" spans="1:20" ht="29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 t="shared" si="54"/>
        <v>126</v>
      </c>
      <c r="Q659">
        <f t="shared" si="50"/>
        <v>190.45</v>
      </c>
      <c r="R659" s="13">
        <f t="shared" si="51"/>
        <v>42331.84574074074</v>
      </c>
      <c r="S659" s="13">
        <f t="shared" si="52"/>
        <v>42361.84574074074</v>
      </c>
      <c r="T659">
        <f t="shared" si="53"/>
        <v>2015</v>
      </c>
    </row>
    <row r="660" spans="1:20" ht="29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 t="shared" si="54"/>
        <v>104</v>
      </c>
      <c r="Q660">
        <f t="shared" si="50"/>
        <v>109.34</v>
      </c>
      <c r="R660" s="13">
        <f t="shared" si="51"/>
        <v>42179.160752314812</v>
      </c>
      <c r="S660" s="13">
        <f t="shared" si="52"/>
        <v>42211.75</v>
      </c>
      <c r="T660">
        <f t="shared" si="53"/>
        <v>2015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 t="shared" si="54"/>
        <v>101</v>
      </c>
      <c r="Q661">
        <f t="shared" si="50"/>
        <v>143.66999999999999</v>
      </c>
      <c r="R661" s="13">
        <f t="shared" si="51"/>
        <v>42209.593692129631</v>
      </c>
      <c r="S661" s="13">
        <f t="shared" si="52"/>
        <v>42239.593692129631</v>
      </c>
      <c r="T661">
        <f t="shared" si="53"/>
        <v>2015</v>
      </c>
    </row>
    <row r="662" spans="1:20" ht="29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 t="shared" si="54"/>
        <v>3</v>
      </c>
      <c r="Q662">
        <f t="shared" si="50"/>
        <v>84.94</v>
      </c>
      <c r="R662" s="13">
        <f t="shared" si="51"/>
        <v>41922.741655092592</v>
      </c>
      <c r="S662" s="13">
        <f t="shared" si="52"/>
        <v>41952.783321759263</v>
      </c>
      <c r="T662">
        <f t="shared" si="53"/>
        <v>2014</v>
      </c>
    </row>
    <row r="663" spans="1:20" ht="29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 t="shared" si="54"/>
        <v>1</v>
      </c>
      <c r="Q663">
        <f t="shared" si="50"/>
        <v>10.56</v>
      </c>
      <c r="R663" s="13">
        <f t="shared" si="51"/>
        <v>42636.645358796297</v>
      </c>
      <c r="S663" s="13">
        <f t="shared" si="52"/>
        <v>42666.645358796297</v>
      </c>
      <c r="T663">
        <f t="shared" si="53"/>
        <v>2016</v>
      </c>
    </row>
    <row r="664" spans="1:20" ht="29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 t="shared" si="54"/>
        <v>0</v>
      </c>
      <c r="Q664">
        <f t="shared" si="50"/>
        <v>39</v>
      </c>
      <c r="R664" s="13">
        <f t="shared" si="51"/>
        <v>41990.438043981485</v>
      </c>
      <c r="S664" s="13">
        <f t="shared" si="52"/>
        <v>42020.438043981485</v>
      </c>
      <c r="T664">
        <f t="shared" si="53"/>
        <v>2014</v>
      </c>
    </row>
    <row r="665" spans="1:20" ht="29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 t="shared" si="54"/>
        <v>0</v>
      </c>
      <c r="Q665">
        <f t="shared" si="50"/>
        <v>100</v>
      </c>
      <c r="R665" s="13">
        <f t="shared" si="51"/>
        <v>42173.843240740738</v>
      </c>
      <c r="S665" s="13">
        <f t="shared" si="52"/>
        <v>42203.843240740738</v>
      </c>
      <c r="T665">
        <f t="shared" si="53"/>
        <v>2015</v>
      </c>
    </row>
    <row r="666" spans="1:20" ht="29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 t="shared" si="54"/>
        <v>8</v>
      </c>
      <c r="Q666">
        <f t="shared" si="50"/>
        <v>31.17</v>
      </c>
      <c r="R666" s="13">
        <f t="shared" si="51"/>
        <v>42077.666377314818</v>
      </c>
      <c r="S666" s="13">
        <f t="shared" si="52"/>
        <v>42107.666377314818</v>
      </c>
      <c r="T666">
        <f t="shared" si="53"/>
        <v>2015</v>
      </c>
    </row>
    <row r="667" spans="1:20" ht="29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 t="shared" si="54"/>
        <v>19</v>
      </c>
      <c r="Q667">
        <f t="shared" si="50"/>
        <v>155.33000000000001</v>
      </c>
      <c r="R667" s="13">
        <f t="shared" si="51"/>
        <v>42688.711354166662</v>
      </c>
      <c r="S667" s="13">
        <f t="shared" si="52"/>
        <v>42748.711354166662</v>
      </c>
      <c r="T667">
        <f t="shared" si="53"/>
        <v>2016</v>
      </c>
    </row>
    <row r="668" spans="1:20" ht="29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 t="shared" si="54"/>
        <v>0</v>
      </c>
      <c r="Q668">
        <f t="shared" si="50"/>
        <v>2</v>
      </c>
      <c r="R668" s="13">
        <f t="shared" si="51"/>
        <v>41838.832152777781</v>
      </c>
      <c r="S668" s="13">
        <f t="shared" si="52"/>
        <v>41868.832152777781</v>
      </c>
      <c r="T668">
        <f t="shared" si="53"/>
        <v>2014</v>
      </c>
    </row>
    <row r="669" spans="1:20" ht="29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 t="shared" si="54"/>
        <v>10</v>
      </c>
      <c r="Q669">
        <f t="shared" si="50"/>
        <v>178.93</v>
      </c>
      <c r="R669" s="13">
        <f t="shared" si="51"/>
        <v>42632.373414351852</v>
      </c>
      <c r="S669" s="13">
        <f t="shared" si="52"/>
        <v>42672.373414351852</v>
      </c>
      <c r="T669">
        <f t="shared" si="53"/>
        <v>2016</v>
      </c>
    </row>
    <row r="670" spans="1:20" ht="29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 t="shared" si="54"/>
        <v>5</v>
      </c>
      <c r="Q670">
        <f t="shared" si="50"/>
        <v>27.36</v>
      </c>
      <c r="R670" s="13">
        <f t="shared" si="51"/>
        <v>42090.831273148149</v>
      </c>
      <c r="S670" s="13">
        <f t="shared" si="52"/>
        <v>42135.831273148149</v>
      </c>
      <c r="T670">
        <f t="shared" si="53"/>
        <v>2015</v>
      </c>
    </row>
    <row r="671" spans="1:20" ht="29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 t="shared" si="54"/>
        <v>22</v>
      </c>
      <c r="Q671">
        <f t="shared" si="50"/>
        <v>1536.25</v>
      </c>
      <c r="R671" s="13">
        <f t="shared" si="51"/>
        <v>42527.625671296293</v>
      </c>
      <c r="S671" s="13">
        <f t="shared" si="52"/>
        <v>42557.625671296293</v>
      </c>
      <c r="T671">
        <f t="shared" si="53"/>
        <v>2016</v>
      </c>
    </row>
    <row r="672" spans="1:20" ht="29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 t="shared" si="54"/>
        <v>29</v>
      </c>
      <c r="Q672">
        <f t="shared" si="50"/>
        <v>85</v>
      </c>
      <c r="R672" s="13">
        <f t="shared" si="51"/>
        <v>42506.709722222222</v>
      </c>
      <c r="S672" s="13">
        <f t="shared" si="52"/>
        <v>42540.340277777781</v>
      </c>
      <c r="T672">
        <f t="shared" si="53"/>
        <v>2016</v>
      </c>
    </row>
    <row r="673" spans="1:20" ht="29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 t="shared" si="54"/>
        <v>39</v>
      </c>
      <c r="Q673">
        <f t="shared" si="50"/>
        <v>788.53</v>
      </c>
      <c r="R673" s="13">
        <f t="shared" si="51"/>
        <v>41984.692731481482</v>
      </c>
      <c r="S673" s="13">
        <f t="shared" si="52"/>
        <v>42018.166666666672</v>
      </c>
      <c r="T673">
        <f t="shared" si="53"/>
        <v>2014</v>
      </c>
    </row>
    <row r="674" spans="1:20" ht="29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 t="shared" si="54"/>
        <v>22</v>
      </c>
      <c r="Q674">
        <f t="shared" si="50"/>
        <v>50.3</v>
      </c>
      <c r="R674" s="13">
        <f t="shared" si="51"/>
        <v>41974.219490740739</v>
      </c>
      <c r="S674" s="13">
        <f t="shared" si="52"/>
        <v>42005.207638888889</v>
      </c>
      <c r="T674">
        <f t="shared" si="53"/>
        <v>2014</v>
      </c>
    </row>
    <row r="675" spans="1:20" ht="29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 t="shared" si="54"/>
        <v>0</v>
      </c>
      <c r="Q675">
        <f t="shared" si="50"/>
        <v>68.33</v>
      </c>
      <c r="R675" s="13">
        <f t="shared" si="51"/>
        <v>41838.840474537035</v>
      </c>
      <c r="S675" s="13">
        <f t="shared" si="52"/>
        <v>41883.840474537035</v>
      </c>
      <c r="T675">
        <f t="shared" si="53"/>
        <v>2014</v>
      </c>
    </row>
    <row r="676" spans="1:20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 t="shared" si="54"/>
        <v>0</v>
      </c>
      <c r="Q676">
        <f t="shared" si="50"/>
        <v>7.5</v>
      </c>
      <c r="R676" s="13">
        <f t="shared" si="51"/>
        <v>41803.116053240738</v>
      </c>
      <c r="S676" s="13">
        <f t="shared" si="52"/>
        <v>41863.116053240738</v>
      </c>
      <c r="T676">
        <f t="shared" si="53"/>
        <v>2014</v>
      </c>
    </row>
    <row r="677" spans="1:20" ht="29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 t="shared" si="54"/>
        <v>15</v>
      </c>
      <c r="Q677">
        <f t="shared" si="50"/>
        <v>34.270000000000003</v>
      </c>
      <c r="R677" s="13">
        <f t="shared" si="51"/>
        <v>41975.930601851855</v>
      </c>
      <c r="S677" s="13">
        <f t="shared" si="52"/>
        <v>42005.290972222225</v>
      </c>
      <c r="T677">
        <f t="shared" si="53"/>
        <v>2014</v>
      </c>
    </row>
    <row r="678" spans="1:20" ht="29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 t="shared" si="54"/>
        <v>1</v>
      </c>
      <c r="Q678">
        <f t="shared" si="50"/>
        <v>61.29</v>
      </c>
      <c r="R678" s="13">
        <f t="shared" si="51"/>
        <v>42012.768298611118</v>
      </c>
      <c r="S678" s="13">
        <f t="shared" si="52"/>
        <v>42042.768298611118</v>
      </c>
      <c r="T678">
        <f t="shared" si="53"/>
        <v>2015</v>
      </c>
    </row>
    <row r="679" spans="1:20" ht="29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 t="shared" si="54"/>
        <v>26</v>
      </c>
      <c r="Q679">
        <f t="shared" si="50"/>
        <v>133.25</v>
      </c>
      <c r="R679" s="13">
        <f t="shared" si="51"/>
        <v>42504.403877314813</v>
      </c>
      <c r="S679" s="13">
        <f t="shared" si="52"/>
        <v>42549.403877314813</v>
      </c>
      <c r="T679">
        <f t="shared" si="53"/>
        <v>2016</v>
      </c>
    </row>
    <row r="680" spans="1:20" ht="29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 t="shared" si="54"/>
        <v>4</v>
      </c>
      <c r="Q680">
        <f t="shared" si="50"/>
        <v>65.180000000000007</v>
      </c>
      <c r="R680" s="13">
        <f t="shared" si="51"/>
        <v>42481.376597222217</v>
      </c>
      <c r="S680" s="13">
        <f t="shared" si="52"/>
        <v>42511.376597222217</v>
      </c>
      <c r="T680">
        <f t="shared" si="53"/>
        <v>2016</v>
      </c>
    </row>
    <row r="681" spans="1:20" ht="29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 t="shared" si="54"/>
        <v>15</v>
      </c>
      <c r="Q681">
        <f t="shared" si="50"/>
        <v>93.9</v>
      </c>
      <c r="R681" s="13">
        <f t="shared" si="51"/>
        <v>42556.695706018523</v>
      </c>
      <c r="S681" s="13">
        <f t="shared" si="52"/>
        <v>42616.695706018523</v>
      </c>
      <c r="T681">
        <f t="shared" si="53"/>
        <v>2016</v>
      </c>
    </row>
    <row r="682" spans="1:20" ht="29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 t="shared" si="54"/>
        <v>26</v>
      </c>
      <c r="Q682">
        <f t="shared" si="50"/>
        <v>150.65</v>
      </c>
      <c r="R682" s="13">
        <f t="shared" si="51"/>
        <v>41864.501516203702</v>
      </c>
      <c r="S682" s="13">
        <f t="shared" si="52"/>
        <v>41899.501516203702</v>
      </c>
      <c r="T682">
        <f t="shared" si="53"/>
        <v>2014</v>
      </c>
    </row>
    <row r="683" spans="1:20" ht="29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 t="shared" si="54"/>
        <v>0</v>
      </c>
      <c r="Q683">
        <f t="shared" si="50"/>
        <v>1</v>
      </c>
      <c r="R683" s="13">
        <f t="shared" si="51"/>
        <v>42639.805601851855</v>
      </c>
      <c r="S683" s="13">
        <f t="shared" si="52"/>
        <v>42669.805601851855</v>
      </c>
      <c r="T683">
        <f t="shared" si="53"/>
        <v>2016</v>
      </c>
    </row>
    <row r="684" spans="1:20" ht="29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 t="shared" si="54"/>
        <v>0</v>
      </c>
      <c r="Q684">
        <f t="shared" si="50"/>
        <v>13.25</v>
      </c>
      <c r="R684" s="13">
        <f t="shared" si="51"/>
        <v>42778.765300925923</v>
      </c>
      <c r="S684" s="13">
        <f t="shared" si="52"/>
        <v>42808.723634259266</v>
      </c>
      <c r="T684">
        <f t="shared" si="53"/>
        <v>2017</v>
      </c>
    </row>
    <row r="685" spans="1:20" ht="29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 t="shared" si="54"/>
        <v>1</v>
      </c>
      <c r="Q685">
        <f t="shared" si="50"/>
        <v>99.33</v>
      </c>
      <c r="R685" s="13">
        <f t="shared" si="51"/>
        <v>42634.900046296301</v>
      </c>
      <c r="S685" s="13">
        <f t="shared" si="52"/>
        <v>42674.900046296301</v>
      </c>
      <c r="T685">
        <f t="shared" si="53"/>
        <v>2016</v>
      </c>
    </row>
    <row r="686" spans="1:20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 t="shared" si="54"/>
        <v>7</v>
      </c>
      <c r="Q686">
        <f t="shared" si="50"/>
        <v>177.39</v>
      </c>
      <c r="R686" s="13">
        <f t="shared" si="51"/>
        <v>41809.473275462966</v>
      </c>
      <c r="S686" s="13">
        <f t="shared" si="52"/>
        <v>41845.125</v>
      </c>
      <c r="T686">
        <f t="shared" si="53"/>
        <v>2014</v>
      </c>
    </row>
    <row r="687" spans="1:20" ht="29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 t="shared" si="54"/>
        <v>28</v>
      </c>
      <c r="Q687">
        <f t="shared" si="50"/>
        <v>55.3</v>
      </c>
      <c r="R687" s="13">
        <f t="shared" si="51"/>
        <v>41971.866574074069</v>
      </c>
      <c r="S687" s="13">
        <f t="shared" si="52"/>
        <v>42016.866574074069</v>
      </c>
      <c r="T687">
        <f t="shared" si="53"/>
        <v>2014</v>
      </c>
    </row>
    <row r="688" spans="1:20" ht="29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 t="shared" si="54"/>
        <v>0</v>
      </c>
      <c r="Q688">
        <f t="shared" si="50"/>
        <v>0</v>
      </c>
      <c r="R688" s="13">
        <f t="shared" si="51"/>
        <v>42189.673263888893</v>
      </c>
      <c r="S688" s="13">
        <f t="shared" si="52"/>
        <v>42219.673263888893</v>
      </c>
      <c r="T688">
        <f t="shared" si="53"/>
        <v>2015</v>
      </c>
    </row>
    <row r="689" spans="1:20" ht="29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 t="shared" si="54"/>
        <v>4</v>
      </c>
      <c r="Q689">
        <f t="shared" si="50"/>
        <v>591.66999999999996</v>
      </c>
      <c r="R689" s="13">
        <f t="shared" si="51"/>
        <v>42711.750613425931</v>
      </c>
      <c r="S689" s="13">
        <f t="shared" si="52"/>
        <v>42771.750613425931</v>
      </c>
      <c r="T689">
        <f t="shared" si="53"/>
        <v>2016</v>
      </c>
    </row>
    <row r="690" spans="1:20" ht="29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 t="shared" si="54"/>
        <v>73</v>
      </c>
      <c r="Q690">
        <f t="shared" si="50"/>
        <v>405.5</v>
      </c>
      <c r="R690" s="13">
        <f t="shared" si="51"/>
        <v>42262.104780092588</v>
      </c>
      <c r="S690" s="13">
        <f t="shared" si="52"/>
        <v>42292.104780092588</v>
      </c>
      <c r="T690">
        <f t="shared" si="53"/>
        <v>2015</v>
      </c>
    </row>
    <row r="691" spans="1:20" ht="29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 t="shared" si="54"/>
        <v>58</v>
      </c>
      <c r="Q691">
        <f t="shared" si="50"/>
        <v>343.15</v>
      </c>
      <c r="R691" s="13">
        <f t="shared" si="51"/>
        <v>42675.66778935185</v>
      </c>
      <c r="S691" s="13">
        <f t="shared" si="52"/>
        <v>42712.207638888889</v>
      </c>
      <c r="T691">
        <f t="shared" si="53"/>
        <v>2016</v>
      </c>
    </row>
    <row r="692" spans="1:20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 t="shared" si="54"/>
        <v>12</v>
      </c>
      <c r="Q692">
        <f t="shared" si="50"/>
        <v>72.59</v>
      </c>
      <c r="R692" s="13">
        <f t="shared" si="51"/>
        <v>42579.634733796294</v>
      </c>
      <c r="S692" s="13">
        <f t="shared" si="52"/>
        <v>42622.25</v>
      </c>
      <c r="T692">
        <f t="shared" si="53"/>
        <v>2016</v>
      </c>
    </row>
    <row r="693" spans="1:20" ht="29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 t="shared" si="54"/>
        <v>1</v>
      </c>
      <c r="Q693">
        <f t="shared" si="50"/>
        <v>26</v>
      </c>
      <c r="R693" s="13">
        <f t="shared" si="51"/>
        <v>42158.028310185182</v>
      </c>
      <c r="S693" s="13">
        <f t="shared" si="52"/>
        <v>42186.028310185182</v>
      </c>
      <c r="T693">
        <f t="shared" si="53"/>
        <v>2015</v>
      </c>
    </row>
    <row r="694" spans="1:20" ht="29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 t="shared" si="54"/>
        <v>7</v>
      </c>
      <c r="Q694">
        <f t="shared" si="50"/>
        <v>6.5</v>
      </c>
      <c r="R694" s="13">
        <f t="shared" si="51"/>
        <v>42696.37572916667</v>
      </c>
      <c r="S694" s="13">
        <f t="shared" si="52"/>
        <v>42726.37572916667</v>
      </c>
      <c r="T694">
        <f t="shared" si="53"/>
        <v>2016</v>
      </c>
    </row>
    <row r="695" spans="1:20" ht="29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 t="shared" si="54"/>
        <v>35</v>
      </c>
      <c r="Q695">
        <f t="shared" si="50"/>
        <v>119.39</v>
      </c>
      <c r="R695" s="13">
        <f t="shared" si="51"/>
        <v>42094.808182870373</v>
      </c>
      <c r="S695" s="13">
        <f t="shared" si="52"/>
        <v>42124.808182870373</v>
      </c>
      <c r="T695">
        <f t="shared" si="53"/>
        <v>2015</v>
      </c>
    </row>
    <row r="696" spans="1:20" ht="29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 t="shared" si="54"/>
        <v>0</v>
      </c>
      <c r="Q696">
        <f t="shared" si="50"/>
        <v>84.29</v>
      </c>
      <c r="R696" s="13">
        <f t="shared" si="51"/>
        <v>42737.663877314815</v>
      </c>
      <c r="S696" s="13">
        <f t="shared" si="52"/>
        <v>42767.663877314815</v>
      </c>
      <c r="T696">
        <f t="shared" si="53"/>
        <v>2017</v>
      </c>
    </row>
    <row r="697" spans="1:20" ht="29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 t="shared" si="54"/>
        <v>1</v>
      </c>
      <c r="Q697">
        <f t="shared" si="50"/>
        <v>90.86</v>
      </c>
      <c r="R697" s="13">
        <f t="shared" si="51"/>
        <v>41913.521064814813</v>
      </c>
      <c r="S697" s="13">
        <f t="shared" si="52"/>
        <v>41943.521064814813</v>
      </c>
      <c r="T697">
        <f t="shared" si="53"/>
        <v>2014</v>
      </c>
    </row>
    <row r="698" spans="1:20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 t="shared" si="54"/>
        <v>0</v>
      </c>
      <c r="Q698">
        <f t="shared" si="50"/>
        <v>1</v>
      </c>
      <c r="R698" s="13">
        <f t="shared" si="51"/>
        <v>41815.927106481482</v>
      </c>
      <c r="S698" s="13">
        <f t="shared" si="52"/>
        <v>41845.927106481482</v>
      </c>
      <c r="T698">
        <f t="shared" si="53"/>
        <v>2014</v>
      </c>
    </row>
    <row r="699" spans="1:20" ht="29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 t="shared" si="54"/>
        <v>46</v>
      </c>
      <c r="Q699">
        <f t="shared" si="50"/>
        <v>20.34</v>
      </c>
      <c r="R699" s="13">
        <f t="shared" si="51"/>
        <v>42388.523020833338</v>
      </c>
      <c r="S699" s="13">
        <f t="shared" si="52"/>
        <v>42403.523020833338</v>
      </c>
      <c r="T699">
        <f t="shared" si="53"/>
        <v>2016</v>
      </c>
    </row>
    <row r="700" spans="1:20" ht="29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 t="shared" si="54"/>
        <v>15</v>
      </c>
      <c r="Q700">
        <f t="shared" si="50"/>
        <v>530.69000000000005</v>
      </c>
      <c r="R700" s="13">
        <f t="shared" si="51"/>
        <v>41866.931076388886</v>
      </c>
      <c r="S700" s="13">
        <f t="shared" si="52"/>
        <v>41900.083333333336</v>
      </c>
      <c r="T700">
        <f t="shared" si="53"/>
        <v>2014</v>
      </c>
    </row>
    <row r="701" spans="1:20" ht="29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 t="shared" si="54"/>
        <v>82</v>
      </c>
      <c r="Q701">
        <f t="shared" si="50"/>
        <v>120.39</v>
      </c>
      <c r="R701" s="13">
        <f t="shared" si="51"/>
        <v>41563.485509259262</v>
      </c>
      <c r="S701" s="13">
        <f t="shared" si="52"/>
        <v>41600.666666666664</v>
      </c>
      <c r="T701">
        <f t="shared" si="53"/>
        <v>2013</v>
      </c>
    </row>
    <row r="702" spans="1:20" ht="29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 t="shared" si="54"/>
        <v>3</v>
      </c>
      <c r="Q702">
        <f t="shared" si="50"/>
        <v>13</v>
      </c>
      <c r="R702" s="13">
        <f t="shared" si="51"/>
        <v>42715.688437500001</v>
      </c>
      <c r="S702" s="13">
        <f t="shared" si="52"/>
        <v>42745.688437500001</v>
      </c>
      <c r="T702">
        <f t="shared" si="53"/>
        <v>2016</v>
      </c>
    </row>
    <row r="703" spans="1:20" ht="29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 t="shared" si="54"/>
        <v>27</v>
      </c>
      <c r="Q703">
        <f t="shared" si="50"/>
        <v>291.33</v>
      </c>
      <c r="R703" s="13">
        <f t="shared" si="51"/>
        <v>41813.662962962961</v>
      </c>
      <c r="S703" s="13">
        <f t="shared" si="52"/>
        <v>41843.662962962961</v>
      </c>
      <c r="T703">
        <f t="shared" si="53"/>
        <v>2014</v>
      </c>
    </row>
    <row r="704" spans="1:20" ht="29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 t="shared" si="54"/>
        <v>31</v>
      </c>
      <c r="Q704">
        <f t="shared" si="50"/>
        <v>124.92</v>
      </c>
      <c r="R704" s="13">
        <f t="shared" si="51"/>
        <v>42668.726701388892</v>
      </c>
      <c r="S704" s="13">
        <f t="shared" si="52"/>
        <v>42698.768368055549</v>
      </c>
      <c r="T704">
        <f t="shared" si="53"/>
        <v>2016</v>
      </c>
    </row>
    <row r="705" spans="1:20" ht="29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 t="shared" si="54"/>
        <v>6</v>
      </c>
      <c r="Q705">
        <f t="shared" si="50"/>
        <v>119.57</v>
      </c>
      <c r="R705" s="13">
        <f t="shared" si="51"/>
        <v>42711.950798611113</v>
      </c>
      <c r="S705" s="13">
        <f t="shared" si="52"/>
        <v>42766.98055555555</v>
      </c>
      <c r="T705">
        <f t="shared" si="53"/>
        <v>2016</v>
      </c>
    </row>
    <row r="706" spans="1:20" ht="29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 t="shared" si="54"/>
        <v>1</v>
      </c>
      <c r="Q706">
        <f t="shared" si="50"/>
        <v>120.25</v>
      </c>
      <c r="R706" s="13">
        <f t="shared" si="51"/>
        <v>42726.192916666667</v>
      </c>
      <c r="S706" s="13">
        <f t="shared" si="52"/>
        <v>42786.192916666667</v>
      </c>
      <c r="T706">
        <f t="shared" si="53"/>
        <v>2016</v>
      </c>
    </row>
    <row r="707" spans="1:20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 t="shared" si="54"/>
        <v>1</v>
      </c>
      <c r="Q707">
        <f t="shared" ref="Q707:Q770" si="55">IFERROR(ROUND(E707/L707,2),0)</f>
        <v>195.4</v>
      </c>
      <c r="R707" s="13">
        <f t="shared" ref="R707:R770" si="56">(((J707/60)/60)/24+DATE(1970,1,1))</f>
        <v>42726.491643518515</v>
      </c>
      <c r="S707" s="13">
        <f t="shared" ref="S707:S770" si="57">(((I707/60)/60)/24)+DATE(1970,1,1)</f>
        <v>42756.491643518515</v>
      </c>
      <c r="T707">
        <f t="shared" ref="T707:T770" si="58">YEAR(R707)</f>
        <v>2016</v>
      </c>
    </row>
    <row r="708" spans="1:20" ht="29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 t="shared" ref="P708:P771" si="59">ROUND(E708/D708*100,0)</f>
        <v>0</v>
      </c>
      <c r="Q708">
        <f t="shared" si="55"/>
        <v>0</v>
      </c>
      <c r="R708" s="13">
        <f t="shared" si="56"/>
        <v>42676.995173611111</v>
      </c>
      <c r="S708" s="13">
        <f t="shared" si="57"/>
        <v>42718.777083333334</v>
      </c>
      <c r="T708">
        <f t="shared" si="58"/>
        <v>2016</v>
      </c>
    </row>
    <row r="709" spans="1:20" ht="29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 t="shared" si="59"/>
        <v>79</v>
      </c>
      <c r="Q709">
        <f t="shared" si="55"/>
        <v>117.7</v>
      </c>
      <c r="R709" s="13">
        <f t="shared" si="56"/>
        <v>42696.663506944446</v>
      </c>
      <c r="S709" s="13">
        <f t="shared" si="57"/>
        <v>42736.663506944446</v>
      </c>
      <c r="T709">
        <f t="shared" si="58"/>
        <v>2016</v>
      </c>
    </row>
    <row r="710" spans="1:20" ht="29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 t="shared" si="59"/>
        <v>22</v>
      </c>
      <c r="Q710">
        <f t="shared" si="55"/>
        <v>23.95</v>
      </c>
      <c r="R710" s="13">
        <f t="shared" si="56"/>
        <v>41835.581018518518</v>
      </c>
      <c r="S710" s="13">
        <f t="shared" si="57"/>
        <v>41895.581018518518</v>
      </c>
      <c r="T710">
        <f t="shared" si="58"/>
        <v>2014</v>
      </c>
    </row>
    <row r="711" spans="1:20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 t="shared" si="59"/>
        <v>0</v>
      </c>
      <c r="Q711">
        <f t="shared" si="55"/>
        <v>30.5</v>
      </c>
      <c r="R711" s="13">
        <f t="shared" si="56"/>
        <v>41948.041192129633</v>
      </c>
      <c r="S711" s="13">
        <f t="shared" si="57"/>
        <v>41978.041192129633</v>
      </c>
      <c r="T711">
        <f t="shared" si="58"/>
        <v>2014</v>
      </c>
    </row>
    <row r="712" spans="1:20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 t="shared" si="59"/>
        <v>0</v>
      </c>
      <c r="Q712">
        <f t="shared" si="55"/>
        <v>0</v>
      </c>
      <c r="R712" s="13">
        <f t="shared" si="56"/>
        <v>41837.984976851854</v>
      </c>
      <c r="S712" s="13">
        <f t="shared" si="57"/>
        <v>41871.030555555553</v>
      </c>
      <c r="T712">
        <f t="shared" si="58"/>
        <v>2014</v>
      </c>
    </row>
    <row r="713" spans="1:20" ht="29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 t="shared" si="59"/>
        <v>34</v>
      </c>
      <c r="Q713">
        <f t="shared" si="55"/>
        <v>99.97</v>
      </c>
      <c r="R713" s="13">
        <f t="shared" si="56"/>
        <v>42678.459120370375</v>
      </c>
      <c r="S713" s="13">
        <f t="shared" si="57"/>
        <v>42718.500787037032</v>
      </c>
      <c r="T713">
        <f t="shared" si="58"/>
        <v>2016</v>
      </c>
    </row>
    <row r="714" spans="1:20" ht="29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 t="shared" si="59"/>
        <v>0</v>
      </c>
      <c r="Q714">
        <f t="shared" si="55"/>
        <v>26.25</v>
      </c>
      <c r="R714" s="13">
        <f t="shared" si="56"/>
        <v>42384.680925925932</v>
      </c>
      <c r="S714" s="13">
        <f t="shared" si="57"/>
        <v>42414.680925925932</v>
      </c>
      <c r="T714">
        <f t="shared" si="58"/>
        <v>2016</v>
      </c>
    </row>
    <row r="715" spans="1:20" ht="29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 t="shared" si="59"/>
        <v>1</v>
      </c>
      <c r="Q715">
        <f t="shared" si="55"/>
        <v>199</v>
      </c>
      <c r="R715" s="13">
        <f t="shared" si="56"/>
        <v>42496.529305555552</v>
      </c>
      <c r="S715" s="13">
        <f t="shared" si="57"/>
        <v>42526.529305555552</v>
      </c>
      <c r="T715">
        <f t="shared" si="58"/>
        <v>2016</v>
      </c>
    </row>
    <row r="716" spans="1:20" ht="29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 t="shared" si="59"/>
        <v>15</v>
      </c>
      <c r="Q716">
        <f t="shared" si="55"/>
        <v>80.319999999999993</v>
      </c>
      <c r="R716" s="13">
        <f t="shared" si="56"/>
        <v>42734.787986111114</v>
      </c>
      <c r="S716" s="13">
        <f t="shared" si="57"/>
        <v>42794.787986111114</v>
      </c>
      <c r="T716">
        <f t="shared" si="58"/>
        <v>2016</v>
      </c>
    </row>
    <row r="717" spans="1:20" ht="29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 t="shared" si="59"/>
        <v>5</v>
      </c>
      <c r="Q717">
        <f t="shared" si="55"/>
        <v>115.75</v>
      </c>
      <c r="R717" s="13">
        <f t="shared" si="56"/>
        <v>42273.090740740736</v>
      </c>
      <c r="S717" s="13">
        <f t="shared" si="57"/>
        <v>42313.132407407407</v>
      </c>
      <c r="T717">
        <f t="shared" si="58"/>
        <v>2015</v>
      </c>
    </row>
    <row r="718" spans="1:20" ht="29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 t="shared" si="59"/>
        <v>10</v>
      </c>
      <c r="Q718">
        <f t="shared" si="55"/>
        <v>44.69</v>
      </c>
      <c r="R718" s="13">
        <f t="shared" si="56"/>
        <v>41940.658645833333</v>
      </c>
      <c r="S718" s="13">
        <f t="shared" si="57"/>
        <v>41974</v>
      </c>
      <c r="T718">
        <f t="shared" si="58"/>
        <v>2014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 t="shared" si="59"/>
        <v>0</v>
      </c>
      <c r="Q719">
        <f t="shared" si="55"/>
        <v>76.25</v>
      </c>
      <c r="R719" s="13">
        <f t="shared" si="56"/>
        <v>41857.854189814818</v>
      </c>
      <c r="S719" s="13">
        <f t="shared" si="57"/>
        <v>41887.854189814818</v>
      </c>
      <c r="T719">
        <f t="shared" si="58"/>
        <v>2014</v>
      </c>
    </row>
    <row r="720" spans="1:20" ht="29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 t="shared" si="59"/>
        <v>1</v>
      </c>
      <c r="Q720">
        <f t="shared" si="55"/>
        <v>22.5</v>
      </c>
      <c r="R720" s="13">
        <f t="shared" si="56"/>
        <v>42752.845451388886</v>
      </c>
      <c r="S720" s="13">
        <f t="shared" si="57"/>
        <v>42784.249305555553</v>
      </c>
      <c r="T720">
        <f t="shared" si="58"/>
        <v>2017</v>
      </c>
    </row>
    <row r="721" spans="1:20" ht="29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 t="shared" si="59"/>
        <v>1</v>
      </c>
      <c r="Q721">
        <f t="shared" si="55"/>
        <v>19.399999999999999</v>
      </c>
      <c r="R721" s="13">
        <f t="shared" si="56"/>
        <v>42409.040231481486</v>
      </c>
      <c r="S721" s="13">
        <f t="shared" si="57"/>
        <v>42423.040231481486</v>
      </c>
      <c r="T721">
        <f t="shared" si="58"/>
        <v>2016</v>
      </c>
    </row>
    <row r="722" spans="1:20" ht="29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 t="shared" si="59"/>
        <v>144</v>
      </c>
      <c r="Q722">
        <f t="shared" si="55"/>
        <v>66.709999999999994</v>
      </c>
      <c r="R722" s="13">
        <f t="shared" si="56"/>
        <v>40909.649201388893</v>
      </c>
      <c r="S722" s="13">
        <f t="shared" si="57"/>
        <v>40937.649201388893</v>
      </c>
      <c r="T722">
        <f t="shared" si="58"/>
        <v>2012</v>
      </c>
    </row>
    <row r="723" spans="1:20" ht="29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 t="shared" si="59"/>
        <v>122</v>
      </c>
      <c r="Q723">
        <f t="shared" si="55"/>
        <v>84.14</v>
      </c>
      <c r="R723" s="13">
        <f t="shared" si="56"/>
        <v>41807.571840277778</v>
      </c>
      <c r="S723" s="13">
        <f t="shared" si="57"/>
        <v>41852.571840277778</v>
      </c>
      <c r="T723">
        <f t="shared" si="58"/>
        <v>2014</v>
      </c>
    </row>
    <row r="724" spans="1:20" ht="29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 t="shared" si="59"/>
        <v>132</v>
      </c>
      <c r="Q724">
        <f t="shared" si="55"/>
        <v>215.73</v>
      </c>
      <c r="R724" s="13">
        <f t="shared" si="56"/>
        <v>40977.805300925924</v>
      </c>
      <c r="S724" s="13">
        <f t="shared" si="57"/>
        <v>41007.76363425926</v>
      </c>
      <c r="T724">
        <f t="shared" si="58"/>
        <v>2012</v>
      </c>
    </row>
    <row r="725" spans="1:20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 t="shared" si="59"/>
        <v>109</v>
      </c>
      <c r="Q725">
        <f t="shared" si="55"/>
        <v>54.69</v>
      </c>
      <c r="R725" s="13">
        <f t="shared" si="56"/>
        <v>42184.816539351858</v>
      </c>
      <c r="S725" s="13">
        <f t="shared" si="57"/>
        <v>42215.165972222225</v>
      </c>
      <c r="T725">
        <f t="shared" si="58"/>
        <v>2015</v>
      </c>
    </row>
    <row r="726" spans="1:20" ht="29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 t="shared" si="59"/>
        <v>105</v>
      </c>
      <c r="Q726">
        <f t="shared" si="55"/>
        <v>51.63</v>
      </c>
      <c r="R726" s="13">
        <f t="shared" si="56"/>
        <v>40694.638460648144</v>
      </c>
      <c r="S726" s="13">
        <f t="shared" si="57"/>
        <v>40724.638460648144</v>
      </c>
      <c r="T726">
        <f t="shared" si="58"/>
        <v>2011</v>
      </c>
    </row>
    <row r="727" spans="1:20" ht="29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 t="shared" si="59"/>
        <v>100</v>
      </c>
      <c r="Q727">
        <f t="shared" si="55"/>
        <v>143.36000000000001</v>
      </c>
      <c r="R727" s="13">
        <f t="shared" si="56"/>
        <v>42321.626296296294</v>
      </c>
      <c r="S727" s="13">
        <f t="shared" si="57"/>
        <v>42351.626296296294</v>
      </c>
      <c r="T727">
        <f t="shared" si="58"/>
        <v>2015</v>
      </c>
    </row>
    <row r="728" spans="1:20" ht="29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 t="shared" si="59"/>
        <v>101</v>
      </c>
      <c r="Q728">
        <f t="shared" si="55"/>
        <v>72.430000000000007</v>
      </c>
      <c r="R728" s="13">
        <f t="shared" si="56"/>
        <v>41346.042673611111</v>
      </c>
      <c r="S728" s="13">
        <f t="shared" si="57"/>
        <v>41376.042673611111</v>
      </c>
      <c r="T728">
        <f t="shared" si="58"/>
        <v>2013</v>
      </c>
    </row>
    <row r="729" spans="1:20" ht="29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 t="shared" si="59"/>
        <v>156</v>
      </c>
      <c r="Q729">
        <f t="shared" si="55"/>
        <v>36.53</v>
      </c>
      <c r="R729" s="13">
        <f t="shared" si="56"/>
        <v>41247.020243055551</v>
      </c>
      <c r="S729" s="13">
        <f t="shared" si="57"/>
        <v>41288.888888888891</v>
      </c>
      <c r="T729">
        <f t="shared" si="58"/>
        <v>2012</v>
      </c>
    </row>
    <row r="730" spans="1:20" ht="29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 t="shared" si="59"/>
        <v>106</v>
      </c>
      <c r="Q730">
        <f t="shared" si="55"/>
        <v>60.9</v>
      </c>
      <c r="R730" s="13">
        <f t="shared" si="56"/>
        <v>40731.837465277778</v>
      </c>
      <c r="S730" s="13">
        <f t="shared" si="57"/>
        <v>40776.837465277778</v>
      </c>
      <c r="T730">
        <f t="shared" si="58"/>
        <v>2011</v>
      </c>
    </row>
    <row r="731" spans="1:20" ht="29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 t="shared" si="59"/>
        <v>131</v>
      </c>
      <c r="Q731">
        <f t="shared" si="55"/>
        <v>43.55</v>
      </c>
      <c r="R731" s="13">
        <f t="shared" si="56"/>
        <v>41111.185891203706</v>
      </c>
      <c r="S731" s="13">
        <f t="shared" si="57"/>
        <v>41171.185891203706</v>
      </c>
      <c r="T731">
        <f t="shared" si="58"/>
        <v>2012</v>
      </c>
    </row>
    <row r="732" spans="1:20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 t="shared" si="59"/>
        <v>132</v>
      </c>
      <c r="Q732">
        <f t="shared" si="55"/>
        <v>99.77</v>
      </c>
      <c r="R732" s="13">
        <f t="shared" si="56"/>
        <v>40854.745266203703</v>
      </c>
      <c r="S732" s="13">
        <f t="shared" si="57"/>
        <v>40884.745266203703</v>
      </c>
      <c r="T732">
        <f t="shared" si="58"/>
        <v>2011</v>
      </c>
    </row>
    <row r="733" spans="1:20" ht="29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 t="shared" si="59"/>
        <v>126</v>
      </c>
      <c r="Q733">
        <f t="shared" si="55"/>
        <v>88.73</v>
      </c>
      <c r="R733" s="13">
        <f t="shared" si="56"/>
        <v>40879.795682870368</v>
      </c>
      <c r="S733" s="13">
        <f t="shared" si="57"/>
        <v>40930.25</v>
      </c>
      <c r="T733">
        <f t="shared" si="58"/>
        <v>2011</v>
      </c>
    </row>
    <row r="734" spans="1:20" ht="29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 t="shared" si="59"/>
        <v>160</v>
      </c>
      <c r="Q734">
        <f t="shared" si="55"/>
        <v>4.92</v>
      </c>
      <c r="R734" s="13">
        <f t="shared" si="56"/>
        <v>41486.424317129626</v>
      </c>
      <c r="S734" s="13">
        <f t="shared" si="57"/>
        <v>41546.424317129626</v>
      </c>
      <c r="T734">
        <f t="shared" si="58"/>
        <v>2013</v>
      </c>
    </row>
    <row r="735" spans="1:20" ht="29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 t="shared" si="59"/>
        <v>120</v>
      </c>
      <c r="Q735">
        <f t="shared" si="55"/>
        <v>17.82</v>
      </c>
      <c r="R735" s="13">
        <f t="shared" si="56"/>
        <v>41598.420046296298</v>
      </c>
      <c r="S735" s="13">
        <f t="shared" si="57"/>
        <v>41628.420046296298</v>
      </c>
      <c r="T735">
        <f t="shared" si="58"/>
        <v>2013</v>
      </c>
    </row>
    <row r="736" spans="1:20" ht="29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 t="shared" si="59"/>
        <v>126</v>
      </c>
      <c r="Q736">
        <f t="shared" si="55"/>
        <v>187.19</v>
      </c>
      <c r="R736" s="13">
        <f t="shared" si="56"/>
        <v>42102.164583333331</v>
      </c>
      <c r="S736" s="13">
        <f t="shared" si="57"/>
        <v>42133.208333333328</v>
      </c>
      <c r="T736">
        <f t="shared" si="58"/>
        <v>2015</v>
      </c>
    </row>
    <row r="737" spans="1:20" ht="29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 t="shared" si="59"/>
        <v>114</v>
      </c>
      <c r="Q737">
        <f t="shared" si="55"/>
        <v>234.81</v>
      </c>
      <c r="R737" s="13">
        <f t="shared" si="56"/>
        <v>41946.029467592591</v>
      </c>
      <c r="S737" s="13">
        <f t="shared" si="57"/>
        <v>41977.027083333334</v>
      </c>
      <c r="T737">
        <f t="shared" si="58"/>
        <v>2014</v>
      </c>
    </row>
    <row r="738" spans="1:20" ht="29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 t="shared" si="59"/>
        <v>315</v>
      </c>
      <c r="Q738">
        <f t="shared" si="55"/>
        <v>105.05</v>
      </c>
      <c r="R738" s="13">
        <f t="shared" si="56"/>
        <v>41579.734259259261</v>
      </c>
      <c r="S738" s="13">
        <f t="shared" si="57"/>
        <v>41599.207638888889</v>
      </c>
      <c r="T738">
        <f t="shared" si="58"/>
        <v>2013</v>
      </c>
    </row>
    <row r="739" spans="1:20" ht="29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 t="shared" si="59"/>
        <v>122</v>
      </c>
      <c r="Q739">
        <f t="shared" si="55"/>
        <v>56.67</v>
      </c>
      <c r="R739" s="13">
        <f t="shared" si="56"/>
        <v>41667.275312500002</v>
      </c>
      <c r="S739" s="13">
        <f t="shared" si="57"/>
        <v>41684.833333333336</v>
      </c>
      <c r="T739">
        <f t="shared" si="58"/>
        <v>2014</v>
      </c>
    </row>
    <row r="740" spans="1:20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 t="shared" si="59"/>
        <v>107</v>
      </c>
      <c r="Q740">
        <f t="shared" si="55"/>
        <v>39.049999999999997</v>
      </c>
      <c r="R740" s="13">
        <f t="shared" si="56"/>
        <v>41943.604097222218</v>
      </c>
      <c r="S740" s="13">
        <f t="shared" si="57"/>
        <v>41974.207638888889</v>
      </c>
      <c r="T740">
        <f t="shared" si="58"/>
        <v>2014</v>
      </c>
    </row>
    <row r="741" spans="1:20" ht="29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 t="shared" si="59"/>
        <v>158</v>
      </c>
      <c r="Q741">
        <f t="shared" si="55"/>
        <v>68.349999999999994</v>
      </c>
      <c r="R741" s="13">
        <f t="shared" si="56"/>
        <v>41829.502650462964</v>
      </c>
      <c r="S741" s="13">
        <f t="shared" si="57"/>
        <v>41862.502650462964</v>
      </c>
      <c r="T741">
        <f t="shared" si="58"/>
        <v>2014</v>
      </c>
    </row>
    <row r="742" spans="1:20" ht="29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 t="shared" si="59"/>
        <v>107</v>
      </c>
      <c r="Q742">
        <f t="shared" si="55"/>
        <v>169.58</v>
      </c>
      <c r="R742" s="13">
        <f t="shared" si="56"/>
        <v>42162.146782407406</v>
      </c>
      <c r="S742" s="13">
        <f t="shared" si="57"/>
        <v>42176.146782407406</v>
      </c>
      <c r="T742">
        <f t="shared" si="58"/>
        <v>2015</v>
      </c>
    </row>
    <row r="743" spans="1:20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 t="shared" si="59"/>
        <v>102</v>
      </c>
      <c r="Q743">
        <f t="shared" si="55"/>
        <v>141.41999999999999</v>
      </c>
      <c r="R743" s="13">
        <f t="shared" si="56"/>
        <v>41401.648217592592</v>
      </c>
      <c r="S743" s="13">
        <f t="shared" si="57"/>
        <v>41436.648217592592</v>
      </c>
      <c r="T743">
        <f t="shared" si="58"/>
        <v>2013</v>
      </c>
    </row>
    <row r="744" spans="1:20" ht="29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 t="shared" si="59"/>
        <v>111</v>
      </c>
      <c r="Q744">
        <f t="shared" si="55"/>
        <v>67.39</v>
      </c>
      <c r="R744" s="13">
        <f t="shared" si="56"/>
        <v>41689.917962962965</v>
      </c>
      <c r="S744" s="13">
        <f t="shared" si="57"/>
        <v>41719.876296296294</v>
      </c>
      <c r="T744">
        <f t="shared" si="58"/>
        <v>2014</v>
      </c>
    </row>
    <row r="745" spans="1:20" ht="29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 t="shared" si="59"/>
        <v>148</v>
      </c>
      <c r="Q745">
        <f t="shared" si="55"/>
        <v>54.27</v>
      </c>
      <c r="R745" s="13">
        <f t="shared" si="56"/>
        <v>40990.709317129629</v>
      </c>
      <c r="S745" s="13">
        <f t="shared" si="57"/>
        <v>41015.875</v>
      </c>
      <c r="T745">
        <f t="shared" si="58"/>
        <v>2012</v>
      </c>
    </row>
    <row r="746" spans="1:20" ht="29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 t="shared" si="59"/>
        <v>102</v>
      </c>
      <c r="Q746">
        <f t="shared" si="55"/>
        <v>82.52</v>
      </c>
      <c r="R746" s="13">
        <f t="shared" si="56"/>
        <v>41226.95721064815</v>
      </c>
      <c r="S746" s="13">
        <f t="shared" si="57"/>
        <v>41256.95721064815</v>
      </c>
      <c r="T746">
        <f t="shared" si="58"/>
        <v>2012</v>
      </c>
    </row>
    <row r="747" spans="1:20" ht="29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 t="shared" si="59"/>
        <v>179</v>
      </c>
      <c r="Q747">
        <f t="shared" si="55"/>
        <v>53.73</v>
      </c>
      <c r="R747" s="13">
        <f t="shared" si="56"/>
        <v>41367.572280092594</v>
      </c>
      <c r="S747" s="13">
        <f t="shared" si="57"/>
        <v>41397.572280092594</v>
      </c>
      <c r="T747">
        <f t="shared" si="58"/>
        <v>2013</v>
      </c>
    </row>
    <row r="748" spans="1:20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 t="shared" si="59"/>
        <v>111</v>
      </c>
      <c r="Q748">
        <f t="shared" si="55"/>
        <v>34.21</v>
      </c>
      <c r="R748" s="13">
        <f t="shared" si="56"/>
        <v>41157.042928240742</v>
      </c>
      <c r="S748" s="13">
        <f t="shared" si="57"/>
        <v>41175.165972222225</v>
      </c>
      <c r="T748">
        <f t="shared" si="58"/>
        <v>2012</v>
      </c>
    </row>
    <row r="749" spans="1:20" ht="29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 t="shared" si="59"/>
        <v>100</v>
      </c>
      <c r="Q749">
        <f t="shared" si="55"/>
        <v>127.33</v>
      </c>
      <c r="R749" s="13">
        <f t="shared" si="56"/>
        <v>41988.548831018517</v>
      </c>
      <c r="S749" s="13">
        <f t="shared" si="57"/>
        <v>42019.454166666663</v>
      </c>
      <c r="T749">
        <f t="shared" si="58"/>
        <v>2014</v>
      </c>
    </row>
    <row r="750" spans="1:20" ht="29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 t="shared" si="59"/>
        <v>100</v>
      </c>
      <c r="Q750">
        <f t="shared" si="55"/>
        <v>45.57</v>
      </c>
      <c r="R750" s="13">
        <f t="shared" si="56"/>
        <v>41831.846828703703</v>
      </c>
      <c r="S750" s="13">
        <f t="shared" si="57"/>
        <v>41861.846828703703</v>
      </c>
      <c r="T750">
        <f t="shared" si="58"/>
        <v>2014</v>
      </c>
    </row>
    <row r="751" spans="1:20" ht="29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 t="shared" si="59"/>
        <v>106</v>
      </c>
      <c r="Q751">
        <f t="shared" si="55"/>
        <v>95.96</v>
      </c>
      <c r="R751" s="13">
        <f t="shared" si="56"/>
        <v>42733.94131944445</v>
      </c>
      <c r="S751" s="13">
        <f t="shared" si="57"/>
        <v>42763.94131944445</v>
      </c>
      <c r="T751">
        <f t="shared" si="58"/>
        <v>2016</v>
      </c>
    </row>
    <row r="752" spans="1:20" ht="29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 t="shared" si="59"/>
        <v>103</v>
      </c>
      <c r="Q752">
        <f t="shared" si="55"/>
        <v>77.27</v>
      </c>
      <c r="R752" s="13">
        <f t="shared" si="56"/>
        <v>41299.878148148149</v>
      </c>
      <c r="S752" s="13">
        <f t="shared" si="57"/>
        <v>41329.878148148149</v>
      </c>
      <c r="T752">
        <f t="shared" si="58"/>
        <v>2013</v>
      </c>
    </row>
    <row r="753" spans="1:20" ht="29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 t="shared" si="59"/>
        <v>119</v>
      </c>
      <c r="Q753">
        <f t="shared" si="55"/>
        <v>57.34</v>
      </c>
      <c r="R753" s="13">
        <f t="shared" si="56"/>
        <v>40713.630497685182</v>
      </c>
      <c r="S753" s="13">
        <f t="shared" si="57"/>
        <v>40759.630497685182</v>
      </c>
      <c r="T753">
        <f t="shared" si="58"/>
        <v>2011</v>
      </c>
    </row>
    <row r="754" spans="1:20" ht="29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 t="shared" si="59"/>
        <v>112</v>
      </c>
      <c r="Q754">
        <f t="shared" si="55"/>
        <v>53.19</v>
      </c>
      <c r="R754" s="13">
        <f t="shared" si="56"/>
        <v>42639.421493055561</v>
      </c>
      <c r="S754" s="13">
        <f t="shared" si="57"/>
        <v>42659.458333333328</v>
      </c>
      <c r="T754">
        <f t="shared" si="58"/>
        <v>2016</v>
      </c>
    </row>
    <row r="755" spans="1:20" ht="29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 t="shared" si="59"/>
        <v>128</v>
      </c>
      <c r="Q755">
        <f t="shared" si="55"/>
        <v>492.31</v>
      </c>
      <c r="R755" s="13">
        <f t="shared" si="56"/>
        <v>42019.590173611112</v>
      </c>
      <c r="S755" s="13">
        <f t="shared" si="57"/>
        <v>42049.590173611112</v>
      </c>
      <c r="T755">
        <f t="shared" si="58"/>
        <v>2015</v>
      </c>
    </row>
    <row r="756" spans="1:20" ht="29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 t="shared" si="59"/>
        <v>104</v>
      </c>
      <c r="Q756">
        <f t="shared" si="55"/>
        <v>42.35</v>
      </c>
      <c r="R756" s="13">
        <f t="shared" si="56"/>
        <v>41249.749085648145</v>
      </c>
      <c r="S756" s="13">
        <f t="shared" si="57"/>
        <v>41279.749085648145</v>
      </c>
      <c r="T756">
        <f t="shared" si="58"/>
        <v>2012</v>
      </c>
    </row>
    <row r="757" spans="1:20" ht="29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 t="shared" si="59"/>
        <v>102</v>
      </c>
      <c r="Q757">
        <f t="shared" si="55"/>
        <v>37.47</v>
      </c>
      <c r="R757" s="13">
        <f t="shared" si="56"/>
        <v>41383.605057870373</v>
      </c>
      <c r="S757" s="13">
        <f t="shared" si="57"/>
        <v>41414.02847222222</v>
      </c>
      <c r="T757">
        <f t="shared" si="58"/>
        <v>2013</v>
      </c>
    </row>
    <row r="758" spans="1:20" ht="29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 t="shared" si="59"/>
        <v>118</v>
      </c>
      <c r="Q758">
        <f t="shared" si="55"/>
        <v>37.450000000000003</v>
      </c>
      <c r="R758" s="13">
        <f t="shared" si="56"/>
        <v>40590.766886574071</v>
      </c>
      <c r="S758" s="13">
        <f t="shared" si="57"/>
        <v>40651.725219907406</v>
      </c>
      <c r="T758">
        <f t="shared" si="58"/>
        <v>2011</v>
      </c>
    </row>
    <row r="759" spans="1:20" ht="29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 t="shared" si="59"/>
        <v>238</v>
      </c>
      <c r="Q759">
        <f t="shared" si="55"/>
        <v>33.06</v>
      </c>
      <c r="R759" s="13">
        <f t="shared" si="56"/>
        <v>41235.054560185185</v>
      </c>
      <c r="S759" s="13">
        <f t="shared" si="57"/>
        <v>41249.054560185185</v>
      </c>
      <c r="T759">
        <f t="shared" si="58"/>
        <v>2012</v>
      </c>
    </row>
    <row r="760" spans="1:20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 t="shared" si="59"/>
        <v>102</v>
      </c>
      <c r="Q760">
        <f t="shared" si="55"/>
        <v>134.21</v>
      </c>
      <c r="R760" s="13">
        <f t="shared" si="56"/>
        <v>40429.836435185185</v>
      </c>
      <c r="S760" s="13">
        <f t="shared" si="57"/>
        <v>40459.836435185185</v>
      </c>
      <c r="T760">
        <f t="shared" si="58"/>
        <v>2010</v>
      </c>
    </row>
    <row r="761" spans="1:20" ht="29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 t="shared" si="59"/>
        <v>102</v>
      </c>
      <c r="Q761">
        <f t="shared" si="55"/>
        <v>51.47</v>
      </c>
      <c r="R761" s="13">
        <f t="shared" si="56"/>
        <v>41789.330312500002</v>
      </c>
      <c r="S761" s="13">
        <f t="shared" si="57"/>
        <v>41829.330312500002</v>
      </c>
      <c r="T761">
        <f t="shared" si="58"/>
        <v>2014</v>
      </c>
    </row>
    <row r="762" spans="1:20" ht="29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 t="shared" si="59"/>
        <v>0</v>
      </c>
      <c r="Q762">
        <f t="shared" si="55"/>
        <v>0</v>
      </c>
      <c r="R762" s="13">
        <f t="shared" si="56"/>
        <v>42670.764039351852</v>
      </c>
      <c r="S762" s="13">
        <f t="shared" si="57"/>
        <v>42700.805706018517</v>
      </c>
      <c r="T762">
        <f t="shared" si="58"/>
        <v>2016</v>
      </c>
    </row>
    <row r="763" spans="1:20" ht="29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 t="shared" si="59"/>
        <v>5</v>
      </c>
      <c r="Q763">
        <f t="shared" si="55"/>
        <v>39.17</v>
      </c>
      <c r="R763" s="13">
        <f t="shared" si="56"/>
        <v>41642.751458333332</v>
      </c>
      <c r="S763" s="13">
        <f t="shared" si="57"/>
        <v>41672.751458333332</v>
      </c>
      <c r="T763">
        <f t="shared" si="58"/>
        <v>2014</v>
      </c>
    </row>
    <row r="764" spans="1:20" ht="29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 t="shared" si="59"/>
        <v>0</v>
      </c>
      <c r="Q764">
        <f t="shared" si="55"/>
        <v>0</v>
      </c>
      <c r="R764" s="13">
        <f t="shared" si="56"/>
        <v>42690.858449074076</v>
      </c>
      <c r="S764" s="13">
        <f t="shared" si="57"/>
        <v>42708.25</v>
      </c>
      <c r="T764">
        <f t="shared" si="58"/>
        <v>2016</v>
      </c>
    </row>
    <row r="765" spans="1:20" ht="29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 t="shared" si="59"/>
        <v>0</v>
      </c>
      <c r="Q765">
        <f t="shared" si="55"/>
        <v>5</v>
      </c>
      <c r="R765" s="13">
        <f t="shared" si="56"/>
        <v>41471.446851851848</v>
      </c>
      <c r="S765" s="13">
        <f t="shared" si="57"/>
        <v>41501.446851851848</v>
      </c>
      <c r="T765">
        <f t="shared" si="58"/>
        <v>2013</v>
      </c>
    </row>
    <row r="766" spans="1:20" ht="29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 t="shared" si="59"/>
        <v>0</v>
      </c>
      <c r="Q766">
        <f t="shared" si="55"/>
        <v>0</v>
      </c>
      <c r="R766" s="13">
        <f t="shared" si="56"/>
        <v>42227.173159722224</v>
      </c>
      <c r="S766" s="13">
        <f t="shared" si="57"/>
        <v>42257.173159722224</v>
      </c>
      <c r="T766">
        <f t="shared" si="58"/>
        <v>2015</v>
      </c>
    </row>
    <row r="767" spans="1:20" ht="29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 t="shared" si="59"/>
        <v>36</v>
      </c>
      <c r="Q767">
        <f t="shared" si="55"/>
        <v>57.3</v>
      </c>
      <c r="R767" s="13">
        <f t="shared" si="56"/>
        <v>41901.542638888888</v>
      </c>
      <c r="S767" s="13">
        <f t="shared" si="57"/>
        <v>41931.542638888888</v>
      </c>
      <c r="T767">
        <f t="shared" si="58"/>
        <v>2014</v>
      </c>
    </row>
    <row r="768" spans="1:20" ht="29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 t="shared" si="59"/>
        <v>0</v>
      </c>
      <c r="Q768">
        <f t="shared" si="55"/>
        <v>0</v>
      </c>
      <c r="R768" s="13">
        <f t="shared" si="56"/>
        <v>42021.783368055556</v>
      </c>
      <c r="S768" s="13">
        <f t="shared" si="57"/>
        <v>42051.783368055556</v>
      </c>
      <c r="T768">
        <f t="shared" si="58"/>
        <v>2015</v>
      </c>
    </row>
    <row r="769" spans="1:20" ht="58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 t="shared" si="59"/>
        <v>4</v>
      </c>
      <c r="Q769">
        <f t="shared" si="55"/>
        <v>59</v>
      </c>
      <c r="R769" s="13">
        <f t="shared" si="56"/>
        <v>42115.143634259264</v>
      </c>
      <c r="S769" s="13">
        <f t="shared" si="57"/>
        <v>42145.143634259264</v>
      </c>
      <c r="T769">
        <f t="shared" si="58"/>
        <v>2015</v>
      </c>
    </row>
    <row r="770" spans="1:20" ht="29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 t="shared" si="59"/>
        <v>0</v>
      </c>
      <c r="Q770">
        <f t="shared" si="55"/>
        <v>0</v>
      </c>
      <c r="R770" s="13">
        <f t="shared" si="56"/>
        <v>41594.207060185188</v>
      </c>
      <c r="S770" s="13">
        <f t="shared" si="57"/>
        <v>41624.207060185188</v>
      </c>
      <c r="T770">
        <f t="shared" si="58"/>
        <v>2013</v>
      </c>
    </row>
    <row r="771" spans="1:20" ht="29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 t="shared" si="59"/>
        <v>41</v>
      </c>
      <c r="Q771">
        <f t="shared" ref="Q771:Q834" si="60">IFERROR(ROUND(E771/L771,2),0)</f>
        <v>31.85</v>
      </c>
      <c r="R771" s="13">
        <f t="shared" ref="R771:R834" si="61">(((J771/60)/60)/24+DATE(1970,1,1))</f>
        <v>41604.996458333335</v>
      </c>
      <c r="S771" s="13">
        <f t="shared" ref="S771:S834" si="62">(((I771/60)/60)/24)+DATE(1970,1,1)</f>
        <v>41634.996458333335</v>
      </c>
      <c r="T771">
        <f t="shared" ref="T771:T834" si="63">YEAR(R771)</f>
        <v>2013</v>
      </c>
    </row>
    <row r="772" spans="1:20" ht="29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 t="shared" ref="P772:P835" si="64">ROUND(E772/D772*100,0)</f>
        <v>0</v>
      </c>
      <c r="Q772">
        <f t="shared" si="60"/>
        <v>0</v>
      </c>
      <c r="R772" s="13">
        <f t="shared" si="61"/>
        <v>41289.999641203707</v>
      </c>
      <c r="S772" s="13">
        <f t="shared" si="62"/>
        <v>41329.999641203707</v>
      </c>
      <c r="T772">
        <f t="shared" si="63"/>
        <v>2013</v>
      </c>
    </row>
    <row r="773" spans="1:20" ht="29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 t="shared" si="64"/>
        <v>0</v>
      </c>
      <c r="Q773">
        <f t="shared" si="60"/>
        <v>10</v>
      </c>
      <c r="R773" s="13">
        <f t="shared" si="61"/>
        <v>42349.824097222227</v>
      </c>
      <c r="S773" s="13">
        <f t="shared" si="62"/>
        <v>42399.824097222227</v>
      </c>
      <c r="T773">
        <f t="shared" si="63"/>
        <v>2015</v>
      </c>
    </row>
    <row r="774" spans="1:20" ht="29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 t="shared" si="64"/>
        <v>3</v>
      </c>
      <c r="Q774">
        <f t="shared" si="60"/>
        <v>50</v>
      </c>
      <c r="R774" s="13">
        <f t="shared" si="61"/>
        <v>40068.056932870371</v>
      </c>
      <c r="S774" s="13">
        <f t="shared" si="62"/>
        <v>40118.165972222225</v>
      </c>
      <c r="T774">
        <f t="shared" si="63"/>
        <v>2009</v>
      </c>
    </row>
    <row r="775" spans="1:20" ht="29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 t="shared" si="64"/>
        <v>1</v>
      </c>
      <c r="Q775">
        <f t="shared" si="60"/>
        <v>16</v>
      </c>
      <c r="R775" s="13">
        <f t="shared" si="61"/>
        <v>42100.735937499994</v>
      </c>
      <c r="S775" s="13">
        <f t="shared" si="62"/>
        <v>42134.959027777775</v>
      </c>
      <c r="T775">
        <f t="shared" si="63"/>
        <v>2015</v>
      </c>
    </row>
    <row r="776" spans="1:20" ht="29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 t="shared" si="64"/>
        <v>70</v>
      </c>
      <c r="Q776">
        <f t="shared" si="60"/>
        <v>39</v>
      </c>
      <c r="R776" s="13">
        <f t="shared" si="61"/>
        <v>41663.780300925922</v>
      </c>
      <c r="S776" s="13">
        <f t="shared" si="62"/>
        <v>41693.780300925922</v>
      </c>
      <c r="T776">
        <f t="shared" si="63"/>
        <v>2014</v>
      </c>
    </row>
    <row r="777" spans="1:20" ht="29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 t="shared" si="64"/>
        <v>2</v>
      </c>
      <c r="Q777">
        <f t="shared" si="60"/>
        <v>34</v>
      </c>
      <c r="R777" s="13">
        <f t="shared" si="61"/>
        <v>40863.060127314813</v>
      </c>
      <c r="S777" s="13">
        <f t="shared" si="62"/>
        <v>40893.060127314813</v>
      </c>
      <c r="T777">
        <f t="shared" si="63"/>
        <v>2011</v>
      </c>
    </row>
    <row r="778" spans="1:20" ht="29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 t="shared" si="64"/>
        <v>51</v>
      </c>
      <c r="Q778">
        <f t="shared" si="60"/>
        <v>63.12</v>
      </c>
      <c r="R778" s="13">
        <f t="shared" si="61"/>
        <v>42250.685706018514</v>
      </c>
      <c r="S778" s="13">
        <f t="shared" si="62"/>
        <v>42288.208333333328</v>
      </c>
      <c r="T778">
        <f t="shared" si="63"/>
        <v>2015</v>
      </c>
    </row>
    <row r="779" spans="1:20" ht="29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 t="shared" si="64"/>
        <v>1</v>
      </c>
      <c r="Q779">
        <f t="shared" si="60"/>
        <v>7</v>
      </c>
      <c r="R779" s="13">
        <f t="shared" si="61"/>
        <v>41456.981215277774</v>
      </c>
      <c r="S779" s="13">
        <f t="shared" si="62"/>
        <v>41486.981215277774</v>
      </c>
      <c r="T779">
        <f t="shared" si="63"/>
        <v>2013</v>
      </c>
    </row>
    <row r="780" spans="1:20" ht="29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 t="shared" si="64"/>
        <v>0</v>
      </c>
      <c r="Q780">
        <f t="shared" si="60"/>
        <v>2</v>
      </c>
      <c r="R780" s="13">
        <f t="shared" si="61"/>
        <v>41729.702314814815</v>
      </c>
      <c r="S780" s="13">
        <f t="shared" si="62"/>
        <v>41759.702314814815</v>
      </c>
      <c r="T780">
        <f t="shared" si="63"/>
        <v>2014</v>
      </c>
    </row>
    <row r="781" spans="1:20" ht="29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 t="shared" si="64"/>
        <v>3</v>
      </c>
      <c r="Q781">
        <f t="shared" si="60"/>
        <v>66.67</v>
      </c>
      <c r="R781" s="13">
        <f t="shared" si="61"/>
        <v>40436.68408564815</v>
      </c>
      <c r="S781" s="13">
        <f t="shared" si="62"/>
        <v>40466.166666666664</v>
      </c>
      <c r="T781">
        <f t="shared" si="63"/>
        <v>2010</v>
      </c>
    </row>
    <row r="782" spans="1:20" ht="29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 t="shared" si="64"/>
        <v>104</v>
      </c>
      <c r="Q782">
        <f t="shared" si="60"/>
        <v>38.520000000000003</v>
      </c>
      <c r="R782" s="13">
        <f t="shared" si="61"/>
        <v>40636.673900462964</v>
      </c>
      <c r="S782" s="13">
        <f t="shared" si="62"/>
        <v>40666.673900462964</v>
      </c>
      <c r="T782">
        <f t="shared" si="63"/>
        <v>2011</v>
      </c>
    </row>
    <row r="783" spans="1:20" ht="29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 t="shared" si="64"/>
        <v>133</v>
      </c>
      <c r="Q783">
        <f t="shared" si="60"/>
        <v>42.61</v>
      </c>
      <c r="R783" s="13">
        <f t="shared" si="61"/>
        <v>41403.000856481485</v>
      </c>
      <c r="S783" s="13">
        <f t="shared" si="62"/>
        <v>41433.000856481485</v>
      </c>
      <c r="T783">
        <f t="shared" si="63"/>
        <v>2013</v>
      </c>
    </row>
    <row r="784" spans="1:20" ht="29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 t="shared" si="64"/>
        <v>100</v>
      </c>
      <c r="Q784">
        <f t="shared" si="60"/>
        <v>50</v>
      </c>
      <c r="R784" s="13">
        <f t="shared" si="61"/>
        <v>41116.758125</v>
      </c>
      <c r="S784" s="13">
        <f t="shared" si="62"/>
        <v>41146.758125</v>
      </c>
      <c r="T784">
        <f t="shared" si="63"/>
        <v>2012</v>
      </c>
    </row>
    <row r="785" spans="1:20" ht="29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 t="shared" si="64"/>
        <v>148</v>
      </c>
      <c r="Q785">
        <f t="shared" si="60"/>
        <v>63.49</v>
      </c>
      <c r="R785" s="13">
        <f t="shared" si="61"/>
        <v>40987.773715277777</v>
      </c>
      <c r="S785" s="13">
        <f t="shared" si="62"/>
        <v>41026.916666666664</v>
      </c>
      <c r="T785">
        <f t="shared" si="63"/>
        <v>2012</v>
      </c>
    </row>
    <row r="786" spans="1:20" ht="29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 t="shared" si="64"/>
        <v>103</v>
      </c>
      <c r="Q786">
        <f t="shared" si="60"/>
        <v>102.5</v>
      </c>
      <c r="R786" s="13">
        <f t="shared" si="61"/>
        <v>41675.149525462963</v>
      </c>
      <c r="S786" s="13">
        <f t="shared" si="62"/>
        <v>41715.107858796298</v>
      </c>
      <c r="T786">
        <f t="shared" si="63"/>
        <v>2014</v>
      </c>
    </row>
    <row r="787" spans="1:20" ht="29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 t="shared" si="64"/>
        <v>181</v>
      </c>
      <c r="Q787">
        <f t="shared" si="60"/>
        <v>31.14</v>
      </c>
      <c r="R787" s="13">
        <f t="shared" si="61"/>
        <v>41303.593923611108</v>
      </c>
      <c r="S787" s="13">
        <f t="shared" si="62"/>
        <v>41333.593923611108</v>
      </c>
      <c r="T787">
        <f t="shared" si="63"/>
        <v>2013</v>
      </c>
    </row>
    <row r="788" spans="1:20" ht="29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 t="shared" si="64"/>
        <v>143</v>
      </c>
      <c r="Q788">
        <f t="shared" si="60"/>
        <v>162.27000000000001</v>
      </c>
      <c r="R788" s="13">
        <f t="shared" si="61"/>
        <v>40983.055949074071</v>
      </c>
      <c r="S788" s="13">
        <f t="shared" si="62"/>
        <v>41040.657638888886</v>
      </c>
      <c r="T788">
        <f t="shared" si="63"/>
        <v>2012</v>
      </c>
    </row>
    <row r="789" spans="1:20" ht="29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 t="shared" si="64"/>
        <v>114</v>
      </c>
      <c r="Q789">
        <f t="shared" si="60"/>
        <v>80.59</v>
      </c>
      <c r="R789" s="13">
        <f t="shared" si="61"/>
        <v>41549.627615740741</v>
      </c>
      <c r="S789" s="13">
        <f t="shared" si="62"/>
        <v>41579.627615740741</v>
      </c>
      <c r="T789">
        <f t="shared" si="63"/>
        <v>2013</v>
      </c>
    </row>
    <row r="790" spans="1:20" ht="29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 t="shared" si="64"/>
        <v>204</v>
      </c>
      <c r="Q790">
        <f t="shared" si="60"/>
        <v>59.85</v>
      </c>
      <c r="R790" s="13">
        <f t="shared" si="61"/>
        <v>41059.006805555553</v>
      </c>
      <c r="S790" s="13">
        <f t="shared" si="62"/>
        <v>41097.165972222225</v>
      </c>
      <c r="T790">
        <f t="shared" si="63"/>
        <v>2012</v>
      </c>
    </row>
    <row r="791" spans="1:20" ht="29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 t="shared" si="64"/>
        <v>109</v>
      </c>
      <c r="Q791">
        <f t="shared" si="60"/>
        <v>132.86000000000001</v>
      </c>
      <c r="R791" s="13">
        <f t="shared" si="61"/>
        <v>41277.186111111114</v>
      </c>
      <c r="S791" s="13">
        <f t="shared" si="62"/>
        <v>41295.332638888889</v>
      </c>
      <c r="T791">
        <f t="shared" si="63"/>
        <v>2013</v>
      </c>
    </row>
    <row r="792" spans="1:20" ht="29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 t="shared" si="64"/>
        <v>144</v>
      </c>
      <c r="Q792">
        <f t="shared" si="60"/>
        <v>92.55</v>
      </c>
      <c r="R792" s="13">
        <f t="shared" si="61"/>
        <v>41276.047905092593</v>
      </c>
      <c r="S792" s="13">
        <f t="shared" si="62"/>
        <v>41306.047905092593</v>
      </c>
      <c r="T792">
        <f t="shared" si="63"/>
        <v>2013</v>
      </c>
    </row>
    <row r="793" spans="1:20" ht="29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 t="shared" si="64"/>
        <v>104</v>
      </c>
      <c r="Q793">
        <f t="shared" si="60"/>
        <v>60.86</v>
      </c>
      <c r="R793" s="13">
        <f t="shared" si="61"/>
        <v>41557.780624999999</v>
      </c>
      <c r="S793" s="13">
        <f t="shared" si="62"/>
        <v>41591.249305555553</v>
      </c>
      <c r="T793">
        <f t="shared" si="63"/>
        <v>2013</v>
      </c>
    </row>
    <row r="794" spans="1:20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 t="shared" si="64"/>
        <v>100</v>
      </c>
      <c r="Q794">
        <f t="shared" si="60"/>
        <v>41.85</v>
      </c>
      <c r="R794" s="13">
        <f t="shared" si="61"/>
        <v>41555.873645833337</v>
      </c>
      <c r="S794" s="13">
        <f t="shared" si="62"/>
        <v>41585.915312500001</v>
      </c>
      <c r="T794">
        <f t="shared" si="63"/>
        <v>2013</v>
      </c>
    </row>
    <row r="795" spans="1:20" ht="29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 t="shared" si="64"/>
        <v>103</v>
      </c>
      <c r="Q795">
        <f t="shared" si="60"/>
        <v>88.33</v>
      </c>
      <c r="R795" s="13">
        <f t="shared" si="61"/>
        <v>41442.741249999999</v>
      </c>
      <c r="S795" s="13">
        <f t="shared" si="62"/>
        <v>41458.207638888889</v>
      </c>
      <c r="T795">
        <f t="shared" si="63"/>
        <v>2013</v>
      </c>
    </row>
    <row r="796" spans="1:20" ht="29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 t="shared" si="64"/>
        <v>105</v>
      </c>
      <c r="Q796">
        <f t="shared" si="60"/>
        <v>158.96</v>
      </c>
      <c r="R796" s="13">
        <f t="shared" si="61"/>
        <v>40736.115011574075</v>
      </c>
      <c r="S796" s="13">
        <f t="shared" si="62"/>
        <v>40791.712500000001</v>
      </c>
      <c r="T796">
        <f t="shared" si="63"/>
        <v>2011</v>
      </c>
    </row>
    <row r="797" spans="1:20" ht="29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 t="shared" si="64"/>
        <v>112</v>
      </c>
      <c r="Q797">
        <f t="shared" si="60"/>
        <v>85.05</v>
      </c>
      <c r="R797" s="13">
        <f t="shared" si="61"/>
        <v>40963.613032407404</v>
      </c>
      <c r="S797" s="13">
        <f t="shared" si="62"/>
        <v>41006.207638888889</v>
      </c>
      <c r="T797">
        <f t="shared" si="63"/>
        <v>2012</v>
      </c>
    </row>
    <row r="798" spans="1:20" ht="29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 t="shared" si="64"/>
        <v>101</v>
      </c>
      <c r="Q798">
        <f t="shared" si="60"/>
        <v>112.61</v>
      </c>
      <c r="R798" s="13">
        <f t="shared" si="61"/>
        <v>41502.882928240739</v>
      </c>
      <c r="S798" s="13">
        <f t="shared" si="62"/>
        <v>41532.881944444445</v>
      </c>
      <c r="T798">
        <f t="shared" si="63"/>
        <v>2013</v>
      </c>
    </row>
    <row r="799" spans="1:20" ht="29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 t="shared" si="64"/>
        <v>108</v>
      </c>
      <c r="Q799">
        <f t="shared" si="60"/>
        <v>45.44</v>
      </c>
      <c r="R799" s="13">
        <f t="shared" si="61"/>
        <v>40996.994074074071</v>
      </c>
      <c r="S799" s="13">
        <f t="shared" si="62"/>
        <v>41028.166666666664</v>
      </c>
      <c r="T799">
        <f t="shared" si="63"/>
        <v>2012</v>
      </c>
    </row>
    <row r="800" spans="1:20" ht="29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 t="shared" si="64"/>
        <v>115</v>
      </c>
      <c r="Q800">
        <f t="shared" si="60"/>
        <v>46.22</v>
      </c>
      <c r="R800" s="13">
        <f t="shared" si="61"/>
        <v>41882.590127314819</v>
      </c>
      <c r="S800" s="13">
        <f t="shared" si="62"/>
        <v>41912.590127314819</v>
      </c>
      <c r="T800">
        <f t="shared" si="63"/>
        <v>2014</v>
      </c>
    </row>
    <row r="801" spans="1:20" ht="29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 t="shared" si="64"/>
        <v>100</v>
      </c>
      <c r="Q801">
        <f t="shared" si="60"/>
        <v>178.61</v>
      </c>
      <c r="R801" s="13">
        <f t="shared" si="61"/>
        <v>40996.667199074072</v>
      </c>
      <c r="S801" s="13">
        <f t="shared" si="62"/>
        <v>41026.667199074072</v>
      </c>
      <c r="T801">
        <f t="shared" si="63"/>
        <v>2012</v>
      </c>
    </row>
    <row r="802" spans="1:20" ht="29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 t="shared" si="64"/>
        <v>152</v>
      </c>
      <c r="Q802">
        <f t="shared" si="60"/>
        <v>40.75</v>
      </c>
      <c r="R802" s="13">
        <f t="shared" si="61"/>
        <v>41863.433495370373</v>
      </c>
      <c r="S802" s="13">
        <f t="shared" si="62"/>
        <v>41893.433495370373</v>
      </c>
      <c r="T802">
        <f t="shared" si="63"/>
        <v>2014</v>
      </c>
    </row>
    <row r="803" spans="1:20" ht="29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 t="shared" si="64"/>
        <v>112</v>
      </c>
      <c r="Q803">
        <f t="shared" si="60"/>
        <v>43.73</v>
      </c>
      <c r="R803" s="13">
        <f t="shared" si="61"/>
        <v>40695.795370370368</v>
      </c>
      <c r="S803" s="13">
        <f t="shared" si="62"/>
        <v>40725.795370370368</v>
      </c>
      <c r="T803">
        <f t="shared" si="63"/>
        <v>2011</v>
      </c>
    </row>
    <row r="804" spans="1:20" ht="29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 t="shared" si="64"/>
        <v>101</v>
      </c>
      <c r="Q804">
        <f t="shared" si="60"/>
        <v>81.069999999999993</v>
      </c>
      <c r="R804" s="13">
        <f t="shared" si="61"/>
        <v>41123.022268518522</v>
      </c>
      <c r="S804" s="13">
        <f t="shared" si="62"/>
        <v>41169.170138888891</v>
      </c>
      <c r="T804">
        <f t="shared" si="63"/>
        <v>2012</v>
      </c>
    </row>
    <row r="805" spans="1:20" ht="29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 t="shared" si="64"/>
        <v>123</v>
      </c>
      <c r="Q805">
        <f t="shared" si="60"/>
        <v>74.61</v>
      </c>
      <c r="R805" s="13">
        <f t="shared" si="61"/>
        <v>40665.949976851851</v>
      </c>
      <c r="S805" s="13">
        <f t="shared" si="62"/>
        <v>40692.041666666664</v>
      </c>
      <c r="T805">
        <f t="shared" si="63"/>
        <v>2011</v>
      </c>
    </row>
    <row r="806" spans="1:20" ht="29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 t="shared" si="64"/>
        <v>100</v>
      </c>
      <c r="Q806">
        <f t="shared" si="60"/>
        <v>305.56</v>
      </c>
      <c r="R806" s="13">
        <f t="shared" si="61"/>
        <v>40730.105625000004</v>
      </c>
      <c r="S806" s="13">
        <f t="shared" si="62"/>
        <v>40747.165972222225</v>
      </c>
      <c r="T806">
        <f t="shared" si="63"/>
        <v>2011</v>
      </c>
    </row>
    <row r="807" spans="1:20" ht="29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 t="shared" si="64"/>
        <v>105</v>
      </c>
      <c r="Q807">
        <f t="shared" si="60"/>
        <v>58.33</v>
      </c>
      <c r="R807" s="13">
        <f t="shared" si="61"/>
        <v>40690.823055555556</v>
      </c>
      <c r="S807" s="13">
        <f t="shared" si="62"/>
        <v>40740.958333333336</v>
      </c>
      <c r="T807">
        <f t="shared" si="63"/>
        <v>2011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 t="shared" si="64"/>
        <v>104</v>
      </c>
      <c r="Q808">
        <f t="shared" si="60"/>
        <v>117.68</v>
      </c>
      <c r="R808" s="13">
        <f t="shared" si="61"/>
        <v>40763.691423611112</v>
      </c>
      <c r="S808" s="13">
        <f t="shared" si="62"/>
        <v>40793.691423611112</v>
      </c>
      <c r="T808">
        <f t="shared" si="63"/>
        <v>2011</v>
      </c>
    </row>
    <row r="809" spans="1:20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 t="shared" si="64"/>
        <v>105</v>
      </c>
      <c r="Q809">
        <f t="shared" si="60"/>
        <v>73.77</v>
      </c>
      <c r="R809" s="13">
        <f t="shared" si="61"/>
        <v>42759.628599537042</v>
      </c>
      <c r="S809" s="13">
        <f t="shared" si="62"/>
        <v>42795.083333333328</v>
      </c>
      <c r="T809">
        <f t="shared" si="63"/>
        <v>2017</v>
      </c>
    </row>
    <row r="810" spans="1:20" ht="29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 t="shared" si="64"/>
        <v>100</v>
      </c>
      <c r="Q810">
        <f t="shared" si="60"/>
        <v>104.65</v>
      </c>
      <c r="R810" s="13">
        <f t="shared" si="61"/>
        <v>41962.100532407407</v>
      </c>
      <c r="S810" s="13">
        <f t="shared" si="62"/>
        <v>41995.207638888889</v>
      </c>
      <c r="T810">
        <f t="shared" si="63"/>
        <v>2014</v>
      </c>
    </row>
    <row r="811" spans="1:20" ht="29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 t="shared" si="64"/>
        <v>104</v>
      </c>
      <c r="Q811">
        <f t="shared" si="60"/>
        <v>79.83</v>
      </c>
      <c r="R811" s="13">
        <f t="shared" si="61"/>
        <v>41628.833680555559</v>
      </c>
      <c r="S811" s="13">
        <f t="shared" si="62"/>
        <v>41658.833680555559</v>
      </c>
      <c r="T811">
        <f t="shared" si="63"/>
        <v>2013</v>
      </c>
    </row>
    <row r="812" spans="1:20" ht="29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 t="shared" si="64"/>
        <v>105</v>
      </c>
      <c r="Q812">
        <f t="shared" si="60"/>
        <v>58.33</v>
      </c>
      <c r="R812" s="13">
        <f t="shared" si="61"/>
        <v>41123.056273148148</v>
      </c>
      <c r="S812" s="13">
        <f t="shared" si="62"/>
        <v>41153.056273148148</v>
      </c>
      <c r="T812">
        <f t="shared" si="63"/>
        <v>2012</v>
      </c>
    </row>
    <row r="813" spans="1:20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 t="shared" si="64"/>
        <v>104</v>
      </c>
      <c r="Q813">
        <f t="shared" si="60"/>
        <v>86.67</v>
      </c>
      <c r="R813" s="13">
        <f t="shared" si="61"/>
        <v>41443.643541666665</v>
      </c>
      <c r="S813" s="13">
        <f t="shared" si="62"/>
        <v>41465.702777777777</v>
      </c>
      <c r="T813">
        <f t="shared" si="63"/>
        <v>2013</v>
      </c>
    </row>
    <row r="814" spans="1:20" ht="29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 t="shared" si="64"/>
        <v>152</v>
      </c>
      <c r="Q814">
        <f t="shared" si="60"/>
        <v>27.61</v>
      </c>
      <c r="R814" s="13">
        <f t="shared" si="61"/>
        <v>41282.017962962964</v>
      </c>
      <c r="S814" s="13">
        <f t="shared" si="62"/>
        <v>41334.581944444442</v>
      </c>
      <c r="T814">
        <f t="shared" si="63"/>
        <v>2013</v>
      </c>
    </row>
    <row r="815" spans="1:20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 t="shared" si="64"/>
        <v>160</v>
      </c>
      <c r="Q815">
        <f t="shared" si="60"/>
        <v>25</v>
      </c>
      <c r="R815" s="13">
        <f t="shared" si="61"/>
        <v>41080.960243055553</v>
      </c>
      <c r="S815" s="13">
        <f t="shared" si="62"/>
        <v>41110.960243055553</v>
      </c>
      <c r="T815">
        <f t="shared" si="63"/>
        <v>2012</v>
      </c>
    </row>
    <row r="816" spans="1:20" ht="29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 t="shared" si="64"/>
        <v>127</v>
      </c>
      <c r="Q816">
        <f t="shared" si="60"/>
        <v>45.46</v>
      </c>
      <c r="R816" s="13">
        <f t="shared" si="61"/>
        <v>40679.743067129632</v>
      </c>
      <c r="S816" s="13">
        <f t="shared" si="62"/>
        <v>40694.75277777778</v>
      </c>
      <c r="T816">
        <f t="shared" si="63"/>
        <v>2011</v>
      </c>
    </row>
    <row r="817" spans="1:20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 t="shared" si="64"/>
        <v>107</v>
      </c>
      <c r="Q817">
        <f t="shared" si="60"/>
        <v>99.53</v>
      </c>
      <c r="R817" s="13">
        <f t="shared" si="61"/>
        <v>41914.917858796296</v>
      </c>
      <c r="S817" s="13">
        <f t="shared" si="62"/>
        <v>41944.917858796296</v>
      </c>
      <c r="T817">
        <f t="shared" si="63"/>
        <v>2014</v>
      </c>
    </row>
    <row r="818" spans="1:20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 t="shared" si="64"/>
        <v>115</v>
      </c>
      <c r="Q818">
        <f t="shared" si="60"/>
        <v>39.31</v>
      </c>
      <c r="R818" s="13">
        <f t="shared" si="61"/>
        <v>41341.870868055557</v>
      </c>
      <c r="S818" s="13">
        <f t="shared" si="62"/>
        <v>41373.270833333336</v>
      </c>
      <c r="T818">
        <f t="shared" si="63"/>
        <v>2013</v>
      </c>
    </row>
    <row r="819" spans="1:20" ht="29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 t="shared" si="64"/>
        <v>137</v>
      </c>
      <c r="Q819">
        <f t="shared" si="60"/>
        <v>89.42</v>
      </c>
      <c r="R819" s="13">
        <f t="shared" si="61"/>
        <v>40925.599664351852</v>
      </c>
      <c r="S819" s="13">
        <f t="shared" si="62"/>
        <v>40979.207638888889</v>
      </c>
      <c r="T819">
        <f t="shared" si="63"/>
        <v>2012</v>
      </c>
    </row>
    <row r="820" spans="1:20" ht="29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 t="shared" si="64"/>
        <v>156</v>
      </c>
      <c r="Q820">
        <f t="shared" si="60"/>
        <v>28.68</v>
      </c>
      <c r="R820" s="13">
        <f t="shared" si="61"/>
        <v>41120.882881944446</v>
      </c>
      <c r="S820" s="13">
        <f t="shared" si="62"/>
        <v>41128.709027777775</v>
      </c>
      <c r="T820">
        <f t="shared" si="63"/>
        <v>2012</v>
      </c>
    </row>
    <row r="821" spans="1:20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 t="shared" si="64"/>
        <v>109</v>
      </c>
      <c r="Q821">
        <f t="shared" si="60"/>
        <v>31.07</v>
      </c>
      <c r="R821" s="13">
        <f t="shared" si="61"/>
        <v>41619.998310185183</v>
      </c>
      <c r="S821" s="13">
        <f t="shared" si="62"/>
        <v>41629.197222222225</v>
      </c>
      <c r="T821">
        <f t="shared" si="63"/>
        <v>2013</v>
      </c>
    </row>
    <row r="822" spans="1:20" ht="29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 t="shared" si="64"/>
        <v>134</v>
      </c>
      <c r="Q822">
        <f t="shared" si="60"/>
        <v>70.55</v>
      </c>
      <c r="R822" s="13">
        <f t="shared" si="61"/>
        <v>41768.841921296298</v>
      </c>
      <c r="S822" s="13">
        <f t="shared" si="62"/>
        <v>41799.208333333336</v>
      </c>
      <c r="T822">
        <f t="shared" si="63"/>
        <v>2014</v>
      </c>
    </row>
    <row r="823" spans="1:20" ht="29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 t="shared" si="64"/>
        <v>100</v>
      </c>
      <c r="Q823">
        <f t="shared" si="60"/>
        <v>224.13</v>
      </c>
      <c r="R823" s="13">
        <f t="shared" si="61"/>
        <v>42093.922048611115</v>
      </c>
      <c r="S823" s="13">
        <f t="shared" si="62"/>
        <v>42128.167361111111</v>
      </c>
      <c r="T823">
        <f t="shared" si="63"/>
        <v>2015</v>
      </c>
    </row>
    <row r="824" spans="1:20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 t="shared" si="64"/>
        <v>119</v>
      </c>
      <c r="Q824">
        <f t="shared" si="60"/>
        <v>51.81</v>
      </c>
      <c r="R824" s="13">
        <f t="shared" si="61"/>
        <v>41157.947337962964</v>
      </c>
      <c r="S824" s="13">
        <f t="shared" si="62"/>
        <v>41187.947337962964</v>
      </c>
      <c r="T824">
        <f t="shared" si="63"/>
        <v>2012</v>
      </c>
    </row>
    <row r="825" spans="1:20" ht="29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 t="shared" si="64"/>
        <v>180</v>
      </c>
      <c r="Q825">
        <f t="shared" si="60"/>
        <v>43.52</v>
      </c>
      <c r="R825" s="13">
        <f t="shared" si="61"/>
        <v>42055.972824074073</v>
      </c>
      <c r="S825" s="13">
        <f t="shared" si="62"/>
        <v>42085.931157407409</v>
      </c>
      <c r="T825">
        <f t="shared" si="63"/>
        <v>2015</v>
      </c>
    </row>
    <row r="826" spans="1:20" ht="29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 t="shared" si="64"/>
        <v>134</v>
      </c>
      <c r="Q826">
        <f t="shared" si="60"/>
        <v>39.82</v>
      </c>
      <c r="R826" s="13">
        <f t="shared" si="61"/>
        <v>40250.242106481484</v>
      </c>
      <c r="S826" s="13">
        <f t="shared" si="62"/>
        <v>40286.290972222225</v>
      </c>
      <c r="T826">
        <f t="shared" si="63"/>
        <v>2010</v>
      </c>
    </row>
    <row r="827" spans="1:20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 t="shared" si="64"/>
        <v>100</v>
      </c>
      <c r="Q827">
        <f t="shared" si="60"/>
        <v>126.81</v>
      </c>
      <c r="R827" s="13">
        <f t="shared" si="61"/>
        <v>41186.306527777779</v>
      </c>
      <c r="S827" s="13">
        <f t="shared" si="62"/>
        <v>41211.306527777779</v>
      </c>
      <c r="T827">
        <f t="shared" si="63"/>
        <v>2012</v>
      </c>
    </row>
    <row r="828" spans="1:20" ht="29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 t="shared" si="64"/>
        <v>101</v>
      </c>
      <c r="Q828">
        <f t="shared" si="60"/>
        <v>113.88</v>
      </c>
      <c r="R828" s="13">
        <f t="shared" si="61"/>
        <v>40973.038541666669</v>
      </c>
      <c r="S828" s="13">
        <f t="shared" si="62"/>
        <v>40993.996874999997</v>
      </c>
      <c r="T828">
        <f t="shared" si="63"/>
        <v>2012</v>
      </c>
    </row>
    <row r="829" spans="1:20" ht="29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 t="shared" si="64"/>
        <v>103</v>
      </c>
      <c r="Q829">
        <f t="shared" si="60"/>
        <v>28.18</v>
      </c>
      <c r="R829" s="13">
        <f t="shared" si="61"/>
        <v>40927.473460648151</v>
      </c>
      <c r="S829" s="13">
        <f t="shared" si="62"/>
        <v>40953.825694444444</v>
      </c>
      <c r="T829">
        <f t="shared" si="63"/>
        <v>2012</v>
      </c>
    </row>
    <row r="830" spans="1:20" ht="29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 t="shared" si="64"/>
        <v>107</v>
      </c>
      <c r="Q830">
        <f t="shared" si="60"/>
        <v>36.61</v>
      </c>
      <c r="R830" s="13">
        <f t="shared" si="61"/>
        <v>41073.050717592596</v>
      </c>
      <c r="S830" s="13">
        <f t="shared" si="62"/>
        <v>41085.683333333334</v>
      </c>
      <c r="T830">
        <f t="shared" si="63"/>
        <v>2012</v>
      </c>
    </row>
    <row r="831" spans="1:20" ht="29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 t="shared" si="64"/>
        <v>104</v>
      </c>
      <c r="Q831">
        <f t="shared" si="60"/>
        <v>32.5</v>
      </c>
      <c r="R831" s="13">
        <f t="shared" si="61"/>
        <v>42504.801388888889</v>
      </c>
      <c r="S831" s="13">
        <f t="shared" si="62"/>
        <v>42564.801388888889</v>
      </c>
      <c r="T831">
        <f t="shared" si="63"/>
        <v>2016</v>
      </c>
    </row>
    <row r="832" spans="1:20" ht="29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 t="shared" si="64"/>
        <v>108</v>
      </c>
      <c r="Q832">
        <f t="shared" si="60"/>
        <v>60.66</v>
      </c>
      <c r="R832" s="13">
        <f t="shared" si="61"/>
        <v>41325.525752314818</v>
      </c>
      <c r="S832" s="13">
        <f t="shared" si="62"/>
        <v>41355.484085648146</v>
      </c>
      <c r="T832">
        <f t="shared" si="63"/>
        <v>2013</v>
      </c>
    </row>
    <row r="833" spans="1:20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 t="shared" si="64"/>
        <v>233</v>
      </c>
      <c r="Q833">
        <f t="shared" si="60"/>
        <v>175</v>
      </c>
      <c r="R833" s="13">
        <f t="shared" si="61"/>
        <v>40996.646921296298</v>
      </c>
      <c r="S833" s="13">
        <f t="shared" si="62"/>
        <v>41026.646921296298</v>
      </c>
      <c r="T833">
        <f t="shared" si="63"/>
        <v>2012</v>
      </c>
    </row>
    <row r="834" spans="1:20" ht="29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 t="shared" si="64"/>
        <v>101</v>
      </c>
      <c r="Q834">
        <f t="shared" si="60"/>
        <v>97.99</v>
      </c>
      <c r="R834" s="13">
        <f t="shared" si="61"/>
        <v>40869.675173611111</v>
      </c>
      <c r="S834" s="13">
        <f t="shared" si="62"/>
        <v>40929.342361111114</v>
      </c>
      <c r="T834">
        <f t="shared" si="63"/>
        <v>2011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 t="shared" si="64"/>
        <v>102</v>
      </c>
      <c r="Q835">
        <f t="shared" ref="Q835:Q898" si="65">IFERROR(ROUND(E835/L835,2),0)</f>
        <v>148.78</v>
      </c>
      <c r="R835" s="13">
        <f t="shared" ref="R835:R898" si="66">(((J835/60)/60)/24+DATE(1970,1,1))</f>
        <v>41718.878182870372</v>
      </c>
      <c r="S835" s="13">
        <f t="shared" ref="S835:S898" si="67">(((I835/60)/60)/24)+DATE(1970,1,1)</f>
        <v>41748.878182870372</v>
      </c>
      <c r="T835">
        <f t="shared" ref="T835:T898" si="68">YEAR(R835)</f>
        <v>2014</v>
      </c>
    </row>
    <row r="836" spans="1:20" ht="29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 t="shared" ref="P836:P899" si="69">ROUND(E836/D836*100,0)</f>
        <v>131</v>
      </c>
      <c r="Q836">
        <f t="shared" si="65"/>
        <v>96.08</v>
      </c>
      <c r="R836" s="13">
        <f t="shared" si="66"/>
        <v>41422.822824074072</v>
      </c>
      <c r="S836" s="13">
        <f t="shared" si="67"/>
        <v>41456.165972222225</v>
      </c>
      <c r="T836">
        <f t="shared" si="68"/>
        <v>2013</v>
      </c>
    </row>
    <row r="837" spans="1:20" ht="29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 t="shared" si="69"/>
        <v>117</v>
      </c>
      <c r="Q837">
        <f t="shared" si="65"/>
        <v>58.63</v>
      </c>
      <c r="R837" s="13">
        <f t="shared" si="66"/>
        <v>41005.45784722222</v>
      </c>
      <c r="S837" s="13">
        <f t="shared" si="67"/>
        <v>41048.125</v>
      </c>
      <c r="T837">
        <f t="shared" si="68"/>
        <v>2012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 t="shared" si="69"/>
        <v>101</v>
      </c>
      <c r="Q838">
        <f t="shared" si="65"/>
        <v>109.71</v>
      </c>
      <c r="R838" s="13">
        <f t="shared" si="66"/>
        <v>41524.056921296295</v>
      </c>
      <c r="S838" s="13">
        <f t="shared" si="67"/>
        <v>41554.056921296295</v>
      </c>
      <c r="T838">
        <f t="shared" si="68"/>
        <v>2013</v>
      </c>
    </row>
    <row r="839" spans="1:20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 t="shared" si="69"/>
        <v>122</v>
      </c>
      <c r="Q839">
        <f t="shared" si="65"/>
        <v>49.11</v>
      </c>
      <c r="R839" s="13">
        <f t="shared" si="66"/>
        <v>41730.998402777775</v>
      </c>
      <c r="S839" s="13">
        <f t="shared" si="67"/>
        <v>41760.998402777775</v>
      </c>
      <c r="T839">
        <f t="shared" si="68"/>
        <v>2014</v>
      </c>
    </row>
    <row r="840" spans="1:20" ht="29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 t="shared" si="69"/>
        <v>145</v>
      </c>
      <c r="Q840">
        <f t="shared" si="65"/>
        <v>47.67</v>
      </c>
      <c r="R840" s="13">
        <f t="shared" si="66"/>
        <v>40895.897974537038</v>
      </c>
      <c r="S840" s="13">
        <f t="shared" si="67"/>
        <v>40925.897974537038</v>
      </c>
      <c r="T840">
        <f t="shared" si="68"/>
        <v>2011</v>
      </c>
    </row>
    <row r="841" spans="1:20" ht="29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 t="shared" si="69"/>
        <v>117</v>
      </c>
      <c r="Q841">
        <f t="shared" si="65"/>
        <v>60.74</v>
      </c>
      <c r="R841" s="13">
        <f t="shared" si="66"/>
        <v>41144.763379629629</v>
      </c>
      <c r="S841" s="13">
        <f t="shared" si="67"/>
        <v>41174.763379629629</v>
      </c>
      <c r="T841">
        <f t="shared" si="68"/>
        <v>2012</v>
      </c>
    </row>
    <row r="842" spans="1:20" ht="29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 t="shared" si="69"/>
        <v>120</v>
      </c>
      <c r="Q842">
        <f t="shared" si="65"/>
        <v>63.38</v>
      </c>
      <c r="R842" s="13">
        <f t="shared" si="66"/>
        <v>42607.226701388892</v>
      </c>
      <c r="S842" s="13">
        <f t="shared" si="67"/>
        <v>42637.226701388892</v>
      </c>
      <c r="T842">
        <f t="shared" si="68"/>
        <v>2016</v>
      </c>
    </row>
    <row r="843" spans="1:20" ht="29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 t="shared" si="69"/>
        <v>101</v>
      </c>
      <c r="Q843">
        <f t="shared" si="65"/>
        <v>53.89</v>
      </c>
      <c r="R843" s="13">
        <f t="shared" si="66"/>
        <v>41923.838692129626</v>
      </c>
      <c r="S843" s="13">
        <f t="shared" si="67"/>
        <v>41953.88035879629</v>
      </c>
      <c r="T843">
        <f t="shared" si="68"/>
        <v>2014</v>
      </c>
    </row>
    <row r="844" spans="1:20" ht="29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 t="shared" si="69"/>
        <v>104</v>
      </c>
      <c r="Q844">
        <f t="shared" si="65"/>
        <v>66.87</v>
      </c>
      <c r="R844" s="13">
        <f t="shared" si="66"/>
        <v>41526.592395833337</v>
      </c>
      <c r="S844" s="13">
        <f t="shared" si="67"/>
        <v>41561.165972222225</v>
      </c>
      <c r="T844">
        <f t="shared" si="68"/>
        <v>2013</v>
      </c>
    </row>
    <row r="845" spans="1:20" ht="29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 t="shared" si="69"/>
        <v>267</v>
      </c>
      <c r="Q845">
        <f t="shared" si="65"/>
        <v>63.1</v>
      </c>
      <c r="R845" s="13">
        <f t="shared" si="66"/>
        <v>42695.257870370369</v>
      </c>
      <c r="S845" s="13">
        <f t="shared" si="67"/>
        <v>42712.333333333328</v>
      </c>
      <c r="T845">
        <f t="shared" si="68"/>
        <v>2016</v>
      </c>
    </row>
    <row r="846" spans="1:20" ht="29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 t="shared" si="69"/>
        <v>194</v>
      </c>
      <c r="Q846">
        <f t="shared" si="65"/>
        <v>36.630000000000003</v>
      </c>
      <c r="R846" s="13">
        <f t="shared" si="66"/>
        <v>41905.684629629628</v>
      </c>
      <c r="S846" s="13">
        <f t="shared" si="67"/>
        <v>41944.207638888889</v>
      </c>
      <c r="T846">
        <f t="shared" si="68"/>
        <v>2014</v>
      </c>
    </row>
    <row r="847" spans="1:20" ht="29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 t="shared" si="69"/>
        <v>120</v>
      </c>
      <c r="Q847">
        <f t="shared" si="65"/>
        <v>34.01</v>
      </c>
      <c r="R847" s="13">
        <f t="shared" si="66"/>
        <v>42578.205972222218</v>
      </c>
      <c r="S847" s="13">
        <f t="shared" si="67"/>
        <v>42618.165972222225</v>
      </c>
      <c r="T847">
        <f t="shared" si="68"/>
        <v>2016</v>
      </c>
    </row>
    <row r="848" spans="1:20" ht="29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 t="shared" si="69"/>
        <v>122</v>
      </c>
      <c r="Q848">
        <f t="shared" si="65"/>
        <v>28.55</v>
      </c>
      <c r="R848" s="13">
        <f t="shared" si="66"/>
        <v>41694.391840277778</v>
      </c>
      <c r="S848" s="13">
        <f t="shared" si="67"/>
        <v>41708.583333333336</v>
      </c>
      <c r="T848">
        <f t="shared" si="68"/>
        <v>2014</v>
      </c>
    </row>
    <row r="849" spans="1:20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 t="shared" si="69"/>
        <v>100</v>
      </c>
      <c r="Q849">
        <f t="shared" si="65"/>
        <v>10</v>
      </c>
      <c r="R849" s="13">
        <f t="shared" si="66"/>
        <v>42165.79833333334</v>
      </c>
      <c r="S849" s="13">
        <f t="shared" si="67"/>
        <v>42195.79833333334</v>
      </c>
      <c r="T849">
        <f t="shared" si="68"/>
        <v>2015</v>
      </c>
    </row>
    <row r="850" spans="1:20" ht="29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 t="shared" si="69"/>
        <v>100</v>
      </c>
      <c r="Q850">
        <f t="shared" si="65"/>
        <v>18.75</v>
      </c>
      <c r="R850" s="13">
        <f t="shared" si="66"/>
        <v>42078.792048611111</v>
      </c>
      <c r="S850" s="13">
        <f t="shared" si="67"/>
        <v>42108.792048611111</v>
      </c>
      <c r="T850">
        <f t="shared" si="68"/>
        <v>2015</v>
      </c>
    </row>
    <row r="851" spans="1:20" ht="29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 t="shared" si="69"/>
        <v>120</v>
      </c>
      <c r="Q851">
        <f t="shared" si="65"/>
        <v>41.7</v>
      </c>
      <c r="R851" s="13">
        <f t="shared" si="66"/>
        <v>42051.148888888885</v>
      </c>
      <c r="S851" s="13">
        <f t="shared" si="67"/>
        <v>42079.107222222221</v>
      </c>
      <c r="T851">
        <f t="shared" si="68"/>
        <v>2015</v>
      </c>
    </row>
    <row r="852" spans="1:20" ht="29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 t="shared" si="69"/>
        <v>155</v>
      </c>
      <c r="Q852">
        <f t="shared" si="65"/>
        <v>46.67</v>
      </c>
      <c r="R852" s="13">
        <f t="shared" si="66"/>
        <v>42452.827743055561</v>
      </c>
      <c r="S852" s="13">
        <f t="shared" si="67"/>
        <v>42485.207638888889</v>
      </c>
      <c r="T852">
        <f t="shared" si="68"/>
        <v>2016</v>
      </c>
    </row>
    <row r="853" spans="1:20" ht="29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 t="shared" si="69"/>
        <v>130</v>
      </c>
      <c r="Q853">
        <f t="shared" si="65"/>
        <v>37.270000000000003</v>
      </c>
      <c r="R853" s="13">
        <f t="shared" si="66"/>
        <v>42522.880243055552</v>
      </c>
      <c r="S853" s="13">
        <f t="shared" si="67"/>
        <v>42582.822916666672</v>
      </c>
      <c r="T853">
        <f t="shared" si="68"/>
        <v>2016</v>
      </c>
    </row>
    <row r="854" spans="1:20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 t="shared" si="69"/>
        <v>105</v>
      </c>
      <c r="Q854">
        <f t="shared" si="65"/>
        <v>59.26</v>
      </c>
      <c r="R854" s="13">
        <f t="shared" si="66"/>
        <v>42656.805497685185</v>
      </c>
      <c r="S854" s="13">
        <f t="shared" si="67"/>
        <v>42667.875</v>
      </c>
      <c r="T854">
        <f t="shared" si="68"/>
        <v>2016</v>
      </c>
    </row>
    <row r="855" spans="1:20" ht="29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 t="shared" si="69"/>
        <v>100</v>
      </c>
      <c r="Q855">
        <f t="shared" si="65"/>
        <v>30</v>
      </c>
      <c r="R855" s="13">
        <f t="shared" si="66"/>
        <v>42021.832280092596</v>
      </c>
      <c r="S855" s="13">
        <f t="shared" si="67"/>
        <v>42051.832280092596</v>
      </c>
      <c r="T855">
        <f t="shared" si="68"/>
        <v>2015</v>
      </c>
    </row>
    <row r="856" spans="1:20" ht="29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 t="shared" si="69"/>
        <v>118</v>
      </c>
      <c r="Q856">
        <f t="shared" si="65"/>
        <v>65.86</v>
      </c>
      <c r="R856" s="13">
        <f t="shared" si="66"/>
        <v>42702.212337962963</v>
      </c>
      <c r="S856" s="13">
        <f t="shared" si="67"/>
        <v>42732.212337962963</v>
      </c>
      <c r="T856">
        <f t="shared" si="68"/>
        <v>2016</v>
      </c>
    </row>
    <row r="857" spans="1:20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 t="shared" si="69"/>
        <v>103</v>
      </c>
      <c r="Q857">
        <f t="shared" si="65"/>
        <v>31.91</v>
      </c>
      <c r="R857" s="13">
        <f t="shared" si="66"/>
        <v>42545.125196759262</v>
      </c>
      <c r="S857" s="13">
        <f t="shared" si="67"/>
        <v>42575.125196759262</v>
      </c>
      <c r="T857">
        <f t="shared" si="68"/>
        <v>2016</v>
      </c>
    </row>
    <row r="858" spans="1:20" ht="29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 t="shared" si="69"/>
        <v>218</v>
      </c>
      <c r="Q858">
        <f t="shared" si="65"/>
        <v>19.46</v>
      </c>
      <c r="R858" s="13">
        <f t="shared" si="66"/>
        <v>42609.311990740738</v>
      </c>
      <c r="S858" s="13">
        <f t="shared" si="67"/>
        <v>42668.791666666672</v>
      </c>
      <c r="T858">
        <f t="shared" si="68"/>
        <v>2016</v>
      </c>
    </row>
    <row r="859" spans="1:20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 t="shared" si="69"/>
        <v>100</v>
      </c>
      <c r="Q859">
        <f t="shared" si="65"/>
        <v>50</v>
      </c>
      <c r="R859" s="13">
        <f t="shared" si="66"/>
        <v>42291.581377314811</v>
      </c>
      <c r="S859" s="13">
        <f t="shared" si="67"/>
        <v>42333.623043981483</v>
      </c>
      <c r="T859">
        <f t="shared" si="68"/>
        <v>2015</v>
      </c>
    </row>
    <row r="860" spans="1:20" ht="29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 t="shared" si="69"/>
        <v>144</v>
      </c>
      <c r="Q860">
        <f t="shared" si="65"/>
        <v>22.74</v>
      </c>
      <c r="R860" s="13">
        <f t="shared" si="66"/>
        <v>42079.745578703703</v>
      </c>
      <c r="S860" s="13">
        <f t="shared" si="67"/>
        <v>42109.957638888889</v>
      </c>
      <c r="T860">
        <f t="shared" si="68"/>
        <v>2015</v>
      </c>
    </row>
    <row r="861" spans="1:20" ht="29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 t="shared" si="69"/>
        <v>105</v>
      </c>
      <c r="Q861">
        <f t="shared" si="65"/>
        <v>42.72</v>
      </c>
      <c r="R861" s="13">
        <f t="shared" si="66"/>
        <v>42128.820231481484</v>
      </c>
      <c r="S861" s="13">
        <f t="shared" si="67"/>
        <v>42159</v>
      </c>
      <c r="T861">
        <f t="shared" si="68"/>
        <v>2015</v>
      </c>
    </row>
    <row r="862" spans="1:20" ht="29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 t="shared" si="69"/>
        <v>18</v>
      </c>
      <c r="Q862">
        <f t="shared" si="65"/>
        <v>52.92</v>
      </c>
      <c r="R862" s="13">
        <f t="shared" si="66"/>
        <v>41570.482789351852</v>
      </c>
      <c r="S862" s="13">
        <f t="shared" si="67"/>
        <v>41600.524456018517</v>
      </c>
      <c r="T862">
        <f t="shared" si="68"/>
        <v>2013</v>
      </c>
    </row>
    <row r="863" spans="1:20" ht="29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 t="shared" si="69"/>
        <v>2</v>
      </c>
      <c r="Q863">
        <f t="shared" si="65"/>
        <v>50.5</v>
      </c>
      <c r="R863" s="13">
        <f t="shared" si="66"/>
        <v>42599.965324074074</v>
      </c>
      <c r="S863" s="13">
        <f t="shared" si="67"/>
        <v>42629.965324074074</v>
      </c>
      <c r="T863">
        <f t="shared" si="68"/>
        <v>2016</v>
      </c>
    </row>
    <row r="864" spans="1:20" ht="29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 t="shared" si="69"/>
        <v>0</v>
      </c>
      <c r="Q864">
        <f t="shared" si="65"/>
        <v>42.5</v>
      </c>
      <c r="R864" s="13">
        <f t="shared" si="66"/>
        <v>41559.5549537037</v>
      </c>
      <c r="S864" s="13">
        <f t="shared" si="67"/>
        <v>41589.596620370372</v>
      </c>
      <c r="T864">
        <f t="shared" si="68"/>
        <v>2013</v>
      </c>
    </row>
    <row r="865" spans="1:20" ht="29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 t="shared" si="69"/>
        <v>5</v>
      </c>
      <c r="Q865">
        <f t="shared" si="65"/>
        <v>18</v>
      </c>
      <c r="R865" s="13">
        <f t="shared" si="66"/>
        <v>40921.117662037039</v>
      </c>
      <c r="S865" s="13">
        <f t="shared" si="67"/>
        <v>40951.117662037039</v>
      </c>
      <c r="T865">
        <f t="shared" si="68"/>
        <v>2012</v>
      </c>
    </row>
    <row r="866" spans="1:20" ht="29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 t="shared" si="69"/>
        <v>42</v>
      </c>
      <c r="Q866">
        <f t="shared" si="65"/>
        <v>34.18</v>
      </c>
      <c r="R866" s="13">
        <f t="shared" si="66"/>
        <v>41541.106921296298</v>
      </c>
      <c r="S866" s="13">
        <f t="shared" si="67"/>
        <v>41563.415972222225</v>
      </c>
      <c r="T866">
        <f t="shared" si="68"/>
        <v>2013</v>
      </c>
    </row>
    <row r="867" spans="1:20" ht="29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 t="shared" si="69"/>
        <v>2</v>
      </c>
      <c r="Q867">
        <f t="shared" si="65"/>
        <v>22.5</v>
      </c>
      <c r="R867" s="13">
        <f t="shared" si="66"/>
        <v>41230.77311342593</v>
      </c>
      <c r="S867" s="13">
        <f t="shared" si="67"/>
        <v>41290.77311342593</v>
      </c>
      <c r="T867">
        <f t="shared" si="68"/>
        <v>2012</v>
      </c>
    </row>
    <row r="868" spans="1:20" ht="29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 t="shared" si="69"/>
        <v>18</v>
      </c>
      <c r="Q868">
        <f t="shared" si="65"/>
        <v>58.18</v>
      </c>
      <c r="R868" s="13">
        <f t="shared" si="66"/>
        <v>42025.637939814813</v>
      </c>
      <c r="S868" s="13">
        <f t="shared" si="67"/>
        <v>42063.631944444445</v>
      </c>
      <c r="T868">
        <f t="shared" si="68"/>
        <v>2015</v>
      </c>
    </row>
    <row r="869" spans="1:20" ht="29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 t="shared" si="69"/>
        <v>24</v>
      </c>
      <c r="Q869">
        <f t="shared" si="65"/>
        <v>109.18</v>
      </c>
      <c r="R869" s="13">
        <f t="shared" si="66"/>
        <v>40088.105393518519</v>
      </c>
      <c r="S869" s="13">
        <f t="shared" si="67"/>
        <v>40148.207638888889</v>
      </c>
      <c r="T869">
        <f t="shared" si="68"/>
        <v>2009</v>
      </c>
    </row>
    <row r="870" spans="1:20" ht="29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 t="shared" si="69"/>
        <v>0</v>
      </c>
      <c r="Q870">
        <f t="shared" si="65"/>
        <v>50</v>
      </c>
      <c r="R870" s="13">
        <f t="shared" si="66"/>
        <v>41616.027754629627</v>
      </c>
      <c r="S870" s="13">
        <f t="shared" si="67"/>
        <v>41646.027754629627</v>
      </c>
      <c r="T870">
        <f t="shared" si="68"/>
        <v>2013</v>
      </c>
    </row>
    <row r="871" spans="1:20" ht="29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 t="shared" si="69"/>
        <v>12</v>
      </c>
      <c r="Q871">
        <f t="shared" si="65"/>
        <v>346.67</v>
      </c>
      <c r="R871" s="13">
        <f t="shared" si="66"/>
        <v>41342.845567129632</v>
      </c>
      <c r="S871" s="13">
        <f t="shared" si="67"/>
        <v>41372.803900462961</v>
      </c>
      <c r="T871">
        <f t="shared" si="68"/>
        <v>2013</v>
      </c>
    </row>
    <row r="872" spans="1:20" ht="29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 t="shared" si="69"/>
        <v>0</v>
      </c>
      <c r="Q872">
        <f t="shared" si="65"/>
        <v>12.4</v>
      </c>
      <c r="R872" s="13">
        <f t="shared" si="66"/>
        <v>41488.022256944445</v>
      </c>
      <c r="S872" s="13">
        <f t="shared" si="67"/>
        <v>41518.022256944445</v>
      </c>
      <c r="T872">
        <f t="shared" si="68"/>
        <v>2013</v>
      </c>
    </row>
    <row r="873" spans="1:20" ht="29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 t="shared" si="69"/>
        <v>5</v>
      </c>
      <c r="Q873">
        <f t="shared" si="65"/>
        <v>27.08</v>
      </c>
      <c r="R873" s="13">
        <f t="shared" si="66"/>
        <v>41577.561284722222</v>
      </c>
      <c r="S873" s="13">
        <f t="shared" si="67"/>
        <v>41607.602951388886</v>
      </c>
      <c r="T873">
        <f t="shared" si="68"/>
        <v>2013</v>
      </c>
    </row>
    <row r="874" spans="1:20" ht="29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 t="shared" si="69"/>
        <v>1</v>
      </c>
      <c r="Q874">
        <f t="shared" si="65"/>
        <v>32.5</v>
      </c>
      <c r="R874" s="13">
        <f t="shared" si="66"/>
        <v>40567.825543981482</v>
      </c>
      <c r="S874" s="13">
        <f t="shared" si="67"/>
        <v>40612.825543981482</v>
      </c>
      <c r="T874">
        <f t="shared" si="68"/>
        <v>2011</v>
      </c>
    </row>
    <row r="875" spans="1:20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 t="shared" si="69"/>
        <v>1</v>
      </c>
      <c r="Q875">
        <f t="shared" si="65"/>
        <v>9</v>
      </c>
      <c r="R875" s="13">
        <f t="shared" si="66"/>
        <v>41184.167129629634</v>
      </c>
      <c r="S875" s="13">
        <f t="shared" si="67"/>
        <v>41224.208796296298</v>
      </c>
      <c r="T875">
        <f t="shared" si="68"/>
        <v>2012</v>
      </c>
    </row>
    <row r="876" spans="1:20" ht="29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 t="shared" si="69"/>
        <v>24</v>
      </c>
      <c r="Q876">
        <f t="shared" si="65"/>
        <v>34.76</v>
      </c>
      <c r="R876" s="13">
        <f t="shared" si="66"/>
        <v>41368.583726851852</v>
      </c>
      <c r="S876" s="13">
        <f t="shared" si="67"/>
        <v>41398.583726851852</v>
      </c>
      <c r="T876">
        <f t="shared" si="68"/>
        <v>2013</v>
      </c>
    </row>
    <row r="877" spans="1:20" ht="29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 t="shared" si="69"/>
        <v>0</v>
      </c>
      <c r="Q877">
        <f t="shared" si="65"/>
        <v>0</v>
      </c>
      <c r="R877" s="13">
        <f t="shared" si="66"/>
        <v>42248.723738425921</v>
      </c>
      <c r="S877" s="13">
        <f t="shared" si="67"/>
        <v>42268.723738425921</v>
      </c>
      <c r="T877">
        <f t="shared" si="68"/>
        <v>2015</v>
      </c>
    </row>
    <row r="878" spans="1:20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 t="shared" si="69"/>
        <v>41</v>
      </c>
      <c r="Q878">
        <f t="shared" si="65"/>
        <v>28.58</v>
      </c>
      <c r="R878" s="13">
        <f t="shared" si="66"/>
        <v>41276.496840277774</v>
      </c>
      <c r="S878" s="13">
        <f t="shared" si="67"/>
        <v>41309.496840277774</v>
      </c>
      <c r="T878">
        <f t="shared" si="68"/>
        <v>2013</v>
      </c>
    </row>
    <row r="879" spans="1:20" ht="29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 t="shared" si="69"/>
        <v>68</v>
      </c>
      <c r="Q879">
        <f t="shared" si="65"/>
        <v>46.59</v>
      </c>
      <c r="R879" s="13">
        <f t="shared" si="66"/>
        <v>41597.788888888892</v>
      </c>
      <c r="S879" s="13">
        <f t="shared" si="67"/>
        <v>41627.788888888892</v>
      </c>
      <c r="T879">
        <f t="shared" si="68"/>
        <v>2013</v>
      </c>
    </row>
    <row r="880" spans="1:20" ht="29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 t="shared" si="69"/>
        <v>1</v>
      </c>
      <c r="Q880">
        <f t="shared" si="65"/>
        <v>32.5</v>
      </c>
      <c r="R880" s="13">
        <f t="shared" si="66"/>
        <v>40505.232916666668</v>
      </c>
      <c r="S880" s="13">
        <f t="shared" si="67"/>
        <v>40535.232916666668</v>
      </c>
      <c r="T880">
        <f t="shared" si="68"/>
        <v>2010</v>
      </c>
    </row>
    <row r="881" spans="1:20" ht="29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 t="shared" si="69"/>
        <v>31</v>
      </c>
      <c r="Q881">
        <f t="shared" si="65"/>
        <v>21.47</v>
      </c>
      <c r="R881" s="13">
        <f t="shared" si="66"/>
        <v>41037.829918981479</v>
      </c>
      <c r="S881" s="13">
        <f t="shared" si="67"/>
        <v>41058.829918981479</v>
      </c>
      <c r="T881">
        <f t="shared" si="68"/>
        <v>2012</v>
      </c>
    </row>
    <row r="882" spans="1:20" ht="29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 t="shared" si="69"/>
        <v>3</v>
      </c>
      <c r="Q882">
        <f t="shared" si="65"/>
        <v>14.13</v>
      </c>
      <c r="R882" s="13">
        <f t="shared" si="66"/>
        <v>41179.32104166667</v>
      </c>
      <c r="S882" s="13">
        <f t="shared" si="67"/>
        <v>41212.32104166667</v>
      </c>
      <c r="T882">
        <f t="shared" si="68"/>
        <v>2012</v>
      </c>
    </row>
    <row r="883" spans="1:20" ht="29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 t="shared" si="69"/>
        <v>1</v>
      </c>
      <c r="Q883">
        <f t="shared" si="65"/>
        <v>30</v>
      </c>
      <c r="R883" s="13">
        <f t="shared" si="66"/>
        <v>40877.25099537037</v>
      </c>
      <c r="S883" s="13">
        <f t="shared" si="67"/>
        <v>40922.25099537037</v>
      </c>
      <c r="T883">
        <f t="shared" si="68"/>
        <v>2011</v>
      </c>
    </row>
    <row r="884" spans="1:20" ht="29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 t="shared" si="69"/>
        <v>20</v>
      </c>
      <c r="Q884">
        <f t="shared" si="65"/>
        <v>21.57</v>
      </c>
      <c r="R884" s="13">
        <f t="shared" si="66"/>
        <v>40759.860532407409</v>
      </c>
      <c r="S884" s="13">
        <f t="shared" si="67"/>
        <v>40792.860532407409</v>
      </c>
      <c r="T884">
        <f t="shared" si="68"/>
        <v>2011</v>
      </c>
    </row>
    <row r="885" spans="1:20" ht="29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 t="shared" si="69"/>
        <v>40</v>
      </c>
      <c r="Q885">
        <f t="shared" si="65"/>
        <v>83.38</v>
      </c>
      <c r="R885" s="13">
        <f t="shared" si="66"/>
        <v>42371.935590277775</v>
      </c>
      <c r="S885" s="13">
        <f t="shared" si="67"/>
        <v>42431.935590277775</v>
      </c>
      <c r="T885">
        <f t="shared" si="68"/>
        <v>2016</v>
      </c>
    </row>
    <row r="886" spans="1:20" ht="29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 t="shared" si="69"/>
        <v>1</v>
      </c>
      <c r="Q886">
        <f t="shared" si="65"/>
        <v>10</v>
      </c>
      <c r="R886" s="13">
        <f t="shared" si="66"/>
        <v>40981.802615740737</v>
      </c>
      <c r="S886" s="13">
        <f t="shared" si="67"/>
        <v>41041.104861111111</v>
      </c>
      <c r="T886">
        <f t="shared" si="68"/>
        <v>2012</v>
      </c>
    </row>
    <row r="887" spans="1:20" ht="29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 t="shared" si="69"/>
        <v>75</v>
      </c>
      <c r="Q887">
        <f t="shared" si="65"/>
        <v>35.71</v>
      </c>
      <c r="R887" s="13">
        <f t="shared" si="66"/>
        <v>42713.941099537042</v>
      </c>
      <c r="S887" s="13">
        <f t="shared" si="67"/>
        <v>42734.941099537042</v>
      </c>
      <c r="T887">
        <f t="shared" si="68"/>
        <v>2016</v>
      </c>
    </row>
    <row r="888" spans="1:20" ht="29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 t="shared" si="69"/>
        <v>41</v>
      </c>
      <c r="Q888">
        <f t="shared" si="65"/>
        <v>29.29</v>
      </c>
      <c r="R888" s="13">
        <f t="shared" si="66"/>
        <v>42603.870520833334</v>
      </c>
      <c r="S888" s="13">
        <f t="shared" si="67"/>
        <v>42628.870520833334</v>
      </c>
      <c r="T888">
        <f t="shared" si="68"/>
        <v>2016</v>
      </c>
    </row>
    <row r="889" spans="1:20" ht="29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 t="shared" si="69"/>
        <v>0</v>
      </c>
      <c r="Q889">
        <f t="shared" si="65"/>
        <v>0</v>
      </c>
      <c r="R889" s="13">
        <f t="shared" si="66"/>
        <v>41026.958969907406</v>
      </c>
      <c r="S889" s="13">
        <f t="shared" si="67"/>
        <v>41056.958969907406</v>
      </c>
      <c r="T889">
        <f t="shared" si="68"/>
        <v>2012</v>
      </c>
    </row>
    <row r="890" spans="1:20" ht="29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 t="shared" si="69"/>
        <v>7</v>
      </c>
      <c r="Q890">
        <f t="shared" si="65"/>
        <v>18</v>
      </c>
      <c r="R890" s="13">
        <f t="shared" si="66"/>
        <v>40751.753298611111</v>
      </c>
      <c r="S890" s="13">
        <f t="shared" si="67"/>
        <v>40787.25</v>
      </c>
      <c r="T890">
        <f t="shared" si="68"/>
        <v>2011</v>
      </c>
    </row>
    <row r="891" spans="1:20" ht="29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 t="shared" si="69"/>
        <v>9</v>
      </c>
      <c r="Q891">
        <f t="shared" si="65"/>
        <v>73.760000000000005</v>
      </c>
      <c r="R891" s="13">
        <f t="shared" si="66"/>
        <v>41887.784062500003</v>
      </c>
      <c r="S891" s="13">
        <f t="shared" si="67"/>
        <v>41917.784062500003</v>
      </c>
      <c r="T891">
        <f t="shared" si="68"/>
        <v>2014</v>
      </c>
    </row>
    <row r="892" spans="1:20" ht="29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 t="shared" si="69"/>
        <v>4</v>
      </c>
      <c r="Q892">
        <f t="shared" si="65"/>
        <v>31.25</v>
      </c>
      <c r="R892" s="13">
        <f t="shared" si="66"/>
        <v>41569.698831018519</v>
      </c>
      <c r="S892" s="13">
        <f t="shared" si="67"/>
        <v>41599.740497685183</v>
      </c>
      <c r="T892">
        <f t="shared" si="68"/>
        <v>2013</v>
      </c>
    </row>
    <row r="893" spans="1:20" ht="29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 t="shared" si="69"/>
        <v>3</v>
      </c>
      <c r="Q893">
        <f t="shared" si="65"/>
        <v>28.89</v>
      </c>
      <c r="R893" s="13">
        <f t="shared" si="66"/>
        <v>41842.031597222223</v>
      </c>
      <c r="S893" s="13">
        <f t="shared" si="67"/>
        <v>41872.031597222223</v>
      </c>
      <c r="T893">
        <f t="shared" si="68"/>
        <v>2014</v>
      </c>
    </row>
    <row r="894" spans="1:20" ht="29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 t="shared" si="69"/>
        <v>41</v>
      </c>
      <c r="Q894">
        <f t="shared" si="65"/>
        <v>143.82</v>
      </c>
      <c r="R894" s="13">
        <f t="shared" si="66"/>
        <v>40304.20003472222</v>
      </c>
      <c r="S894" s="13">
        <f t="shared" si="67"/>
        <v>40391.166666666664</v>
      </c>
      <c r="T894">
        <f t="shared" si="68"/>
        <v>2010</v>
      </c>
    </row>
    <row r="895" spans="1:20" ht="29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 t="shared" si="69"/>
        <v>10</v>
      </c>
      <c r="Q895">
        <f t="shared" si="65"/>
        <v>40</v>
      </c>
      <c r="R895" s="13">
        <f t="shared" si="66"/>
        <v>42065.897719907407</v>
      </c>
      <c r="S895" s="13">
        <f t="shared" si="67"/>
        <v>42095.856053240743</v>
      </c>
      <c r="T895">
        <f t="shared" si="68"/>
        <v>2015</v>
      </c>
    </row>
    <row r="896" spans="1:20" ht="29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 t="shared" si="69"/>
        <v>39</v>
      </c>
      <c r="Q896">
        <f t="shared" si="65"/>
        <v>147.81</v>
      </c>
      <c r="R896" s="13">
        <f t="shared" si="66"/>
        <v>42496.981597222228</v>
      </c>
      <c r="S896" s="13">
        <f t="shared" si="67"/>
        <v>42526.981597222228</v>
      </c>
      <c r="T896">
        <f t="shared" si="68"/>
        <v>2016</v>
      </c>
    </row>
    <row r="897" spans="1:20" ht="29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 t="shared" si="69"/>
        <v>2</v>
      </c>
      <c r="Q897">
        <f t="shared" si="65"/>
        <v>27.86</v>
      </c>
      <c r="R897" s="13">
        <f t="shared" si="66"/>
        <v>40431.127650462964</v>
      </c>
      <c r="S897" s="13">
        <f t="shared" si="67"/>
        <v>40476.127650462964</v>
      </c>
      <c r="T897">
        <f t="shared" si="68"/>
        <v>2010</v>
      </c>
    </row>
    <row r="898" spans="1:20" ht="29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 t="shared" si="69"/>
        <v>40</v>
      </c>
      <c r="Q898">
        <f t="shared" si="65"/>
        <v>44.44</v>
      </c>
      <c r="R898" s="13">
        <f t="shared" si="66"/>
        <v>42218.872986111113</v>
      </c>
      <c r="S898" s="13">
        <f t="shared" si="67"/>
        <v>42244.166666666672</v>
      </c>
      <c r="T898">
        <f t="shared" si="68"/>
        <v>2015</v>
      </c>
    </row>
    <row r="899" spans="1:20" ht="29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 t="shared" si="69"/>
        <v>0</v>
      </c>
      <c r="Q899">
        <f t="shared" ref="Q899:Q962" si="70">IFERROR(ROUND(E899/L899,2),0)</f>
        <v>0</v>
      </c>
      <c r="R899" s="13">
        <f t="shared" ref="R899:R962" si="71">(((J899/60)/60)/24+DATE(1970,1,1))</f>
        <v>41211.688750000001</v>
      </c>
      <c r="S899" s="13">
        <f t="shared" ref="S899:S962" si="72">(((I899/60)/60)/24)+DATE(1970,1,1)</f>
        <v>41241.730416666665</v>
      </c>
      <c r="T899">
        <f t="shared" ref="T899:T962" si="73">YEAR(R899)</f>
        <v>2012</v>
      </c>
    </row>
    <row r="900" spans="1:20" ht="29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 t="shared" ref="P900:P963" si="74">ROUND(E900/D900*100,0)</f>
        <v>3</v>
      </c>
      <c r="Q900">
        <f t="shared" si="70"/>
        <v>35</v>
      </c>
      <c r="R900" s="13">
        <f t="shared" si="71"/>
        <v>40878.758217592593</v>
      </c>
      <c r="S900" s="13">
        <f t="shared" si="72"/>
        <v>40923.758217592593</v>
      </c>
      <c r="T900">
        <f t="shared" si="73"/>
        <v>2011</v>
      </c>
    </row>
    <row r="901" spans="1:20" ht="29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 t="shared" si="74"/>
        <v>37</v>
      </c>
      <c r="Q901">
        <f t="shared" si="70"/>
        <v>35</v>
      </c>
      <c r="R901" s="13">
        <f t="shared" si="71"/>
        <v>40646.099097222221</v>
      </c>
      <c r="S901" s="13">
        <f t="shared" si="72"/>
        <v>40691.099097222221</v>
      </c>
      <c r="T901">
        <f t="shared" si="73"/>
        <v>2011</v>
      </c>
    </row>
    <row r="902" spans="1:20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 t="shared" si="74"/>
        <v>0</v>
      </c>
      <c r="Q902">
        <f t="shared" si="70"/>
        <v>10.5</v>
      </c>
      <c r="R902" s="13">
        <f t="shared" si="71"/>
        <v>42429.84956018519</v>
      </c>
      <c r="S902" s="13">
        <f t="shared" si="72"/>
        <v>42459.807893518519</v>
      </c>
      <c r="T902">
        <f t="shared" si="73"/>
        <v>2016</v>
      </c>
    </row>
    <row r="903" spans="1:20" ht="29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 t="shared" si="74"/>
        <v>0</v>
      </c>
      <c r="Q903">
        <f t="shared" si="70"/>
        <v>0</v>
      </c>
      <c r="R903" s="13">
        <f t="shared" si="71"/>
        <v>40291.81150462963</v>
      </c>
      <c r="S903" s="13">
        <f t="shared" si="72"/>
        <v>40337.799305555556</v>
      </c>
      <c r="T903">
        <f t="shared" si="73"/>
        <v>2010</v>
      </c>
    </row>
    <row r="904" spans="1:20" ht="29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 t="shared" si="74"/>
        <v>0</v>
      </c>
      <c r="Q904">
        <f t="shared" si="70"/>
        <v>30</v>
      </c>
      <c r="R904" s="13">
        <f t="shared" si="71"/>
        <v>41829.965532407405</v>
      </c>
      <c r="S904" s="13">
        <f t="shared" si="72"/>
        <v>41881.645833333336</v>
      </c>
      <c r="T904">
        <f t="shared" si="73"/>
        <v>2014</v>
      </c>
    </row>
    <row r="905" spans="1:20" ht="29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 t="shared" si="74"/>
        <v>3</v>
      </c>
      <c r="Q905">
        <f t="shared" si="70"/>
        <v>40</v>
      </c>
      <c r="R905" s="13">
        <f t="shared" si="71"/>
        <v>41149.796064814815</v>
      </c>
      <c r="S905" s="13">
        <f t="shared" si="72"/>
        <v>41175.100694444445</v>
      </c>
      <c r="T905">
        <f t="shared" si="73"/>
        <v>2012</v>
      </c>
    </row>
    <row r="906" spans="1:20" ht="29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 t="shared" si="74"/>
        <v>0</v>
      </c>
      <c r="Q906">
        <f t="shared" si="70"/>
        <v>50.33</v>
      </c>
      <c r="R906" s="13">
        <f t="shared" si="71"/>
        <v>42342.080289351856</v>
      </c>
      <c r="S906" s="13">
        <f t="shared" si="72"/>
        <v>42372.080289351856</v>
      </c>
      <c r="T906">
        <f t="shared" si="73"/>
        <v>2015</v>
      </c>
    </row>
    <row r="907" spans="1:20" ht="29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 t="shared" si="74"/>
        <v>3</v>
      </c>
      <c r="Q907">
        <f t="shared" si="70"/>
        <v>32.67</v>
      </c>
      <c r="R907" s="13">
        <f t="shared" si="71"/>
        <v>40507.239884259259</v>
      </c>
      <c r="S907" s="13">
        <f t="shared" si="72"/>
        <v>40567.239884259259</v>
      </c>
      <c r="T907">
        <f t="shared" si="73"/>
        <v>2010</v>
      </c>
    </row>
    <row r="908" spans="1:20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 t="shared" si="74"/>
        <v>0</v>
      </c>
      <c r="Q908">
        <f t="shared" si="70"/>
        <v>0</v>
      </c>
      <c r="R908" s="13">
        <f t="shared" si="71"/>
        <v>41681.189699074072</v>
      </c>
      <c r="S908" s="13">
        <f t="shared" si="72"/>
        <v>41711.148032407407</v>
      </c>
      <c r="T908">
        <f t="shared" si="73"/>
        <v>2014</v>
      </c>
    </row>
    <row r="909" spans="1:20" ht="29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 t="shared" si="74"/>
        <v>0</v>
      </c>
      <c r="Q909">
        <f t="shared" si="70"/>
        <v>0</v>
      </c>
      <c r="R909" s="13">
        <f t="shared" si="71"/>
        <v>40767.192395833335</v>
      </c>
      <c r="S909" s="13">
        <f t="shared" si="72"/>
        <v>40797.192395833335</v>
      </c>
      <c r="T909">
        <f t="shared" si="73"/>
        <v>2011</v>
      </c>
    </row>
    <row r="910" spans="1:20" ht="29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 t="shared" si="74"/>
        <v>0</v>
      </c>
      <c r="Q910">
        <f t="shared" si="70"/>
        <v>0</v>
      </c>
      <c r="R910" s="13">
        <f t="shared" si="71"/>
        <v>40340.801562499997</v>
      </c>
      <c r="S910" s="13">
        <f t="shared" si="72"/>
        <v>40386.207638888889</v>
      </c>
      <c r="T910">
        <f t="shared" si="73"/>
        <v>2010</v>
      </c>
    </row>
    <row r="911" spans="1:20" ht="29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 t="shared" si="74"/>
        <v>3</v>
      </c>
      <c r="Q911">
        <f t="shared" si="70"/>
        <v>65</v>
      </c>
      <c r="R911" s="13">
        <f t="shared" si="71"/>
        <v>41081.69027777778</v>
      </c>
      <c r="S911" s="13">
        <f t="shared" si="72"/>
        <v>41113.166666666664</v>
      </c>
      <c r="T911">
        <f t="shared" si="73"/>
        <v>2012</v>
      </c>
    </row>
    <row r="912" spans="1:20" ht="29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 t="shared" si="74"/>
        <v>22</v>
      </c>
      <c r="Q912">
        <f t="shared" si="70"/>
        <v>24.6</v>
      </c>
      <c r="R912" s="13">
        <f t="shared" si="71"/>
        <v>42737.545358796298</v>
      </c>
      <c r="S912" s="13">
        <f t="shared" si="72"/>
        <v>42797.545358796298</v>
      </c>
      <c r="T912">
        <f t="shared" si="73"/>
        <v>2017</v>
      </c>
    </row>
    <row r="913" spans="1:20" ht="29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 t="shared" si="74"/>
        <v>0</v>
      </c>
      <c r="Q913">
        <f t="shared" si="70"/>
        <v>0</v>
      </c>
      <c r="R913" s="13">
        <f t="shared" si="71"/>
        <v>41642.005150462966</v>
      </c>
      <c r="S913" s="13">
        <f t="shared" si="72"/>
        <v>41663.005150462966</v>
      </c>
      <c r="T913">
        <f t="shared" si="73"/>
        <v>2014</v>
      </c>
    </row>
    <row r="914" spans="1:20" ht="29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 t="shared" si="74"/>
        <v>1</v>
      </c>
      <c r="Q914">
        <f t="shared" si="70"/>
        <v>15</v>
      </c>
      <c r="R914" s="13">
        <f t="shared" si="71"/>
        <v>41194.109340277777</v>
      </c>
      <c r="S914" s="13">
        <f t="shared" si="72"/>
        <v>41254.151006944441</v>
      </c>
      <c r="T914">
        <f t="shared" si="73"/>
        <v>2012</v>
      </c>
    </row>
    <row r="915" spans="1:20" ht="29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 t="shared" si="74"/>
        <v>7</v>
      </c>
      <c r="Q915">
        <f t="shared" si="70"/>
        <v>82.58</v>
      </c>
      <c r="R915" s="13">
        <f t="shared" si="71"/>
        <v>41004.139108796298</v>
      </c>
      <c r="S915" s="13">
        <f t="shared" si="72"/>
        <v>41034.139108796298</v>
      </c>
      <c r="T915">
        <f t="shared" si="73"/>
        <v>2012</v>
      </c>
    </row>
    <row r="916" spans="1:20" ht="29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 t="shared" si="74"/>
        <v>0</v>
      </c>
      <c r="Q916">
        <f t="shared" si="70"/>
        <v>0</v>
      </c>
      <c r="R916" s="13">
        <f t="shared" si="71"/>
        <v>41116.763275462967</v>
      </c>
      <c r="S916" s="13">
        <f t="shared" si="72"/>
        <v>41146.763275462967</v>
      </c>
      <c r="T916">
        <f t="shared" si="73"/>
        <v>2012</v>
      </c>
    </row>
    <row r="917" spans="1:20" ht="29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 t="shared" si="74"/>
        <v>6</v>
      </c>
      <c r="Q917">
        <f t="shared" si="70"/>
        <v>41.67</v>
      </c>
      <c r="R917" s="13">
        <f t="shared" si="71"/>
        <v>40937.679560185185</v>
      </c>
      <c r="S917" s="13">
        <f t="shared" si="72"/>
        <v>40969.207638888889</v>
      </c>
      <c r="T917">
        <f t="shared" si="73"/>
        <v>2012</v>
      </c>
    </row>
    <row r="918" spans="1:20" ht="29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 t="shared" si="74"/>
        <v>0</v>
      </c>
      <c r="Q918">
        <f t="shared" si="70"/>
        <v>0</v>
      </c>
      <c r="R918" s="13">
        <f t="shared" si="71"/>
        <v>40434.853402777779</v>
      </c>
      <c r="S918" s="13">
        <f t="shared" si="72"/>
        <v>40473.208333333336</v>
      </c>
      <c r="T918">
        <f t="shared" si="73"/>
        <v>2010</v>
      </c>
    </row>
    <row r="919" spans="1:20" ht="29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 t="shared" si="74"/>
        <v>1</v>
      </c>
      <c r="Q919">
        <f t="shared" si="70"/>
        <v>30</v>
      </c>
      <c r="R919" s="13">
        <f t="shared" si="71"/>
        <v>41802.94363425926</v>
      </c>
      <c r="S919" s="13">
        <f t="shared" si="72"/>
        <v>41834.104166666664</v>
      </c>
      <c r="T919">
        <f t="shared" si="73"/>
        <v>2014</v>
      </c>
    </row>
    <row r="920" spans="1:20" ht="29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 t="shared" si="74"/>
        <v>5</v>
      </c>
      <c r="Q920">
        <f t="shared" si="70"/>
        <v>19.600000000000001</v>
      </c>
      <c r="R920" s="13">
        <f t="shared" si="71"/>
        <v>41944.916215277779</v>
      </c>
      <c r="S920" s="13">
        <f t="shared" si="72"/>
        <v>41974.957881944443</v>
      </c>
      <c r="T920">
        <f t="shared" si="73"/>
        <v>2014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 t="shared" si="74"/>
        <v>1</v>
      </c>
      <c r="Q921">
        <f t="shared" si="70"/>
        <v>100</v>
      </c>
      <c r="R921" s="13">
        <f t="shared" si="71"/>
        <v>41227.641724537039</v>
      </c>
      <c r="S921" s="13">
        <f t="shared" si="72"/>
        <v>41262.641724537039</v>
      </c>
      <c r="T921">
        <f t="shared" si="73"/>
        <v>2012</v>
      </c>
    </row>
    <row r="922" spans="1:20" ht="29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 t="shared" si="74"/>
        <v>0</v>
      </c>
      <c r="Q922">
        <f t="shared" si="70"/>
        <v>0</v>
      </c>
      <c r="R922" s="13">
        <f t="shared" si="71"/>
        <v>41562.67155092593</v>
      </c>
      <c r="S922" s="13">
        <f t="shared" si="72"/>
        <v>41592.713217592594</v>
      </c>
      <c r="T922">
        <f t="shared" si="73"/>
        <v>2013</v>
      </c>
    </row>
    <row r="923" spans="1:20" ht="29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 t="shared" si="74"/>
        <v>31</v>
      </c>
      <c r="Q923">
        <f t="shared" si="70"/>
        <v>231.75</v>
      </c>
      <c r="R923" s="13">
        <f t="shared" si="71"/>
        <v>40847.171018518515</v>
      </c>
      <c r="S923" s="13">
        <f t="shared" si="72"/>
        <v>40889.212685185186</v>
      </c>
      <c r="T923">
        <f t="shared" si="73"/>
        <v>2011</v>
      </c>
    </row>
    <row r="924" spans="1:20" ht="29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 t="shared" si="74"/>
        <v>21</v>
      </c>
      <c r="Q924">
        <f t="shared" si="70"/>
        <v>189.33</v>
      </c>
      <c r="R924" s="13">
        <f t="shared" si="71"/>
        <v>41878.530011574076</v>
      </c>
      <c r="S924" s="13">
        <f t="shared" si="72"/>
        <v>41913.530011574076</v>
      </c>
      <c r="T924">
        <f t="shared" si="73"/>
        <v>2014</v>
      </c>
    </row>
    <row r="925" spans="1:20" ht="29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 t="shared" si="74"/>
        <v>2</v>
      </c>
      <c r="Q925">
        <f t="shared" si="70"/>
        <v>55</v>
      </c>
      <c r="R925" s="13">
        <f t="shared" si="71"/>
        <v>41934.959756944445</v>
      </c>
      <c r="S925" s="13">
        <f t="shared" si="72"/>
        <v>41965.001423611116</v>
      </c>
      <c r="T925">
        <f t="shared" si="73"/>
        <v>2014</v>
      </c>
    </row>
    <row r="926" spans="1:20" ht="29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 t="shared" si="74"/>
        <v>11</v>
      </c>
      <c r="Q926">
        <f t="shared" si="70"/>
        <v>21.8</v>
      </c>
      <c r="R926" s="13">
        <f t="shared" si="71"/>
        <v>41288.942928240744</v>
      </c>
      <c r="S926" s="13">
        <f t="shared" si="72"/>
        <v>41318.942928240744</v>
      </c>
      <c r="T926">
        <f t="shared" si="73"/>
        <v>2013</v>
      </c>
    </row>
    <row r="927" spans="1:20" ht="29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 t="shared" si="74"/>
        <v>3</v>
      </c>
      <c r="Q927">
        <f t="shared" si="70"/>
        <v>32</v>
      </c>
      <c r="R927" s="13">
        <f t="shared" si="71"/>
        <v>41575.880914351852</v>
      </c>
      <c r="S927" s="13">
        <f t="shared" si="72"/>
        <v>41605.922581018516</v>
      </c>
      <c r="T927">
        <f t="shared" si="73"/>
        <v>2013</v>
      </c>
    </row>
    <row r="928" spans="1:20" ht="29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 t="shared" si="74"/>
        <v>0</v>
      </c>
      <c r="Q928">
        <f t="shared" si="70"/>
        <v>0</v>
      </c>
      <c r="R928" s="13">
        <f t="shared" si="71"/>
        <v>40338.02002314815</v>
      </c>
      <c r="S928" s="13">
        <f t="shared" si="72"/>
        <v>40367.944444444445</v>
      </c>
      <c r="T928">
        <f t="shared" si="73"/>
        <v>2010</v>
      </c>
    </row>
    <row r="929" spans="1:20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 t="shared" si="74"/>
        <v>0</v>
      </c>
      <c r="Q929">
        <f t="shared" si="70"/>
        <v>0</v>
      </c>
      <c r="R929" s="13">
        <f t="shared" si="71"/>
        <v>41013.822858796295</v>
      </c>
      <c r="S929" s="13">
        <f t="shared" si="72"/>
        <v>41043.822858796295</v>
      </c>
      <c r="T929">
        <f t="shared" si="73"/>
        <v>2012</v>
      </c>
    </row>
    <row r="930" spans="1:20" ht="29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 t="shared" si="74"/>
        <v>11</v>
      </c>
      <c r="Q930">
        <f t="shared" si="70"/>
        <v>56.25</v>
      </c>
      <c r="R930" s="13">
        <f t="shared" si="71"/>
        <v>41180.86241898148</v>
      </c>
      <c r="S930" s="13">
        <f t="shared" si="72"/>
        <v>41231</v>
      </c>
      <c r="T930">
        <f t="shared" si="73"/>
        <v>2012</v>
      </c>
    </row>
    <row r="931" spans="1:20" ht="29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 t="shared" si="74"/>
        <v>0</v>
      </c>
      <c r="Q931">
        <f t="shared" si="70"/>
        <v>0</v>
      </c>
      <c r="R931" s="13">
        <f t="shared" si="71"/>
        <v>40978.238067129627</v>
      </c>
      <c r="S931" s="13">
        <f t="shared" si="72"/>
        <v>41008.196400462963</v>
      </c>
      <c r="T931">
        <f t="shared" si="73"/>
        <v>2012</v>
      </c>
    </row>
    <row r="932" spans="1:20" ht="29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 t="shared" si="74"/>
        <v>38</v>
      </c>
      <c r="Q932">
        <f t="shared" si="70"/>
        <v>69</v>
      </c>
      <c r="R932" s="13">
        <f t="shared" si="71"/>
        <v>40312.915578703702</v>
      </c>
      <c r="S932" s="13">
        <f t="shared" si="72"/>
        <v>40354.897222222222</v>
      </c>
      <c r="T932">
        <f t="shared" si="73"/>
        <v>2010</v>
      </c>
    </row>
    <row r="933" spans="1:20" ht="29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 t="shared" si="74"/>
        <v>7</v>
      </c>
      <c r="Q933">
        <f t="shared" si="70"/>
        <v>18.71</v>
      </c>
      <c r="R933" s="13">
        <f t="shared" si="71"/>
        <v>41680.359976851854</v>
      </c>
      <c r="S933" s="13">
        <f t="shared" si="72"/>
        <v>41714.916666666664</v>
      </c>
      <c r="T933">
        <f t="shared" si="73"/>
        <v>2014</v>
      </c>
    </row>
    <row r="934" spans="1:20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 t="shared" si="74"/>
        <v>15</v>
      </c>
      <c r="Q934">
        <f t="shared" si="70"/>
        <v>46.03</v>
      </c>
      <c r="R934" s="13">
        <f t="shared" si="71"/>
        <v>41310.969270833331</v>
      </c>
      <c r="S934" s="13">
        <f t="shared" si="72"/>
        <v>41355.927604166667</v>
      </c>
      <c r="T934">
        <f t="shared" si="73"/>
        <v>2013</v>
      </c>
    </row>
    <row r="935" spans="1:20" ht="29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 t="shared" si="74"/>
        <v>6</v>
      </c>
      <c r="Q935">
        <f t="shared" si="70"/>
        <v>60</v>
      </c>
      <c r="R935" s="13">
        <f t="shared" si="71"/>
        <v>41711.169085648151</v>
      </c>
      <c r="S935" s="13">
        <f t="shared" si="72"/>
        <v>41771.169085648151</v>
      </c>
      <c r="T935">
        <f t="shared" si="73"/>
        <v>2014</v>
      </c>
    </row>
    <row r="936" spans="1:20" ht="29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 t="shared" si="74"/>
        <v>30</v>
      </c>
      <c r="Q936">
        <f t="shared" si="70"/>
        <v>50.67</v>
      </c>
      <c r="R936" s="13">
        <f t="shared" si="71"/>
        <v>41733.737083333333</v>
      </c>
      <c r="S936" s="13">
        <f t="shared" si="72"/>
        <v>41763.25</v>
      </c>
      <c r="T936">
        <f t="shared" si="73"/>
        <v>2014</v>
      </c>
    </row>
    <row r="937" spans="1:20" ht="29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 t="shared" si="74"/>
        <v>1</v>
      </c>
      <c r="Q937">
        <f t="shared" si="70"/>
        <v>25</v>
      </c>
      <c r="R937" s="13">
        <f t="shared" si="71"/>
        <v>42368.333668981482</v>
      </c>
      <c r="S937" s="13">
        <f t="shared" si="72"/>
        <v>42398.333668981482</v>
      </c>
      <c r="T937">
        <f t="shared" si="73"/>
        <v>2015</v>
      </c>
    </row>
    <row r="938" spans="1:20" ht="29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 t="shared" si="74"/>
        <v>0</v>
      </c>
      <c r="Q938">
        <f t="shared" si="70"/>
        <v>0</v>
      </c>
      <c r="R938" s="13">
        <f t="shared" si="71"/>
        <v>40883.024178240739</v>
      </c>
      <c r="S938" s="13">
        <f t="shared" si="72"/>
        <v>40926.833333333336</v>
      </c>
      <c r="T938">
        <f t="shared" si="73"/>
        <v>2011</v>
      </c>
    </row>
    <row r="939" spans="1:20" ht="29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 t="shared" si="74"/>
        <v>1</v>
      </c>
      <c r="Q939">
        <f t="shared" si="70"/>
        <v>20</v>
      </c>
      <c r="R939" s="13">
        <f t="shared" si="71"/>
        <v>41551.798113425924</v>
      </c>
      <c r="S939" s="13">
        <f t="shared" si="72"/>
        <v>41581.839780092596</v>
      </c>
      <c r="T939">
        <f t="shared" si="73"/>
        <v>2013</v>
      </c>
    </row>
    <row r="940" spans="1:20" ht="29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 t="shared" si="74"/>
        <v>0</v>
      </c>
      <c r="Q940">
        <f t="shared" si="70"/>
        <v>25</v>
      </c>
      <c r="R940" s="13">
        <f t="shared" si="71"/>
        <v>41124.479722222226</v>
      </c>
      <c r="S940" s="13">
        <f t="shared" si="72"/>
        <v>41154.479722222226</v>
      </c>
      <c r="T940">
        <f t="shared" si="73"/>
        <v>2012</v>
      </c>
    </row>
    <row r="941" spans="1:20" ht="29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 t="shared" si="74"/>
        <v>1</v>
      </c>
      <c r="Q941">
        <f t="shared" si="70"/>
        <v>20</v>
      </c>
      <c r="R941" s="13">
        <f t="shared" si="71"/>
        <v>41416.763171296298</v>
      </c>
      <c r="S941" s="13">
        <f t="shared" si="72"/>
        <v>41455.831944444442</v>
      </c>
      <c r="T941">
        <f t="shared" si="73"/>
        <v>2013</v>
      </c>
    </row>
    <row r="942" spans="1:20" ht="29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 t="shared" si="74"/>
        <v>17</v>
      </c>
      <c r="Q942">
        <f t="shared" si="70"/>
        <v>110.29</v>
      </c>
      <c r="R942" s="13">
        <f t="shared" si="71"/>
        <v>42182.008402777778</v>
      </c>
      <c r="S942" s="13">
        <f t="shared" si="72"/>
        <v>42227.008402777778</v>
      </c>
      <c r="T942">
        <f t="shared" si="73"/>
        <v>2015</v>
      </c>
    </row>
    <row r="943" spans="1:20" ht="29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 t="shared" si="74"/>
        <v>2</v>
      </c>
      <c r="Q943">
        <f t="shared" si="70"/>
        <v>37.450000000000003</v>
      </c>
      <c r="R943" s="13">
        <f t="shared" si="71"/>
        <v>42746.096585648149</v>
      </c>
      <c r="S943" s="13">
        <f t="shared" si="72"/>
        <v>42776.096585648149</v>
      </c>
      <c r="T943">
        <f t="shared" si="73"/>
        <v>2017</v>
      </c>
    </row>
    <row r="944" spans="1:20" ht="29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 t="shared" si="74"/>
        <v>9</v>
      </c>
      <c r="Q944">
        <f t="shared" si="70"/>
        <v>41.75</v>
      </c>
      <c r="R944" s="13">
        <f t="shared" si="71"/>
        <v>42382.843287037031</v>
      </c>
      <c r="S944" s="13">
        <f t="shared" si="72"/>
        <v>42418.843287037031</v>
      </c>
      <c r="T944">
        <f t="shared" si="73"/>
        <v>2016</v>
      </c>
    </row>
    <row r="945" spans="1:20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 t="shared" si="74"/>
        <v>10</v>
      </c>
      <c r="Q945">
        <f t="shared" si="70"/>
        <v>24.08</v>
      </c>
      <c r="R945" s="13">
        <f t="shared" si="71"/>
        <v>42673.66788194445</v>
      </c>
      <c r="S945" s="13">
        <f t="shared" si="72"/>
        <v>42703.709548611107</v>
      </c>
      <c r="T945">
        <f t="shared" si="73"/>
        <v>2016</v>
      </c>
    </row>
    <row r="946" spans="1:20" ht="29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 t="shared" si="74"/>
        <v>13</v>
      </c>
      <c r="Q946">
        <f t="shared" si="70"/>
        <v>69.41</v>
      </c>
      <c r="R946" s="13">
        <f t="shared" si="71"/>
        <v>42444.583912037036</v>
      </c>
      <c r="S946" s="13">
        <f t="shared" si="72"/>
        <v>42478.583333333328</v>
      </c>
      <c r="T946">
        <f t="shared" si="73"/>
        <v>2016</v>
      </c>
    </row>
    <row r="947" spans="1:20" ht="29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 t="shared" si="74"/>
        <v>2</v>
      </c>
      <c r="Q947">
        <f t="shared" si="70"/>
        <v>155.25</v>
      </c>
      <c r="R947" s="13">
        <f t="shared" si="71"/>
        <v>42732.872986111113</v>
      </c>
      <c r="S947" s="13">
        <f t="shared" si="72"/>
        <v>42784.999305555553</v>
      </c>
      <c r="T947">
        <f t="shared" si="73"/>
        <v>2016</v>
      </c>
    </row>
    <row r="948" spans="1:20" ht="29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 t="shared" si="74"/>
        <v>2</v>
      </c>
      <c r="Q948">
        <f t="shared" si="70"/>
        <v>57.2</v>
      </c>
      <c r="R948" s="13">
        <f t="shared" si="71"/>
        <v>42592.750555555554</v>
      </c>
      <c r="S948" s="13">
        <f t="shared" si="72"/>
        <v>42622.750555555554</v>
      </c>
      <c r="T948">
        <f t="shared" si="73"/>
        <v>2016</v>
      </c>
    </row>
    <row r="949" spans="1:20" ht="29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 t="shared" si="74"/>
        <v>0</v>
      </c>
      <c r="Q949">
        <f t="shared" si="70"/>
        <v>0</v>
      </c>
      <c r="R949" s="13">
        <f t="shared" si="71"/>
        <v>42491.781319444446</v>
      </c>
      <c r="S949" s="13">
        <f t="shared" si="72"/>
        <v>42551.781319444446</v>
      </c>
      <c r="T949">
        <f t="shared" si="73"/>
        <v>2016</v>
      </c>
    </row>
    <row r="950" spans="1:20" ht="29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 t="shared" si="74"/>
        <v>12</v>
      </c>
      <c r="Q950">
        <f t="shared" si="70"/>
        <v>60</v>
      </c>
      <c r="R950" s="13">
        <f t="shared" si="71"/>
        <v>42411.828287037039</v>
      </c>
      <c r="S950" s="13">
        <f t="shared" si="72"/>
        <v>42441.828287037039</v>
      </c>
      <c r="T950">
        <f t="shared" si="73"/>
        <v>2016</v>
      </c>
    </row>
    <row r="951" spans="1:20" ht="29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 t="shared" si="74"/>
        <v>1</v>
      </c>
      <c r="Q951">
        <f t="shared" si="70"/>
        <v>39</v>
      </c>
      <c r="R951" s="13">
        <f t="shared" si="71"/>
        <v>42361.043703703705</v>
      </c>
      <c r="S951" s="13">
        <f t="shared" si="72"/>
        <v>42421.043703703705</v>
      </c>
      <c r="T951">
        <f t="shared" si="73"/>
        <v>2015</v>
      </c>
    </row>
    <row r="952" spans="1:20" ht="29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 t="shared" si="74"/>
        <v>28</v>
      </c>
      <c r="Q952">
        <f t="shared" si="70"/>
        <v>58.42</v>
      </c>
      <c r="R952" s="13">
        <f t="shared" si="71"/>
        <v>42356.750706018516</v>
      </c>
      <c r="S952" s="13">
        <f t="shared" si="72"/>
        <v>42386.750706018516</v>
      </c>
      <c r="T952">
        <f t="shared" si="73"/>
        <v>2015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 t="shared" si="74"/>
        <v>38</v>
      </c>
      <c r="Q953">
        <f t="shared" si="70"/>
        <v>158.63999999999999</v>
      </c>
      <c r="R953" s="13">
        <f t="shared" si="71"/>
        <v>42480.653611111105</v>
      </c>
      <c r="S953" s="13">
        <f t="shared" si="72"/>
        <v>42525.653611111105</v>
      </c>
      <c r="T953">
        <f t="shared" si="73"/>
        <v>2016</v>
      </c>
    </row>
    <row r="954" spans="1:20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 t="shared" si="74"/>
        <v>40</v>
      </c>
      <c r="Q954">
        <f t="shared" si="70"/>
        <v>99.86</v>
      </c>
      <c r="R954" s="13">
        <f t="shared" si="71"/>
        <v>42662.613564814819</v>
      </c>
      <c r="S954" s="13">
        <f t="shared" si="72"/>
        <v>42692.655231481483</v>
      </c>
      <c r="T954">
        <f t="shared" si="73"/>
        <v>2016</v>
      </c>
    </row>
    <row r="955" spans="1:20" ht="29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 t="shared" si="74"/>
        <v>1</v>
      </c>
      <c r="Q955">
        <f t="shared" si="70"/>
        <v>25.2</v>
      </c>
      <c r="R955" s="13">
        <f t="shared" si="71"/>
        <v>41999.164340277777</v>
      </c>
      <c r="S955" s="13">
        <f t="shared" si="72"/>
        <v>42029.164340277777</v>
      </c>
      <c r="T955">
        <f t="shared" si="73"/>
        <v>2014</v>
      </c>
    </row>
    <row r="956" spans="1:20" ht="29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 t="shared" si="74"/>
        <v>43</v>
      </c>
      <c r="Q956">
        <f t="shared" si="70"/>
        <v>89.19</v>
      </c>
      <c r="R956" s="13">
        <f t="shared" si="71"/>
        <v>42194.833784722221</v>
      </c>
      <c r="S956" s="13">
        <f t="shared" si="72"/>
        <v>42236.833784722221</v>
      </c>
      <c r="T956">
        <f t="shared" si="73"/>
        <v>2015</v>
      </c>
    </row>
    <row r="957" spans="1:20" ht="29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 t="shared" si="74"/>
        <v>6</v>
      </c>
      <c r="Q957">
        <f t="shared" si="70"/>
        <v>182.62</v>
      </c>
      <c r="R957" s="13">
        <f t="shared" si="71"/>
        <v>42586.295138888891</v>
      </c>
      <c r="S957" s="13">
        <f t="shared" si="72"/>
        <v>42626.295138888891</v>
      </c>
      <c r="T957">
        <f t="shared" si="73"/>
        <v>2016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 t="shared" si="74"/>
        <v>2</v>
      </c>
      <c r="Q958">
        <f t="shared" si="70"/>
        <v>50.65</v>
      </c>
      <c r="R958" s="13">
        <f t="shared" si="71"/>
        <v>42060.913877314815</v>
      </c>
      <c r="S958" s="13">
        <f t="shared" si="72"/>
        <v>42120.872210648144</v>
      </c>
      <c r="T958">
        <f t="shared" si="73"/>
        <v>2015</v>
      </c>
    </row>
    <row r="959" spans="1:20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 t="shared" si="74"/>
        <v>2</v>
      </c>
      <c r="Q959">
        <f t="shared" si="70"/>
        <v>33.29</v>
      </c>
      <c r="R959" s="13">
        <f t="shared" si="71"/>
        <v>42660.552465277782</v>
      </c>
      <c r="S959" s="13">
        <f t="shared" si="72"/>
        <v>42691.594131944439</v>
      </c>
      <c r="T959">
        <f t="shared" si="73"/>
        <v>2016</v>
      </c>
    </row>
    <row r="960" spans="1:20" ht="29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 t="shared" si="74"/>
        <v>11</v>
      </c>
      <c r="Q960">
        <f t="shared" si="70"/>
        <v>51.82</v>
      </c>
      <c r="R960" s="13">
        <f t="shared" si="71"/>
        <v>42082.802812499998</v>
      </c>
      <c r="S960" s="13">
        <f t="shared" si="72"/>
        <v>42104.207638888889</v>
      </c>
      <c r="T960">
        <f t="shared" si="73"/>
        <v>2015</v>
      </c>
    </row>
    <row r="961" spans="1:20" ht="29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 t="shared" si="74"/>
        <v>39</v>
      </c>
      <c r="Q961">
        <f t="shared" si="70"/>
        <v>113.63</v>
      </c>
      <c r="R961" s="13">
        <f t="shared" si="71"/>
        <v>41993.174363425926</v>
      </c>
      <c r="S961" s="13">
        <f t="shared" si="72"/>
        <v>42023.174363425926</v>
      </c>
      <c r="T961">
        <f t="shared" si="73"/>
        <v>2014</v>
      </c>
    </row>
    <row r="962" spans="1:20" ht="29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 t="shared" si="74"/>
        <v>46</v>
      </c>
      <c r="Q962">
        <f t="shared" si="70"/>
        <v>136.46</v>
      </c>
      <c r="R962" s="13">
        <f t="shared" si="71"/>
        <v>42766.626793981486</v>
      </c>
      <c r="S962" s="13">
        <f t="shared" si="72"/>
        <v>42808.585127314815</v>
      </c>
      <c r="T962">
        <f t="shared" si="73"/>
        <v>2017</v>
      </c>
    </row>
    <row r="963" spans="1:20" ht="29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 t="shared" si="74"/>
        <v>42</v>
      </c>
      <c r="Q963">
        <f t="shared" ref="Q963:Q1026" si="75">IFERROR(ROUND(E963/L963,2),0)</f>
        <v>364.35</v>
      </c>
      <c r="R963" s="13">
        <f t="shared" ref="R963:R1026" si="76">(((J963/60)/60)/24+DATE(1970,1,1))</f>
        <v>42740.693692129629</v>
      </c>
      <c r="S963" s="13">
        <f t="shared" ref="S963:S1026" si="77">(((I963/60)/60)/24)+DATE(1970,1,1)</f>
        <v>42786.791666666672</v>
      </c>
      <c r="T963">
        <f t="shared" ref="T963:T1026" si="78">YEAR(R963)</f>
        <v>2017</v>
      </c>
    </row>
    <row r="964" spans="1:20" ht="29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 t="shared" ref="P964:P1027" si="79">ROUND(E964/D964*100,0)</f>
        <v>28</v>
      </c>
      <c r="Q964">
        <f t="shared" si="75"/>
        <v>19.239999999999998</v>
      </c>
      <c r="R964" s="13">
        <f t="shared" si="76"/>
        <v>42373.712418981479</v>
      </c>
      <c r="S964" s="13">
        <f t="shared" si="77"/>
        <v>42411.712418981479</v>
      </c>
      <c r="T964">
        <f t="shared" si="78"/>
        <v>2016</v>
      </c>
    </row>
    <row r="965" spans="1:20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 t="shared" si="79"/>
        <v>1</v>
      </c>
      <c r="Q965">
        <f t="shared" si="75"/>
        <v>41.89</v>
      </c>
      <c r="R965" s="13">
        <f t="shared" si="76"/>
        <v>42625.635636574079</v>
      </c>
      <c r="S965" s="13">
        <f t="shared" si="77"/>
        <v>42660.635636574079</v>
      </c>
      <c r="T965">
        <f t="shared" si="78"/>
        <v>2016</v>
      </c>
    </row>
    <row r="966" spans="1:20" ht="29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 t="shared" si="79"/>
        <v>1</v>
      </c>
      <c r="Q966">
        <f t="shared" si="75"/>
        <v>30.31</v>
      </c>
      <c r="R966" s="13">
        <f t="shared" si="76"/>
        <v>42208.628692129627</v>
      </c>
      <c r="S966" s="13">
        <f t="shared" si="77"/>
        <v>42248.628692129627</v>
      </c>
      <c r="T966">
        <f t="shared" si="78"/>
        <v>2015</v>
      </c>
    </row>
    <row r="967" spans="1:20" ht="29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 t="shared" si="79"/>
        <v>1</v>
      </c>
      <c r="Q967">
        <f t="shared" si="75"/>
        <v>49.67</v>
      </c>
      <c r="R967" s="13">
        <f t="shared" si="76"/>
        <v>42637.016736111109</v>
      </c>
      <c r="S967" s="13">
        <f t="shared" si="77"/>
        <v>42669.165972222225</v>
      </c>
      <c r="T967">
        <f t="shared" si="78"/>
        <v>2016</v>
      </c>
    </row>
    <row r="968" spans="1:20" ht="29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 t="shared" si="79"/>
        <v>15</v>
      </c>
      <c r="Q968">
        <f t="shared" si="75"/>
        <v>59.2</v>
      </c>
      <c r="R968" s="13">
        <f t="shared" si="76"/>
        <v>42619.635787037041</v>
      </c>
      <c r="S968" s="13">
        <f t="shared" si="77"/>
        <v>42649.635787037041</v>
      </c>
      <c r="T968">
        <f t="shared" si="78"/>
        <v>2016</v>
      </c>
    </row>
    <row r="969" spans="1:20" ht="29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 t="shared" si="79"/>
        <v>18</v>
      </c>
      <c r="Q969">
        <f t="shared" si="75"/>
        <v>43.98</v>
      </c>
      <c r="R969" s="13">
        <f t="shared" si="76"/>
        <v>42422.254328703704</v>
      </c>
      <c r="S969" s="13">
        <f t="shared" si="77"/>
        <v>42482.21266203704</v>
      </c>
      <c r="T969">
        <f t="shared" si="78"/>
        <v>2016</v>
      </c>
    </row>
    <row r="970" spans="1:20" ht="29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 t="shared" si="79"/>
        <v>1</v>
      </c>
      <c r="Q970">
        <f t="shared" si="75"/>
        <v>26.5</v>
      </c>
      <c r="R970" s="13">
        <f t="shared" si="76"/>
        <v>41836.847615740742</v>
      </c>
      <c r="S970" s="13">
        <f t="shared" si="77"/>
        <v>41866.847615740742</v>
      </c>
      <c r="T970">
        <f t="shared" si="78"/>
        <v>2014</v>
      </c>
    </row>
    <row r="971" spans="1:20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 t="shared" si="79"/>
        <v>47</v>
      </c>
      <c r="Q971">
        <f t="shared" si="75"/>
        <v>1272.73</v>
      </c>
      <c r="R971" s="13">
        <f t="shared" si="76"/>
        <v>42742.30332175926</v>
      </c>
      <c r="S971" s="13">
        <f t="shared" si="77"/>
        <v>42775.30332175926</v>
      </c>
      <c r="T971">
        <f t="shared" si="78"/>
        <v>2017</v>
      </c>
    </row>
    <row r="972" spans="1:20" ht="29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 t="shared" si="79"/>
        <v>46</v>
      </c>
      <c r="Q972">
        <f t="shared" si="75"/>
        <v>164</v>
      </c>
      <c r="R972" s="13">
        <f t="shared" si="76"/>
        <v>42721.220520833333</v>
      </c>
      <c r="S972" s="13">
        <f t="shared" si="77"/>
        <v>42758.207638888889</v>
      </c>
      <c r="T972">
        <f t="shared" si="78"/>
        <v>2016</v>
      </c>
    </row>
    <row r="973" spans="1:20" ht="29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 t="shared" si="79"/>
        <v>0</v>
      </c>
      <c r="Q973">
        <f t="shared" si="75"/>
        <v>45.2</v>
      </c>
      <c r="R973" s="13">
        <f t="shared" si="76"/>
        <v>42111.709027777775</v>
      </c>
      <c r="S973" s="13">
        <f t="shared" si="77"/>
        <v>42156.709027777775</v>
      </c>
      <c r="T973">
        <f t="shared" si="78"/>
        <v>2015</v>
      </c>
    </row>
    <row r="974" spans="1:20" ht="29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 t="shared" si="79"/>
        <v>35</v>
      </c>
      <c r="Q974">
        <f t="shared" si="75"/>
        <v>153.88999999999999</v>
      </c>
      <c r="R974" s="13">
        <f t="shared" si="76"/>
        <v>41856.865717592591</v>
      </c>
      <c r="S974" s="13">
        <f t="shared" si="77"/>
        <v>41886.290972222225</v>
      </c>
      <c r="T974">
        <f t="shared" si="78"/>
        <v>2014</v>
      </c>
    </row>
    <row r="975" spans="1:20" ht="29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 t="shared" si="79"/>
        <v>2</v>
      </c>
      <c r="Q975">
        <f t="shared" si="75"/>
        <v>51.38</v>
      </c>
      <c r="R975" s="13">
        <f t="shared" si="76"/>
        <v>42257.014965277776</v>
      </c>
      <c r="S975" s="13">
        <f t="shared" si="77"/>
        <v>42317.056631944448</v>
      </c>
      <c r="T975">
        <f t="shared" si="78"/>
        <v>2015</v>
      </c>
    </row>
    <row r="976" spans="1:20" ht="29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 t="shared" si="79"/>
        <v>1</v>
      </c>
      <c r="Q976">
        <f t="shared" si="75"/>
        <v>93.33</v>
      </c>
      <c r="R976" s="13">
        <f t="shared" si="76"/>
        <v>42424.749490740738</v>
      </c>
      <c r="S976" s="13">
        <f t="shared" si="77"/>
        <v>42454.707824074074</v>
      </c>
      <c r="T976">
        <f t="shared" si="78"/>
        <v>2016</v>
      </c>
    </row>
    <row r="977" spans="1:20" ht="29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 t="shared" si="79"/>
        <v>3</v>
      </c>
      <c r="Q977">
        <f t="shared" si="75"/>
        <v>108.63</v>
      </c>
      <c r="R977" s="13">
        <f t="shared" si="76"/>
        <v>42489.696585648147</v>
      </c>
      <c r="S977" s="13">
        <f t="shared" si="77"/>
        <v>42549.696585648147</v>
      </c>
      <c r="T977">
        <f t="shared" si="78"/>
        <v>2016</v>
      </c>
    </row>
    <row r="978" spans="1:20" ht="29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 t="shared" si="79"/>
        <v>2</v>
      </c>
      <c r="Q978">
        <f t="shared" si="75"/>
        <v>160.5</v>
      </c>
      <c r="R978" s="13">
        <f t="shared" si="76"/>
        <v>42185.058993055558</v>
      </c>
      <c r="S978" s="13">
        <f t="shared" si="77"/>
        <v>42230.058993055558</v>
      </c>
      <c r="T978">
        <f t="shared" si="78"/>
        <v>2015</v>
      </c>
    </row>
    <row r="979" spans="1:20" ht="29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 t="shared" si="79"/>
        <v>34</v>
      </c>
      <c r="Q979">
        <f t="shared" si="75"/>
        <v>75.75</v>
      </c>
      <c r="R979" s="13">
        <f t="shared" si="76"/>
        <v>42391.942094907412</v>
      </c>
      <c r="S979" s="13">
        <f t="shared" si="77"/>
        <v>42421.942094907412</v>
      </c>
      <c r="T979">
        <f t="shared" si="78"/>
        <v>2016</v>
      </c>
    </row>
    <row r="980" spans="1:20" ht="29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 t="shared" si="79"/>
        <v>56</v>
      </c>
      <c r="Q980">
        <f t="shared" si="75"/>
        <v>790.84</v>
      </c>
      <c r="R980" s="13">
        <f t="shared" si="76"/>
        <v>42395.309039351851</v>
      </c>
      <c r="S980" s="13">
        <f t="shared" si="77"/>
        <v>42425.309039351851</v>
      </c>
      <c r="T980">
        <f t="shared" si="78"/>
        <v>2016</v>
      </c>
    </row>
    <row r="981" spans="1:20" ht="29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 t="shared" si="79"/>
        <v>83</v>
      </c>
      <c r="Q981">
        <f t="shared" si="75"/>
        <v>301.94</v>
      </c>
      <c r="R981" s="13">
        <f t="shared" si="76"/>
        <v>42506.416990740734</v>
      </c>
      <c r="S981" s="13">
        <f t="shared" si="77"/>
        <v>42541.790972222225</v>
      </c>
      <c r="T981">
        <f t="shared" si="78"/>
        <v>2016</v>
      </c>
    </row>
    <row r="982" spans="1:20" ht="29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 t="shared" si="79"/>
        <v>15</v>
      </c>
      <c r="Q982">
        <f t="shared" si="75"/>
        <v>47.94</v>
      </c>
      <c r="R982" s="13">
        <f t="shared" si="76"/>
        <v>41928.904189814813</v>
      </c>
      <c r="S982" s="13">
        <f t="shared" si="77"/>
        <v>41973.945856481485</v>
      </c>
      <c r="T982">
        <f t="shared" si="78"/>
        <v>2014</v>
      </c>
    </row>
    <row r="983" spans="1:20" ht="29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 t="shared" si="79"/>
        <v>0</v>
      </c>
      <c r="Q983">
        <f t="shared" si="75"/>
        <v>2.75</v>
      </c>
      <c r="R983" s="13">
        <f t="shared" si="76"/>
        <v>41830.947013888886</v>
      </c>
      <c r="S983" s="13">
        <f t="shared" si="77"/>
        <v>41860.947013888886</v>
      </c>
      <c r="T983">
        <f t="shared" si="78"/>
        <v>2014</v>
      </c>
    </row>
    <row r="984" spans="1:20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 t="shared" si="79"/>
        <v>0</v>
      </c>
      <c r="Q984">
        <f t="shared" si="75"/>
        <v>1</v>
      </c>
      <c r="R984" s="13">
        <f t="shared" si="76"/>
        <v>42615.753310185188</v>
      </c>
      <c r="S984" s="13">
        <f t="shared" si="77"/>
        <v>42645.753310185188</v>
      </c>
      <c r="T984">
        <f t="shared" si="78"/>
        <v>2016</v>
      </c>
    </row>
    <row r="985" spans="1:20" ht="29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 t="shared" si="79"/>
        <v>30</v>
      </c>
      <c r="Q985">
        <f t="shared" si="75"/>
        <v>171.79</v>
      </c>
      <c r="R985" s="13">
        <f t="shared" si="76"/>
        <v>42574.667650462965</v>
      </c>
      <c r="S985" s="13">
        <f t="shared" si="77"/>
        <v>42605.870833333334</v>
      </c>
      <c r="T985">
        <f t="shared" si="78"/>
        <v>2016</v>
      </c>
    </row>
    <row r="986" spans="1:20" ht="58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 t="shared" si="79"/>
        <v>1</v>
      </c>
      <c r="Q986">
        <f t="shared" si="75"/>
        <v>35.33</v>
      </c>
      <c r="R986" s="13">
        <f t="shared" si="76"/>
        <v>42061.11583333333</v>
      </c>
      <c r="S986" s="13">
        <f t="shared" si="77"/>
        <v>42091.074166666673</v>
      </c>
      <c r="T986">
        <f t="shared" si="78"/>
        <v>2015</v>
      </c>
    </row>
    <row r="987" spans="1:20" ht="29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 t="shared" si="79"/>
        <v>6</v>
      </c>
      <c r="Q987">
        <f t="shared" si="75"/>
        <v>82.09</v>
      </c>
      <c r="R987" s="13">
        <f t="shared" si="76"/>
        <v>42339.967708333337</v>
      </c>
      <c r="S987" s="13">
        <f t="shared" si="77"/>
        <v>42369.958333333328</v>
      </c>
      <c r="T987">
        <f t="shared" si="78"/>
        <v>2015</v>
      </c>
    </row>
    <row r="988" spans="1:20" ht="29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 t="shared" si="79"/>
        <v>13</v>
      </c>
      <c r="Q988">
        <f t="shared" si="75"/>
        <v>110.87</v>
      </c>
      <c r="R988" s="13">
        <f t="shared" si="76"/>
        <v>42324.767361111109</v>
      </c>
      <c r="S988" s="13">
        <f t="shared" si="77"/>
        <v>42379</v>
      </c>
      <c r="T988">
        <f t="shared" si="78"/>
        <v>2015</v>
      </c>
    </row>
    <row r="989" spans="1:20" ht="29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 t="shared" si="79"/>
        <v>13</v>
      </c>
      <c r="Q989">
        <f t="shared" si="75"/>
        <v>161.22</v>
      </c>
      <c r="R989" s="13">
        <f t="shared" si="76"/>
        <v>41773.294560185182</v>
      </c>
      <c r="S989" s="13">
        <f t="shared" si="77"/>
        <v>41813.294560185182</v>
      </c>
      <c r="T989">
        <f t="shared" si="78"/>
        <v>2014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 t="shared" si="79"/>
        <v>0</v>
      </c>
      <c r="Q990">
        <f t="shared" si="75"/>
        <v>0</v>
      </c>
      <c r="R990" s="13">
        <f t="shared" si="76"/>
        <v>42614.356770833328</v>
      </c>
      <c r="S990" s="13">
        <f t="shared" si="77"/>
        <v>42644.356770833328</v>
      </c>
      <c r="T990">
        <f t="shared" si="78"/>
        <v>2016</v>
      </c>
    </row>
    <row r="991" spans="1:20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 t="shared" si="79"/>
        <v>17</v>
      </c>
      <c r="Q991">
        <f t="shared" si="75"/>
        <v>52.41</v>
      </c>
      <c r="R991" s="13">
        <f t="shared" si="76"/>
        <v>42611.933969907404</v>
      </c>
      <c r="S991" s="13">
        <f t="shared" si="77"/>
        <v>42641.933969907404</v>
      </c>
      <c r="T991">
        <f t="shared" si="78"/>
        <v>2016</v>
      </c>
    </row>
    <row r="992" spans="1:20" ht="29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 t="shared" si="79"/>
        <v>0</v>
      </c>
      <c r="Q992">
        <f t="shared" si="75"/>
        <v>13</v>
      </c>
      <c r="R992" s="13">
        <f t="shared" si="76"/>
        <v>41855.784305555557</v>
      </c>
      <c r="S992" s="13">
        <f t="shared" si="77"/>
        <v>41885.784305555557</v>
      </c>
      <c r="T992">
        <f t="shared" si="78"/>
        <v>2014</v>
      </c>
    </row>
    <row r="993" spans="1:20" ht="58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 t="shared" si="79"/>
        <v>4</v>
      </c>
      <c r="Q993">
        <f t="shared" si="75"/>
        <v>30.29</v>
      </c>
      <c r="R993" s="13">
        <f t="shared" si="76"/>
        <v>42538.75680555556</v>
      </c>
      <c r="S993" s="13">
        <f t="shared" si="77"/>
        <v>42563.785416666666</v>
      </c>
      <c r="T993">
        <f t="shared" si="78"/>
        <v>2016</v>
      </c>
    </row>
    <row r="994" spans="1:20" ht="29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 t="shared" si="79"/>
        <v>0</v>
      </c>
      <c r="Q994">
        <f t="shared" si="75"/>
        <v>116.75</v>
      </c>
      <c r="R994" s="13">
        <f t="shared" si="76"/>
        <v>42437.924988425926</v>
      </c>
      <c r="S994" s="13">
        <f t="shared" si="77"/>
        <v>42497.883321759262</v>
      </c>
      <c r="T994">
        <f t="shared" si="78"/>
        <v>2016</v>
      </c>
    </row>
    <row r="995" spans="1:20" ht="29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 t="shared" si="79"/>
        <v>25</v>
      </c>
      <c r="Q995">
        <f t="shared" si="75"/>
        <v>89.6</v>
      </c>
      <c r="R995" s="13">
        <f t="shared" si="76"/>
        <v>42652.964907407411</v>
      </c>
      <c r="S995" s="13">
        <f t="shared" si="77"/>
        <v>42686.208333333328</v>
      </c>
      <c r="T995">
        <f t="shared" si="78"/>
        <v>2016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 t="shared" si="79"/>
        <v>2</v>
      </c>
      <c r="Q996">
        <f t="shared" si="75"/>
        <v>424.45</v>
      </c>
      <c r="R996" s="13">
        <f t="shared" si="76"/>
        <v>41921.263078703705</v>
      </c>
      <c r="S996" s="13">
        <f t="shared" si="77"/>
        <v>41973.957638888889</v>
      </c>
      <c r="T996">
        <f t="shared" si="78"/>
        <v>2014</v>
      </c>
    </row>
    <row r="997" spans="1:20" ht="29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 t="shared" si="79"/>
        <v>7</v>
      </c>
      <c r="Q997">
        <f t="shared" si="75"/>
        <v>80.67</v>
      </c>
      <c r="R997" s="13">
        <f t="shared" si="76"/>
        <v>41947.940740740742</v>
      </c>
      <c r="S997" s="13">
        <f t="shared" si="77"/>
        <v>41972.666666666672</v>
      </c>
      <c r="T997">
        <f t="shared" si="78"/>
        <v>2014</v>
      </c>
    </row>
    <row r="998" spans="1:20" ht="29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 t="shared" si="79"/>
        <v>2</v>
      </c>
      <c r="Q998">
        <f t="shared" si="75"/>
        <v>13</v>
      </c>
      <c r="R998" s="13">
        <f t="shared" si="76"/>
        <v>41817.866435185184</v>
      </c>
      <c r="S998" s="13">
        <f t="shared" si="77"/>
        <v>41847.643750000003</v>
      </c>
      <c r="T998">
        <f t="shared" si="78"/>
        <v>2014</v>
      </c>
    </row>
    <row r="999" spans="1:20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 t="shared" si="79"/>
        <v>1</v>
      </c>
      <c r="Q999">
        <f t="shared" si="75"/>
        <v>8.1300000000000008</v>
      </c>
      <c r="R999" s="13">
        <f t="shared" si="76"/>
        <v>41941.10297453704</v>
      </c>
      <c r="S999" s="13">
        <f t="shared" si="77"/>
        <v>41971.144641203704</v>
      </c>
      <c r="T999">
        <f t="shared" si="78"/>
        <v>2014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 t="shared" si="79"/>
        <v>59</v>
      </c>
      <c r="Q1000">
        <f t="shared" si="75"/>
        <v>153.43</v>
      </c>
      <c r="R1000" s="13">
        <f t="shared" si="76"/>
        <v>42282.168993055559</v>
      </c>
      <c r="S1000" s="13">
        <f t="shared" si="77"/>
        <v>42327.210659722223</v>
      </c>
      <c r="T1000">
        <f t="shared" si="78"/>
        <v>2015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 t="shared" si="79"/>
        <v>8</v>
      </c>
      <c r="Q1001">
        <f t="shared" si="75"/>
        <v>292.08</v>
      </c>
      <c r="R1001" s="13">
        <f t="shared" si="76"/>
        <v>41926.29965277778</v>
      </c>
      <c r="S1001" s="13">
        <f t="shared" si="77"/>
        <v>41956.334722222222</v>
      </c>
      <c r="T1001">
        <f t="shared" si="78"/>
        <v>2014</v>
      </c>
    </row>
    <row r="1002" spans="1:20" ht="29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 t="shared" si="79"/>
        <v>2</v>
      </c>
      <c r="Q1002">
        <f t="shared" si="75"/>
        <v>3304</v>
      </c>
      <c r="R1002" s="13">
        <f t="shared" si="76"/>
        <v>42749.059722222228</v>
      </c>
      <c r="S1002" s="13">
        <f t="shared" si="77"/>
        <v>42809.018055555556</v>
      </c>
      <c r="T1002">
        <f t="shared" si="78"/>
        <v>2017</v>
      </c>
    </row>
    <row r="1003" spans="1:20" ht="29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 t="shared" si="79"/>
        <v>104</v>
      </c>
      <c r="Q1003">
        <f t="shared" si="75"/>
        <v>1300</v>
      </c>
      <c r="R1003" s="13">
        <f t="shared" si="76"/>
        <v>42720.720057870371</v>
      </c>
      <c r="S1003" s="13">
        <f t="shared" si="77"/>
        <v>42765.720057870371</v>
      </c>
      <c r="T1003">
        <f t="shared" si="78"/>
        <v>2016</v>
      </c>
    </row>
    <row r="1004" spans="1:20" ht="29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 t="shared" si="79"/>
        <v>30</v>
      </c>
      <c r="Q1004">
        <f t="shared" si="75"/>
        <v>134.55000000000001</v>
      </c>
      <c r="R1004" s="13">
        <f t="shared" si="76"/>
        <v>42325.684189814812</v>
      </c>
      <c r="S1004" s="13">
        <f t="shared" si="77"/>
        <v>42355.249305555553</v>
      </c>
      <c r="T1004">
        <f t="shared" si="78"/>
        <v>2015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 t="shared" si="79"/>
        <v>16</v>
      </c>
      <c r="Q1005">
        <f t="shared" si="75"/>
        <v>214.07</v>
      </c>
      <c r="R1005" s="13">
        <f t="shared" si="76"/>
        <v>42780.709039351852</v>
      </c>
      <c r="S1005" s="13">
        <f t="shared" si="77"/>
        <v>42810.667372685188</v>
      </c>
      <c r="T1005">
        <f t="shared" si="78"/>
        <v>2017</v>
      </c>
    </row>
    <row r="1006" spans="1:20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 t="shared" si="79"/>
        <v>82</v>
      </c>
      <c r="Q1006">
        <f t="shared" si="75"/>
        <v>216.34</v>
      </c>
      <c r="R1006" s="13">
        <f t="shared" si="76"/>
        <v>42388.708645833336</v>
      </c>
      <c r="S1006" s="13">
        <f t="shared" si="77"/>
        <v>42418.708645833336</v>
      </c>
      <c r="T1006">
        <f t="shared" si="78"/>
        <v>2016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 t="shared" si="79"/>
        <v>75</v>
      </c>
      <c r="Q1007">
        <f t="shared" si="75"/>
        <v>932.31</v>
      </c>
      <c r="R1007" s="13">
        <f t="shared" si="76"/>
        <v>42276.624803240738</v>
      </c>
      <c r="S1007" s="13">
        <f t="shared" si="77"/>
        <v>42307.624803240738</v>
      </c>
      <c r="T1007">
        <f t="shared" si="78"/>
        <v>2015</v>
      </c>
    </row>
    <row r="1008" spans="1:20" ht="29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 t="shared" si="79"/>
        <v>6</v>
      </c>
      <c r="Q1008">
        <f t="shared" si="75"/>
        <v>29.25</v>
      </c>
      <c r="R1008" s="13">
        <f t="shared" si="76"/>
        <v>41977.040185185186</v>
      </c>
      <c r="S1008" s="13">
        <f t="shared" si="77"/>
        <v>41985.299305555556</v>
      </c>
      <c r="T1008">
        <f t="shared" si="78"/>
        <v>2014</v>
      </c>
    </row>
    <row r="1009" spans="1:20" ht="29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 t="shared" si="79"/>
        <v>44</v>
      </c>
      <c r="Q1009">
        <f t="shared" si="75"/>
        <v>174.95</v>
      </c>
      <c r="R1009" s="13">
        <f t="shared" si="76"/>
        <v>42676.583599537036</v>
      </c>
      <c r="S1009" s="13">
        <f t="shared" si="77"/>
        <v>42718.6252662037</v>
      </c>
      <c r="T1009">
        <f t="shared" si="78"/>
        <v>2016</v>
      </c>
    </row>
    <row r="1010" spans="1:20" ht="29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 t="shared" si="79"/>
        <v>0</v>
      </c>
      <c r="Q1010">
        <f t="shared" si="75"/>
        <v>250</v>
      </c>
      <c r="R1010" s="13">
        <f t="shared" si="76"/>
        <v>42702.809201388889</v>
      </c>
      <c r="S1010" s="13">
        <f t="shared" si="77"/>
        <v>42732.809201388889</v>
      </c>
      <c r="T1010">
        <f t="shared" si="78"/>
        <v>2016</v>
      </c>
    </row>
    <row r="1011" spans="1:20" ht="29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 t="shared" si="79"/>
        <v>13</v>
      </c>
      <c r="Q1011">
        <f t="shared" si="75"/>
        <v>65</v>
      </c>
      <c r="R1011" s="13">
        <f t="shared" si="76"/>
        <v>42510.604699074072</v>
      </c>
      <c r="S1011" s="13">
        <f t="shared" si="77"/>
        <v>42540.604699074072</v>
      </c>
      <c r="T1011">
        <f t="shared" si="78"/>
        <v>2016</v>
      </c>
    </row>
    <row r="1012" spans="1:20" ht="29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 t="shared" si="79"/>
        <v>0</v>
      </c>
      <c r="Q1012">
        <f t="shared" si="75"/>
        <v>55</v>
      </c>
      <c r="R1012" s="13">
        <f t="shared" si="76"/>
        <v>42561.829421296294</v>
      </c>
      <c r="S1012" s="13">
        <f t="shared" si="77"/>
        <v>42618.124305555553</v>
      </c>
      <c r="T1012">
        <f t="shared" si="78"/>
        <v>2016</v>
      </c>
    </row>
    <row r="1013" spans="1:20" ht="29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 t="shared" si="79"/>
        <v>0</v>
      </c>
      <c r="Q1013">
        <f t="shared" si="75"/>
        <v>75</v>
      </c>
      <c r="R1013" s="13">
        <f t="shared" si="76"/>
        <v>41946.898090277777</v>
      </c>
      <c r="S1013" s="13">
        <f t="shared" si="77"/>
        <v>41991.898090277777</v>
      </c>
      <c r="T1013">
        <f t="shared" si="78"/>
        <v>2014</v>
      </c>
    </row>
    <row r="1014" spans="1:20" ht="29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 t="shared" si="79"/>
        <v>21535</v>
      </c>
      <c r="Q1014">
        <f t="shared" si="75"/>
        <v>1389.36</v>
      </c>
      <c r="R1014" s="13">
        <f t="shared" si="76"/>
        <v>42714.440416666665</v>
      </c>
      <c r="S1014" s="13">
        <f t="shared" si="77"/>
        <v>42759.440416666665</v>
      </c>
      <c r="T1014">
        <f t="shared" si="78"/>
        <v>2016</v>
      </c>
    </row>
    <row r="1015" spans="1:20" ht="29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 t="shared" si="79"/>
        <v>35</v>
      </c>
      <c r="Q1015">
        <f t="shared" si="75"/>
        <v>95.91</v>
      </c>
      <c r="R1015" s="13">
        <f t="shared" si="76"/>
        <v>42339.833981481483</v>
      </c>
      <c r="S1015" s="13">
        <f t="shared" si="77"/>
        <v>42367.833333333328</v>
      </c>
      <c r="T1015">
        <f t="shared" si="78"/>
        <v>2015</v>
      </c>
    </row>
    <row r="1016" spans="1:20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 t="shared" si="79"/>
        <v>31</v>
      </c>
      <c r="Q1016">
        <f t="shared" si="75"/>
        <v>191.25</v>
      </c>
      <c r="R1016" s="13">
        <f t="shared" si="76"/>
        <v>41955.002488425926</v>
      </c>
      <c r="S1016" s="13">
        <f t="shared" si="77"/>
        <v>42005.002488425926</v>
      </c>
      <c r="T1016">
        <f t="shared" si="78"/>
        <v>2014</v>
      </c>
    </row>
    <row r="1017" spans="1:20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 t="shared" si="79"/>
        <v>3</v>
      </c>
      <c r="Q1017">
        <f t="shared" si="75"/>
        <v>40</v>
      </c>
      <c r="R1017" s="13">
        <f t="shared" si="76"/>
        <v>42303.878414351857</v>
      </c>
      <c r="S1017" s="13">
        <f t="shared" si="77"/>
        <v>42333.920081018514</v>
      </c>
      <c r="T1017">
        <f t="shared" si="78"/>
        <v>2015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 t="shared" si="79"/>
        <v>3</v>
      </c>
      <c r="Q1018">
        <f t="shared" si="75"/>
        <v>74.790000000000006</v>
      </c>
      <c r="R1018" s="13">
        <f t="shared" si="76"/>
        <v>42422.107129629629</v>
      </c>
      <c r="S1018" s="13">
        <f t="shared" si="77"/>
        <v>42467.065462962957</v>
      </c>
      <c r="T1018">
        <f t="shared" si="78"/>
        <v>2016</v>
      </c>
    </row>
    <row r="1019" spans="1:20" ht="29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 t="shared" si="79"/>
        <v>23</v>
      </c>
      <c r="Q1019">
        <f t="shared" si="75"/>
        <v>161.12</v>
      </c>
      <c r="R1019" s="13">
        <f t="shared" si="76"/>
        <v>42289.675173611111</v>
      </c>
      <c r="S1019" s="13">
        <f t="shared" si="77"/>
        <v>42329.716840277775</v>
      </c>
      <c r="T1019">
        <f t="shared" si="78"/>
        <v>2015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 t="shared" si="79"/>
        <v>3</v>
      </c>
      <c r="Q1020">
        <f t="shared" si="75"/>
        <v>88.71</v>
      </c>
      <c r="R1020" s="13">
        <f t="shared" si="76"/>
        <v>42535.492280092592</v>
      </c>
      <c r="S1020" s="13">
        <f t="shared" si="77"/>
        <v>42565.492280092592</v>
      </c>
      <c r="T1020">
        <f t="shared" si="78"/>
        <v>2016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 t="shared" si="79"/>
        <v>47</v>
      </c>
      <c r="Q1021">
        <f t="shared" si="75"/>
        <v>53.25</v>
      </c>
      <c r="R1021" s="13">
        <f t="shared" si="76"/>
        <v>42009.973946759259</v>
      </c>
      <c r="S1021" s="13">
        <f t="shared" si="77"/>
        <v>42039.973946759259</v>
      </c>
      <c r="T1021">
        <f t="shared" si="78"/>
        <v>2015</v>
      </c>
    </row>
    <row r="1022" spans="1:20" ht="29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 t="shared" si="79"/>
        <v>206</v>
      </c>
      <c r="Q1022">
        <f t="shared" si="75"/>
        <v>106.2</v>
      </c>
      <c r="R1022" s="13">
        <f t="shared" si="76"/>
        <v>42127.069548611107</v>
      </c>
      <c r="S1022" s="13">
        <f t="shared" si="77"/>
        <v>42157.032638888893</v>
      </c>
      <c r="T1022">
        <f t="shared" si="78"/>
        <v>2015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 t="shared" si="79"/>
        <v>352</v>
      </c>
      <c r="Q1023">
        <f t="shared" si="75"/>
        <v>22.08</v>
      </c>
      <c r="R1023" s="13">
        <f t="shared" si="76"/>
        <v>42271.251979166671</v>
      </c>
      <c r="S1023" s="13">
        <f t="shared" si="77"/>
        <v>42294.166666666672</v>
      </c>
      <c r="T1023">
        <f t="shared" si="78"/>
        <v>2015</v>
      </c>
    </row>
    <row r="1024" spans="1:20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 t="shared" si="79"/>
        <v>115</v>
      </c>
      <c r="Q1024">
        <f t="shared" si="75"/>
        <v>31.05</v>
      </c>
      <c r="R1024" s="13">
        <f t="shared" si="76"/>
        <v>42111.646724537044</v>
      </c>
      <c r="S1024" s="13">
        <f t="shared" si="77"/>
        <v>42141.646724537044</v>
      </c>
      <c r="T1024">
        <f t="shared" si="78"/>
        <v>2015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 t="shared" si="79"/>
        <v>237</v>
      </c>
      <c r="Q1025">
        <f t="shared" si="75"/>
        <v>36.21</v>
      </c>
      <c r="R1025" s="13">
        <f t="shared" si="76"/>
        <v>42145.919687500005</v>
      </c>
      <c r="S1025" s="13">
        <f t="shared" si="77"/>
        <v>42175.919687500005</v>
      </c>
      <c r="T1025">
        <f t="shared" si="78"/>
        <v>2015</v>
      </c>
    </row>
    <row r="1026" spans="1:20" ht="29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 t="shared" si="79"/>
        <v>119</v>
      </c>
      <c r="Q1026">
        <f t="shared" si="75"/>
        <v>388.98</v>
      </c>
      <c r="R1026" s="13">
        <f t="shared" si="76"/>
        <v>42370.580590277779</v>
      </c>
      <c r="S1026" s="13">
        <f t="shared" si="77"/>
        <v>42400.580590277779</v>
      </c>
      <c r="T1026">
        <f t="shared" si="78"/>
        <v>2016</v>
      </c>
    </row>
    <row r="1027" spans="1:20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 t="shared" si="79"/>
        <v>110</v>
      </c>
      <c r="Q1027">
        <f t="shared" ref="Q1027:Q1090" si="80">IFERROR(ROUND(E1027/L1027,2),0)</f>
        <v>71.849999999999994</v>
      </c>
      <c r="R1027" s="13">
        <f t="shared" ref="R1027:R1090" si="81">(((J1027/60)/60)/24+DATE(1970,1,1))</f>
        <v>42049.833761574075</v>
      </c>
      <c r="S1027" s="13">
        <f t="shared" ref="S1027:S1090" si="82">(((I1027/60)/60)/24)+DATE(1970,1,1)</f>
        <v>42079.792094907403</v>
      </c>
      <c r="T1027">
        <f t="shared" ref="T1027:T1090" si="83">YEAR(R1027)</f>
        <v>2015</v>
      </c>
    </row>
    <row r="1028" spans="1:20" ht="29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 t="shared" ref="P1028:P1091" si="84">ROUND(E1028/D1028*100,0)</f>
        <v>100</v>
      </c>
      <c r="Q1028">
        <f t="shared" si="80"/>
        <v>57.38</v>
      </c>
      <c r="R1028" s="13">
        <f t="shared" si="81"/>
        <v>42426.407592592594</v>
      </c>
      <c r="S1028" s="13">
        <f t="shared" si="82"/>
        <v>42460.365925925929</v>
      </c>
      <c r="T1028">
        <f t="shared" si="83"/>
        <v>2016</v>
      </c>
    </row>
    <row r="1029" spans="1:20" ht="29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 t="shared" si="84"/>
        <v>103</v>
      </c>
      <c r="Q1029">
        <f t="shared" si="80"/>
        <v>69.67</v>
      </c>
      <c r="R1029" s="13">
        <f t="shared" si="81"/>
        <v>41905.034108796295</v>
      </c>
      <c r="S1029" s="13">
        <f t="shared" si="82"/>
        <v>41935.034108796295</v>
      </c>
      <c r="T1029">
        <f t="shared" si="83"/>
        <v>2014</v>
      </c>
    </row>
    <row r="1030" spans="1:20" ht="29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 t="shared" si="84"/>
        <v>117</v>
      </c>
      <c r="Q1030">
        <f t="shared" si="80"/>
        <v>45.99</v>
      </c>
      <c r="R1030" s="13">
        <f t="shared" si="81"/>
        <v>42755.627372685187</v>
      </c>
      <c r="S1030" s="13">
        <f t="shared" si="82"/>
        <v>42800.833333333328</v>
      </c>
      <c r="T1030">
        <f t="shared" si="83"/>
        <v>2017</v>
      </c>
    </row>
    <row r="1031" spans="1:20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 t="shared" si="84"/>
        <v>112</v>
      </c>
      <c r="Q1031">
        <f t="shared" si="80"/>
        <v>79.260000000000005</v>
      </c>
      <c r="R1031" s="13">
        <f t="shared" si="81"/>
        <v>42044.711886574078</v>
      </c>
      <c r="S1031" s="13">
        <f t="shared" si="82"/>
        <v>42098.915972222225</v>
      </c>
      <c r="T1031">
        <f t="shared" si="83"/>
        <v>2015</v>
      </c>
    </row>
    <row r="1032" spans="1:20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 t="shared" si="84"/>
        <v>342</v>
      </c>
      <c r="Q1032">
        <f t="shared" si="80"/>
        <v>43.03</v>
      </c>
      <c r="R1032" s="13">
        <f t="shared" si="81"/>
        <v>42611.483206018514</v>
      </c>
      <c r="S1032" s="13">
        <f t="shared" si="82"/>
        <v>42625.483206018514</v>
      </c>
      <c r="T1032">
        <f t="shared" si="83"/>
        <v>2016</v>
      </c>
    </row>
    <row r="1033" spans="1:20" ht="29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 t="shared" si="84"/>
        <v>107</v>
      </c>
      <c r="Q1033">
        <f t="shared" si="80"/>
        <v>108.48</v>
      </c>
      <c r="R1033" s="13">
        <f t="shared" si="81"/>
        <v>42324.764004629629</v>
      </c>
      <c r="S1033" s="13">
        <f t="shared" si="82"/>
        <v>42354.764004629629</v>
      </c>
      <c r="T1033">
        <f t="shared" si="83"/>
        <v>2015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 t="shared" si="84"/>
        <v>108</v>
      </c>
      <c r="Q1034">
        <f t="shared" si="80"/>
        <v>61.03</v>
      </c>
      <c r="R1034" s="13">
        <f t="shared" si="81"/>
        <v>42514.666956018518</v>
      </c>
      <c r="S1034" s="13">
        <f t="shared" si="82"/>
        <v>42544.666956018518</v>
      </c>
      <c r="T1034">
        <f t="shared" si="83"/>
        <v>2016</v>
      </c>
    </row>
    <row r="1035" spans="1:20" ht="29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 t="shared" si="84"/>
        <v>103</v>
      </c>
      <c r="Q1035">
        <f t="shared" si="80"/>
        <v>50.59</v>
      </c>
      <c r="R1035" s="13">
        <f t="shared" si="81"/>
        <v>42688.732407407413</v>
      </c>
      <c r="S1035" s="13">
        <f t="shared" si="82"/>
        <v>42716.732407407413</v>
      </c>
      <c r="T1035">
        <f t="shared" si="83"/>
        <v>2016</v>
      </c>
    </row>
    <row r="1036" spans="1:20" ht="29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 t="shared" si="84"/>
        <v>130</v>
      </c>
      <c r="Q1036">
        <f t="shared" si="80"/>
        <v>39.159999999999997</v>
      </c>
      <c r="R1036" s="13">
        <f t="shared" si="81"/>
        <v>42555.166712962964</v>
      </c>
      <c r="S1036" s="13">
        <f t="shared" si="82"/>
        <v>42587.165972222225</v>
      </c>
      <c r="T1036">
        <f t="shared" si="83"/>
        <v>2016</v>
      </c>
    </row>
    <row r="1037" spans="1:20" ht="29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 t="shared" si="84"/>
        <v>108</v>
      </c>
      <c r="Q1037">
        <f t="shared" si="80"/>
        <v>65.16</v>
      </c>
      <c r="R1037" s="13">
        <f t="shared" si="81"/>
        <v>42016.641435185185</v>
      </c>
      <c r="S1037" s="13">
        <f t="shared" si="82"/>
        <v>42046.641435185185</v>
      </c>
      <c r="T1037">
        <f t="shared" si="83"/>
        <v>2015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 t="shared" si="84"/>
        <v>112</v>
      </c>
      <c r="Q1038">
        <f t="shared" si="80"/>
        <v>23.96</v>
      </c>
      <c r="R1038" s="13">
        <f t="shared" si="81"/>
        <v>41249.448958333334</v>
      </c>
      <c r="S1038" s="13">
        <f t="shared" si="82"/>
        <v>41281.333333333336</v>
      </c>
      <c r="T1038">
        <f t="shared" si="83"/>
        <v>2012</v>
      </c>
    </row>
    <row r="1039" spans="1:20" ht="29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 t="shared" si="84"/>
        <v>102</v>
      </c>
      <c r="Q1039">
        <f t="shared" si="80"/>
        <v>48.62</v>
      </c>
      <c r="R1039" s="13">
        <f t="shared" si="81"/>
        <v>42119.822476851856</v>
      </c>
      <c r="S1039" s="13">
        <f t="shared" si="82"/>
        <v>42142.208333333328</v>
      </c>
      <c r="T1039">
        <f t="shared" si="83"/>
        <v>2015</v>
      </c>
    </row>
    <row r="1040" spans="1:20" ht="29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 t="shared" si="84"/>
        <v>145</v>
      </c>
      <c r="Q1040">
        <f t="shared" si="80"/>
        <v>35.74</v>
      </c>
      <c r="R1040" s="13">
        <f t="shared" si="81"/>
        <v>42418.231747685189</v>
      </c>
      <c r="S1040" s="13">
        <f t="shared" si="82"/>
        <v>42448.190081018518</v>
      </c>
      <c r="T1040">
        <f t="shared" si="83"/>
        <v>2016</v>
      </c>
    </row>
    <row r="1041" spans="1:20" ht="29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 t="shared" si="84"/>
        <v>128</v>
      </c>
      <c r="Q1041">
        <f t="shared" si="80"/>
        <v>21.37</v>
      </c>
      <c r="R1041" s="13">
        <f t="shared" si="81"/>
        <v>42692.109328703707</v>
      </c>
      <c r="S1041" s="13">
        <f t="shared" si="82"/>
        <v>42717.332638888889</v>
      </c>
      <c r="T1041">
        <f t="shared" si="83"/>
        <v>2016</v>
      </c>
    </row>
    <row r="1042" spans="1:20" ht="29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 t="shared" si="84"/>
        <v>0</v>
      </c>
      <c r="Q1042">
        <f t="shared" si="80"/>
        <v>250</v>
      </c>
      <c r="R1042" s="13">
        <f t="shared" si="81"/>
        <v>42579.708437499998</v>
      </c>
      <c r="S1042" s="13">
        <f t="shared" si="82"/>
        <v>42609.708437499998</v>
      </c>
      <c r="T1042">
        <f t="shared" si="83"/>
        <v>2016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 t="shared" si="84"/>
        <v>0</v>
      </c>
      <c r="Q1043">
        <f t="shared" si="80"/>
        <v>0</v>
      </c>
      <c r="R1043" s="13">
        <f t="shared" si="81"/>
        <v>41831.060092592597</v>
      </c>
      <c r="S1043" s="13">
        <f t="shared" si="82"/>
        <v>41851.060092592597</v>
      </c>
      <c r="T1043">
        <f t="shared" si="83"/>
        <v>2014</v>
      </c>
    </row>
    <row r="1044" spans="1:20" ht="29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 t="shared" si="84"/>
        <v>2</v>
      </c>
      <c r="Q1044">
        <f t="shared" si="80"/>
        <v>10</v>
      </c>
      <c r="R1044" s="13">
        <f t="shared" si="81"/>
        <v>41851.696157407408</v>
      </c>
      <c r="S1044" s="13">
        <f t="shared" si="82"/>
        <v>41894.416666666664</v>
      </c>
      <c r="T1044">
        <f t="shared" si="83"/>
        <v>2014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 t="shared" si="84"/>
        <v>9</v>
      </c>
      <c r="Q1045">
        <f t="shared" si="80"/>
        <v>29.24</v>
      </c>
      <c r="R1045" s="13">
        <f t="shared" si="81"/>
        <v>42114.252951388888</v>
      </c>
      <c r="S1045" s="13">
        <f t="shared" si="82"/>
        <v>42144.252951388888</v>
      </c>
      <c r="T1045">
        <f t="shared" si="83"/>
        <v>2015</v>
      </c>
    </row>
    <row r="1046" spans="1:20" ht="29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 t="shared" si="84"/>
        <v>0</v>
      </c>
      <c r="Q1046">
        <f t="shared" si="80"/>
        <v>3</v>
      </c>
      <c r="R1046" s="13">
        <f t="shared" si="81"/>
        <v>42011.925937499997</v>
      </c>
      <c r="S1046" s="13">
        <f t="shared" si="82"/>
        <v>42068.852083333331</v>
      </c>
      <c r="T1046">
        <f t="shared" si="83"/>
        <v>2015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 t="shared" si="84"/>
        <v>3</v>
      </c>
      <c r="Q1047">
        <f t="shared" si="80"/>
        <v>33.25</v>
      </c>
      <c r="R1047" s="13">
        <f t="shared" si="81"/>
        <v>41844.874421296299</v>
      </c>
      <c r="S1047" s="13">
        <f t="shared" si="82"/>
        <v>41874.874421296299</v>
      </c>
      <c r="T1047">
        <f t="shared" si="83"/>
        <v>2014</v>
      </c>
    </row>
    <row r="1048" spans="1:20" ht="29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 t="shared" si="84"/>
        <v>0</v>
      </c>
      <c r="Q1048">
        <f t="shared" si="80"/>
        <v>0</v>
      </c>
      <c r="R1048" s="13">
        <f t="shared" si="81"/>
        <v>42319.851388888885</v>
      </c>
      <c r="S1048" s="13">
        <f t="shared" si="82"/>
        <v>42364.851388888885</v>
      </c>
      <c r="T1048">
        <f t="shared" si="83"/>
        <v>2015</v>
      </c>
    </row>
    <row r="1049" spans="1:20" ht="29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 t="shared" si="84"/>
        <v>0</v>
      </c>
      <c r="Q1049">
        <f t="shared" si="80"/>
        <v>1</v>
      </c>
      <c r="R1049" s="13">
        <f t="shared" si="81"/>
        <v>41918.818460648145</v>
      </c>
      <c r="S1049" s="13">
        <f t="shared" si="82"/>
        <v>41948.860127314816</v>
      </c>
      <c r="T1049">
        <f t="shared" si="83"/>
        <v>2014</v>
      </c>
    </row>
    <row r="1050" spans="1:20" ht="29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 t="shared" si="84"/>
        <v>1</v>
      </c>
      <c r="Q1050">
        <f t="shared" si="80"/>
        <v>53</v>
      </c>
      <c r="R1050" s="13">
        <f t="shared" si="81"/>
        <v>42598.053113425922</v>
      </c>
      <c r="S1050" s="13">
        <f t="shared" si="82"/>
        <v>42638.053113425922</v>
      </c>
      <c r="T1050">
        <f t="shared" si="83"/>
        <v>2016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 t="shared" si="84"/>
        <v>0</v>
      </c>
      <c r="Q1051">
        <f t="shared" si="80"/>
        <v>0</v>
      </c>
      <c r="R1051" s="13">
        <f t="shared" si="81"/>
        <v>42382.431076388893</v>
      </c>
      <c r="S1051" s="13">
        <f t="shared" si="82"/>
        <v>42412.431076388893</v>
      </c>
      <c r="T1051">
        <f t="shared" si="83"/>
        <v>2016</v>
      </c>
    </row>
    <row r="1052" spans="1:20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 t="shared" si="84"/>
        <v>0</v>
      </c>
      <c r="Q1052">
        <f t="shared" si="80"/>
        <v>0</v>
      </c>
      <c r="R1052" s="13">
        <f t="shared" si="81"/>
        <v>42231.7971875</v>
      </c>
      <c r="S1052" s="13">
        <f t="shared" si="82"/>
        <v>42261.7971875</v>
      </c>
      <c r="T1052">
        <f t="shared" si="83"/>
        <v>2015</v>
      </c>
    </row>
    <row r="1053" spans="1:20" ht="29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 t="shared" si="84"/>
        <v>0</v>
      </c>
      <c r="Q1053">
        <f t="shared" si="80"/>
        <v>0</v>
      </c>
      <c r="R1053" s="13">
        <f t="shared" si="81"/>
        <v>41850.014178240745</v>
      </c>
      <c r="S1053" s="13">
        <f t="shared" si="82"/>
        <v>41878.014178240745</v>
      </c>
      <c r="T1053">
        <f t="shared" si="83"/>
        <v>2014</v>
      </c>
    </row>
    <row r="1054" spans="1:20" ht="29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 t="shared" si="84"/>
        <v>0</v>
      </c>
      <c r="Q1054">
        <f t="shared" si="80"/>
        <v>0</v>
      </c>
      <c r="R1054" s="13">
        <f t="shared" si="81"/>
        <v>42483.797395833331</v>
      </c>
      <c r="S1054" s="13">
        <f t="shared" si="82"/>
        <v>42527.839583333334</v>
      </c>
      <c r="T1054">
        <f t="shared" si="83"/>
        <v>2016</v>
      </c>
    </row>
    <row r="1055" spans="1:20" ht="29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 t="shared" si="84"/>
        <v>1</v>
      </c>
      <c r="Q1055">
        <f t="shared" si="80"/>
        <v>15</v>
      </c>
      <c r="R1055" s="13">
        <f t="shared" si="81"/>
        <v>42775.172824074078</v>
      </c>
      <c r="S1055" s="13">
        <f t="shared" si="82"/>
        <v>42800.172824074078</v>
      </c>
      <c r="T1055">
        <f t="shared" si="83"/>
        <v>2017</v>
      </c>
    </row>
    <row r="1056" spans="1:20" ht="29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 t="shared" si="84"/>
        <v>0</v>
      </c>
      <c r="Q1056">
        <f t="shared" si="80"/>
        <v>0</v>
      </c>
      <c r="R1056" s="13">
        <f t="shared" si="81"/>
        <v>41831.851840277777</v>
      </c>
      <c r="S1056" s="13">
        <f t="shared" si="82"/>
        <v>41861.916666666664</v>
      </c>
      <c r="T1056">
        <f t="shared" si="83"/>
        <v>2014</v>
      </c>
    </row>
    <row r="1057" spans="1:20" ht="29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 t="shared" si="84"/>
        <v>0</v>
      </c>
      <c r="Q1057">
        <f t="shared" si="80"/>
        <v>0</v>
      </c>
      <c r="R1057" s="13">
        <f t="shared" si="81"/>
        <v>42406.992418981477</v>
      </c>
      <c r="S1057" s="13">
        <f t="shared" si="82"/>
        <v>42436.992418981477</v>
      </c>
      <c r="T1057">
        <f t="shared" si="83"/>
        <v>2016</v>
      </c>
    </row>
    <row r="1058" spans="1:20" ht="29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 t="shared" si="84"/>
        <v>0</v>
      </c>
      <c r="Q1058">
        <f t="shared" si="80"/>
        <v>0</v>
      </c>
      <c r="R1058" s="13">
        <f t="shared" si="81"/>
        <v>42058.719641203701</v>
      </c>
      <c r="S1058" s="13">
        <f t="shared" si="82"/>
        <v>42118.677974537044</v>
      </c>
      <c r="T1058">
        <f t="shared" si="83"/>
        <v>2015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 t="shared" si="84"/>
        <v>0</v>
      </c>
      <c r="Q1059">
        <f t="shared" si="80"/>
        <v>0</v>
      </c>
      <c r="R1059" s="13">
        <f t="shared" si="81"/>
        <v>42678.871331018512</v>
      </c>
      <c r="S1059" s="13">
        <f t="shared" si="82"/>
        <v>42708.912997685184</v>
      </c>
      <c r="T1059">
        <f t="shared" si="83"/>
        <v>2016</v>
      </c>
    </row>
    <row r="1060" spans="1:20" ht="29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 t="shared" si="84"/>
        <v>0</v>
      </c>
      <c r="Q1060">
        <f t="shared" si="80"/>
        <v>0</v>
      </c>
      <c r="R1060" s="13">
        <f t="shared" si="81"/>
        <v>42047.900960648149</v>
      </c>
      <c r="S1060" s="13">
        <f t="shared" si="82"/>
        <v>42089</v>
      </c>
      <c r="T1060">
        <f t="shared" si="83"/>
        <v>2015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 t="shared" si="84"/>
        <v>0</v>
      </c>
      <c r="Q1061">
        <f t="shared" si="80"/>
        <v>0</v>
      </c>
      <c r="R1061" s="13">
        <f t="shared" si="81"/>
        <v>42046.79</v>
      </c>
      <c r="S1061" s="13">
        <f t="shared" si="82"/>
        <v>42076.748333333337</v>
      </c>
      <c r="T1061">
        <f t="shared" si="83"/>
        <v>2015</v>
      </c>
    </row>
    <row r="1062" spans="1:20" ht="29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 t="shared" si="84"/>
        <v>1</v>
      </c>
      <c r="Q1062">
        <f t="shared" si="80"/>
        <v>50</v>
      </c>
      <c r="R1062" s="13">
        <f t="shared" si="81"/>
        <v>42079.913113425922</v>
      </c>
      <c r="S1062" s="13">
        <f t="shared" si="82"/>
        <v>42109.913113425922</v>
      </c>
      <c r="T1062">
        <f t="shared" si="83"/>
        <v>2015</v>
      </c>
    </row>
    <row r="1063" spans="1:20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 t="shared" si="84"/>
        <v>0</v>
      </c>
      <c r="Q1063">
        <f t="shared" si="80"/>
        <v>0</v>
      </c>
      <c r="R1063" s="13">
        <f t="shared" si="81"/>
        <v>42432.276712962965</v>
      </c>
      <c r="S1063" s="13">
        <f t="shared" si="82"/>
        <v>42492.041666666672</v>
      </c>
      <c r="T1063">
        <f t="shared" si="83"/>
        <v>2016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 t="shared" si="84"/>
        <v>95</v>
      </c>
      <c r="Q1064">
        <f t="shared" si="80"/>
        <v>47.5</v>
      </c>
      <c r="R1064" s="13">
        <f t="shared" si="81"/>
        <v>42556.807187500002</v>
      </c>
      <c r="S1064" s="13">
        <f t="shared" si="82"/>
        <v>42563.807187500002</v>
      </c>
      <c r="T1064">
        <f t="shared" si="83"/>
        <v>2016</v>
      </c>
    </row>
    <row r="1065" spans="1:20" ht="29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 t="shared" si="84"/>
        <v>0</v>
      </c>
      <c r="Q1065">
        <f t="shared" si="80"/>
        <v>0</v>
      </c>
      <c r="R1065" s="13">
        <f t="shared" si="81"/>
        <v>42583.030810185184</v>
      </c>
      <c r="S1065" s="13">
        <f t="shared" si="82"/>
        <v>42613.030810185184</v>
      </c>
      <c r="T1065">
        <f t="shared" si="83"/>
        <v>2016</v>
      </c>
    </row>
    <row r="1066" spans="1:20" ht="29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 t="shared" si="84"/>
        <v>9</v>
      </c>
      <c r="Q1066">
        <f t="shared" si="80"/>
        <v>65.67</v>
      </c>
      <c r="R1066" s="13">
        <f t="shared" si="81"/>
        <v>41417.228043981479</v>
      </c>
      <c r="S1066" s="13">
        <f t="shared" si="82"/>
        <v>41462.228043981479</v>
      </c>
      <c r="T1066">
        <f t="shared" si="83"/>
        <v>2013</v>
      </c>
    </row>
    <row r="1067" spans="1:20" ht="29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 t="shared" si="84"/>
        <v>3</v>
      </c>
      <c r="Q1067">
        <f t="shared" si="80"/>
        <v>16.2</v>
      </c>
      <c r="R1067" s="13">
        <f t="shared" si="81"/>
        <v>41661.381041666667</v>
      </c>
      <c r="S1067" s="13">
        <f t="shared" si="82"/>
        <v>41689.381041666667</v>
      </c>
      <c r="T1067">
        <f t="shared" si="83"/>
        <v>2014</v>
      </c>
    </row>
    <row r="1068" spans="1:20" ht="29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 t="shared" si="84"/>
        <v>3</v>
      </c>
      <c r="Q1068">
        <f t="shared" si="80"/>
        <v>34.130000000000003</v>
      </c>
      <c r="R1068" s="13">
        <f t="shared" si="81"/>
        <v>41445.962754629632</v>
      </c>
      <c r="S1068" s="13">
        <f t="shared" si="82"/>
        <v>41490.962754629632</v>
      </c>
      <c r="T1068">
        <f t="shared" si="83"/>
        <v>2013</v>
      </c>
    </row>
    <row r="1069" spans="1:20" ht="29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 t="shared" si="84"/>
        <v>26</v>
      </c>
      <c r="Q1069">
        <f t="shared" si="80"/>
        <v>13</v>
      </c>
      <c r="R1069" s="13">
        <f t="shared" si="81"/>
        <v>41599.855682870373</v>
      </c>
      <c r="S1069" s="13">
        <f t="shared" si="82"/>
        <v>41629.855682870373</v>
      </c>
      <c r="T1069">
        <f t="shared" si="83"/>
        <v>2013</v>
      </c>
    </row>
    <row r="1070" spans="1:20" ht="29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 t="shared" si="84"/>
        <v>0</v>
      </c>
      <c r="Q1070">
        <f t="shared" si="80"/>
        <v>11.25</v>
      </c>
      <c r="R1070" s="13">
        <f t="shared" si="81"/>
        <v>42440.371111111104</v>
      </c>
      <c r="S1070" s="13">
        <f t="shared" si="82"/>
        <v>42470.329444444447</v>
      </c>
      <c r="T1070">
        <f t="shared" si="83"/>
        <v>2016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 t="shared" si="84"/>
        <v>39</v>
      </c>
      <c r="Q1071">
        <f t="shared" si="80"/>
        <v>40.479999999999997</v>
      </c>
      <c r="R1071" s="13">
        <f t="shared" si="81"/>
        <v>41572.229849537034</v>
      </c>
      <c r="S1071" s="13">
        <f t="shared" si="82"/>
        <v>41604.271516203706</v>
      </c>
      <c r="T1071">
        <f t="shared" si="83"/>
        <v>2013</v>
      </c>
    </row>
    <row r="1072" spans="1:20" ht="29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 t="shared" si="84"/>
        <v>1</v>
      </c>
      <c r="Q1072">
        <f t="shared" si="80"/>
        <v>35</v>
      </c>
      <c r="R1072" s="13">
        <f t="shared" si="81"/>
        <v>41163.011828703704</v>
      </c>
      <c r="S1072" s="13">
        <f t="shared" si="82"/>
        <v>41183.011828703704</v>
      </c>
      <c r="T1072">
        <f t="shared" si="83"/>
        <v>2012</v>
      </c>
    </row>
    <row r="1073" spans="1:20" ht="29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 t="shared" si="84"/>
        <v>0</v>
      </c>
      <c r="Q1073">
        <f t="shared" si="80"/>
        <v>0</v>
      </c>
      <c r="R1073" s="13">
        <f t="shared" si="81"/>
        <v>42295.753391203703</v>
      </c>
      <c r="S1073" s="13">
        <f t="shared" si="82"/>
        <v>42325.795057870375</v>
      </c>
      <c r="T1073">
        <f t="shared" si="83"/>
        <v>2015</v>
      </c>
    </row>
    <row r="1074" spans="1:20" ht="29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 t="shared" si="84"/>
        <v>0</v>
      </c>
      <c r="Q1074">
        <f t="shared" si="80"/>
        <v>12.75</v>
      </c>
      <c r="R1074" s="13">
        <f t="shared" si="81"/>
        <v>41645.832141203704</v>
      </c>
      <c r="S1074" s="13">
        <f t="shared" si="82"/>
        <v>41675.832141203704</v>
      </c>
      <c r="T1074">
        <f t="shared" si="83"/>
        <v>2014</v>
      </c>
    </row>
    <row r="1075" spans="1:20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 t="shared" si="84"/>
        <v>1</v>
      </c>
      <c r="Q1075">
        <f t="shared" si="80"/>
        <v>10</v>
      </c>
      <c r="R1075" s="13">
        <f t="shared" si="81"/>
        <v>40802.964594907404</v>
      </c>
      <c r="S1075" s="13">
        <f t="shared" si="82"/>
        <v>40832.964594907404</v>
      </c>
      <c r="T1075">
        <f t="shared" si="83"/>
        <v>2011</v>
      </c>
    </row>
    <row r="1076" spans="1:20" ht="29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 t="shared" si="84"/>
        <v>6</v>
      </c>
      <c r="Q1076">
        <f t="shared" si="80"/>
        <v>113.57</v>
      </c>
      <c r="R1076" s="13">
        <f t="shared" si="81"/>
        <v>41613.172974537039</v>
      </c>
      <c r="S1076" s="13">
        <f t="shared" si="82"/>
        <v>41643.172974537039</v>
      </c>
      <c r="T1076">
        <f t="shared" si="83"/>
        <v>2013</v>
      </c>
    </row>
    <row r="1077" spans="1:20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 t="shared" si="84"/>
        <v>5</v>
      </c>
      <c r="Q1077">
        <f t="shared" si="80"/>
        <v>15</v>
      </c>
      <c r="R1077" s="13">
        <f t="shared" si="81"/>
        <v>41005.904120370367</v>
      </c>
      <c r="S1077" s="13">
        <f t="shared" si="82"/>
        <v>41035.904120370367</v>
      </c>
      <c r="T1077">
        <f t="shared" si="83"/>
        <v>2012</v>
      </c>
    </row>
    <row r="1078" spans="1:20" ht="29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 t="shared" si="84"/>
        <v>63</v>
      </c>
      <c r="Q1078">
        <f t="shared" si="80"/>
        <v>48.28</v>
      </c>
      <c r="R1078" s="13">
        <f t="shared" si="81"/>
        <v>41838.377893518518</v>
      </c>
      <c r="S1078" s="13">
        <f t="shared" si="82"/>
        <v>41893.377893518518</v>
      </c>
      <c r="T1078">
        <f t="shared" si="83"/>
        <v>2014</v>
      </c>
    </row>
    <row r="1079" spans="1:20" ht="29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 t="shared" si="84"/>
        <v>29</v>
      </c>
      <c r="Q1079">
        <f t="shared" si="80"/>
        <v>43.98</v>
      </c>
      <c r="R1079" s="13">
        <f t="shared" si="81"/>
        <v>42353.16679398148</v>
      </c>
      <c r="S1079" s="13">
        <f t="shared" si="82"/>
        <v>42383.16679398148</v>
      </c>
      <c r="T1079">
        <f t="shared" si="83"/>
        <v>2015</v>
      </c>
    </row>
    <row r="1080" spans="1:20" ht="29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 t="shared" si="84"/>
        <v>8</v>
      </c>
      <c r="Q1080">
        <f t="shared" si="80"/>
        <v>9</v>
      </c>
      <c r="R1080" s="13">
        <f t="shared" si="81"/>
        <v>40701.195844907408</v>
      </c>
      <c r="S1080" s="13">
        <f t="shared" si="82"/>
        <v>40746.195844907408</v>
      </c>
      <c r="T1080">
        <f t="shared" si="83"/>
        <v>2011</v>
      </c>
    </row>
    <row r="1081" spans="1:20" ht="29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 t="shared" si="84"/>
        <v>3</v>
      </c>
      <c r="Q1081">
        <f t="shared" si="80"/>
        <v>37.67</v>
      </c>
      <c r="R1081" s="13">
        <f t="shared" si="81"/>
        <v>42479.566388888896</v>
      </c>
      <c r="S1081" s="13">
        <f t="shared" si="82"/>
        <v>42504.566388888896</v>
      </c>
      <c r="T1081">
        <f t="shared" si="83"/>
        <v>2016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 t="shared" si="84"/>
        <v>9</v>
      </c>
      <c r="Q1082">
        <f t="shared" si="80"/>
        <v>18.579999999999998</v>
      </c>
      <c r="R1082" s="13">
        <f t="shared" si="81"/>
        <v>41740.138113425928</v>
      </c>
      <c r="S1082" s="13">
        <f t="shared" si="82"/>
        <v>41770.138113425928</v>
      </c>
      <c r="T1082">
        <f t="shared" si="83"/>
        <v>2014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 t="shared" si="84"/>
        <v>0</v>
      </c>
      <c r="Q1083">
        <f t="shared" si="80"/>
        <v>3</v>
      </c>
      <c r="R1083" s="13">
        <f t="shared" si="81"/>
        <v>42002.926990740743</v>
      </c>
      <c r="S1083" s="13">
        <f t="shared" si="82"/>
        <v>42032.926990740743</v>
      </c>
      <c r="T1083">
        <f t="shared" si="83"/>
        <v>2014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 t="shared" si="84"/>
        <v>1</v>
      </c>
      <c r="Q1084">
        <f t="shared" si="80"/>
        <v>18.670000000000002</v>
      </c>
      <c r="R1084" s="13">
        <f t="shared" si="81"/>
        <v>41101.906111111115</v>
      </c>
      <c r="S1084" s="13">
        <f t="shared" si="82"/>
        <v>41131.906111111115</v>
      </c>
      <c r="T1084">
        <f t="shared" si="83"/>
        <v>2012</v>
      </c>
    </row>
    <row r="1085" spans="1:20" ht="29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 t="shared" si="84"/>
        <v>1</v>
      </c>
      <c r="Q1085">
        <f t="shared" si="80"/>
        <v>410</v>
      </c>
      <c r="R1085" s="13">
        <f t="shared" si="81"/>
        <v>41793.659525462965</v>
      </c>
      <c r="S1085" s="13">
        <f t="shared" si="82"/>
        <v>41853.659525462965</v>
      </c>
      <c r="T1085">
        <f t="shared" si="83"/>
        <v>2014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 t="shared" si="84"/>
        <v>0</v>
      </c>
      <c r="Q1086">
        <f t="shared" si="80"/>
        <v>0</v>
      </c>
      <c r="R1086" s="13">
        <f t="shared" si="81"/>
        <v>41829.912083333329</v>
      </c>
      <c r="S1086" s="13">
        <f t="shared" si="82"/>
        <v>41859.912083333329</v>
      </c>
      <c r="T1086">
        <f t="shared" si="83"/>
        <v>2014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 t="shared" si="84"/>
        <v>3</v>
      </c>
      <c r="Q1087">
        <f t="shared" si="80"/>
        <v>114</v>
      </c>
      <c r="R1087" s="13">
        <f t="shared" si="81"/>
        <v>42413.671006944445</v>
      </c>
      <c r="S1087" s="13">
        <f t="shared" si="82"/>
        <v>42443.629340277781</v>
      </c>
      <c r="T1087">
        <f t="shared" si="83"/>
        <v>2016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 t="shared" si="84"/>
        <v>0</v>
      </c>
      <c r="Q1088">
        <f t="shared" si="80"/>
        <v>7.5</v>
      </c>
      <c r="R1088" s="13">
        <f t="shared" si="81"/>
        <v>41845.866793981484</v>
      </c>
      <c r="S1088" s="13">
        <f t="shared" si="82"/>
        <v>41875.866793981484</v>
      </c>
      <c r="T1088">
        <f t="shared" si="83"/>
        <v>2014</v>
      </c>
    </row>
    <row r="1089" spans="1:20" ht="29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 t="shared" si="84"/>
        <v>0</v>
      </c>
      <c r="Q1089">
        <f t="shared" si="80"/>
        <v>0</v>
      </c>
      <c r="R1089" s="13">
        <f t="shared" si="81"/>
        <v>41775.713969907411</v>
      </c>
      <c r="S1089" s="13">
        <f t="shared" si="82"/>
        <v>41805.713969907411</v>
      </c>
      <c r="T1089">
        <f t="shared" si="83"/>
        <v>2014</v>
      </c>
    </row>
    <row r="1090" spans="1:20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 t="shared" si="84"/>
        <v>14</v>
      </c>
      <c r="Q1090">
        <f t="shared" si="80"/>
        <v>43.42</v>
      </c>
      <c r="R1090" s="13">
        <f t="shared" si="81"/>
        <v>41723.799386574072</v>
      </c>
      <c r="S1090" s="13">
        <f t="shared" si="82"/>
        <v>41753.799386574072</v>
      </c>
      <c r="T1090">
        <f t="shared" si="83"/>
        <v>2014</v>
      </c>
    </row>
    <row r="1091" spans="1:20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 t="shared" si="84"/>
        <v>8</v>
      </c>
      <c r="Q1091">
        <f t="shared" ref="Q1091:Q1154" si="85">IFERROR(ROUND(E1091/L1091,2),0)</f>
        <v>23.96</v>
      </c>
      <c r="R1091" s="13">
        <f t="shared" ref="R1091:R1154" si="86">(((J1091/60)/60)/24+DATE(1970,1,1))</f>
        <v>42151.189525462964</v>
      </c>
      <c r="S1091" s="13">
        <f t="shared" ref="S1091:S1154" si="87">(((I1091/60)/60)/24)+DATE(1970,1,1)</f>
        <v>42181.189525462964</v>
      </c>
      <c r="T1091">
        <f t="shared" ref="T1091:T1154" si="88">YEAR(R1091)</f>
        <v>2015</v>
      </c>
    </row>
    <row r="1092" spans="1:20" ht="29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 t="shared" ref="P1092:P1155" si="89">ROUND(E1092/D1092*100,0)</f>
        <v>0</v>
      </c>
      <c r="Q1092">
        <f t="shared" si="85"/>
        <v>5</v>
      </c>
      <c r="R1092" s="13">
        <f t="shared" si="86"/>
        <v>42123.185798611114</v>
      </c>
      <c r="S1092" s="13">
        <f t="shared" si="87"/>
        <v>42153.185798611114</v>
      </c>
      <c r="T1092">
        <f t="shared" si="88"/>
        <v>2015</v>
      </c>
    </row>
    <row r="1093" spans="1:20" ht="29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 t="shared" si="89"/>
        <v>13</v>
      </c>
      <c r="Q1093">
        <f t="shared" si="85"/>
        <v>12.5</v>
      </c>
      <c r="R1093" s="13">
        <f t="shared" si="86"/>
        <v>42440.820277777777</v>
      </c>
      <c r="S1093" s="13">
        <f t="shared" si="87"/>
        <v>42470.778611111105</v>
      </c>
      <c r="T1093">
        <f t="shared" si="88"/>
        <v>2016</v>
      </c>
    </row>
    <row r="1094" spans="1:20" ht="29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 t="shared" si="89"/>
        <v>1</v>
      </c>
      <c r="Q1094">
        <f t="shared" si="85"/>
        <v>3</v>
      </c>
      <c r="R1094" s="13">
        <f t="shared" si="86"/>
        <v>41250.025902777779</v>
      </c>
      <c r="S1094" s="13">
        <f t="shared" si="87"/>
        <v>41280.025902777779</v>
      </c>
      <c r="T1094">
        <f t="shared" si="88"/>
        <v>2012</v>
      </c>
    </row>
    <row r="1095" spans="1:20" ht="29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 t="shared" si="89"/>
        <v>14</v>
      </c>
      <c r="Q1095">
        <f t="shared" si="85"/>
        <v>10.56</v>
      </c>
      <c r="R1095" s="13">
        <f t="shared" si="86"/>
        <v>42396.973807870367</v>
      </c>
      <c r="S1095" s="13">
        <f t="shared" si="87"/>
        <v>42411.973807870367</v>
      </c>
      <c r="T1095">
        <f t="shared" si="88"/>
        <v>2016</v>
      </c>
    </row>
    <row r="1096" spans="1:20" ht="29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 t="shared" si="89"/>
        <v>18</v>
      </c>
      <c r="Q1096">
        <f t="shared" si="85"/>
        <v>122</v>
      </c>
      <c r="R1096" s="13">
        <f t="shared" si="86"/>
        <v>40795.713344907403</v>
      </c>
      <c r="S1096" s="13">
        <f t="shared" si="87"/>
        <v>40825.713344907403</v>
      </c>
      <c r="T1096">
        <f t="shared" si="88"/>
        <v>2011</v>
      </c>
    </row>
    <row r="1097" spans="1:20" ht="29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 t="shared" si="89"/>
        <v>5</v>
      </c>
      <c r="Q1097">
        <f t="shared" si="85"/>
        <v>267.81</v>
      </c>
      <c r="R1097" s="13">
        <f t="shared" si="86"/>
        <v>41486.537268518521</v>
      </c>
      <c r="S1097" s="13">
        <f t="shared" si="87"/>
        <v>41516.537268518521</v>
      </c>
      <c r="T1097">
        <f t="shared" si="88"/>
        <v>2013</v>
      </c>
    </row>
    <row r="1098" spans="1:20" ht="29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 t="shared" si="89"/>
        <v>18</v>
      </c>
      <c r="Q1098">
        <f t="shared" si="85"/>
        <v>74.209999999999994</v>
      </c>
      <c r="R1098" s="13">
        <f t="shared" si="86"/>
        <v>41885.51798611111</v>
      </c>
      <c r="S1098" s="13">
        <f t="shared" si="87"/>
        <v>41916.145833333336</v>
      </c>
      <c r="T1098">
        <f t="shared" si="88"/>
        <v>2014</v>
      </c>
    </row>
    <row r="1099" spans="1:20" ht="29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 t="shared" si="89"/>
        <v>0</v>
      </c>
      <c r="Q1099">
        <f t="shared" si="85"/>
        <v>6.71</v>
      </c>
      <c r="R1099" s="13">
        <f t="shared" si="86"/>
        <v>41660.792557870373</v>
      </c>
      <c r="S1099" s="13">
        <f t="shared" si="87"/>
        <v>41700.792557870373</v>
      </c>
      <c r="T1099">
        <f t="shared" si="88"/>
        <v>2014</v>
      </c>
    </row>
    <row r="1100" spans="1:20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 t="shared" si="89"/>
        <v>7</v>
      </c>
      <c r="Q1100">
        <f t="shared" si="85"/>
        <v>81.95</v>
      </c>
      <c r="R1100" s="13">
        <f t="shared" si="86"/>
        <v>41712.762673611112</v>
      </c>
      <c r="S1100" s="13">
        <f t="shared" si="87"/>
        <v>41742.762673611112</v>
      </c>
      <c r="T1100">
        <f t="shared" si="88"/>
        <v>2014</v>
      </c>
    </row>
    <row r="1101" spans="1:20" ht="29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 t="shared" si="89"/>
        <v>1</v>
      </c>
      <c r="Q1101">
        <f t="shared" si="85"/>
        <v>25</v>
      </c>
      <c r="R1101" s="13">
        <f t="shared" si="86"/>
        <v>42107.836435185185</v>
      </c>
      <c r="S1101" s="13">
        <f t="shared" si="87"/>
        <v>42137.836435185185</v>
      </c>
      <c r="T1101">
        <f t="shared" si="88"/>
        <v>2015</v>
      </c>
    </row>
    <row r="1102" spans="1:20" ht="29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 t="shared" si="89"/>
        <v>3</v>
      </c>
      <c r="Q1102">
        <f t="shared" si="85"/>
        <v>10</v>
      </c>
      <c r="R1102" s="13">
        <f t="shared" si="86"/>
        <v>42384.110775462963</v>
      </c>
      <c r="S1102" s="13">
        <f t="shared" si="87"/>
        <v>42414.110775462963</v>
      </c>
      <c r="T1102">
        <f t="shared" si="88"/>
        <v>2016</v>
      </c>
    </row>
    <row r="1103" spans="1:20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 t="shared" si="89"/>
        <v>0</v>
      </c>
      <c r="Q1103">
        <f t="shared" si="85"/>
        <v>6.83</v>
      </c>
      <c r="R1103" s="13">
        <f t="shared" si="86"/>
        <v>42538.77243055556</v>
      </c>
      <c r="S1103" s="13">
        <f t="shared" si="87"/>
        <v>42565.758333333331</v>
      </c>
      <c r="T1103">
        <f t="shared" si="88"/>
        <v>2016</v>
      </c>
    </row>
    <row r="1104" spans="1:20" ht="29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 t="shared" si="89"/>
        <v>5</v>
      </c>
      <c r="Q1104">
        <f t="shared" si="85"/>
        <v>17.71</v>
      </c>
      <c r="R1104" s="13">
        <f t="shared" si="86"/>
        <v>41577.045428240745</v>
      </c>
      <c r="S1104" s="13">
        <f t="shared" si="87"/>
        <v>41617.249305555553</v>
      </c>
      <c r="T1104">
        <f t="shared" si="88"/>
        <v>2013</v>
      </c>
    </row>
    <row r="1105" spans="1:20" ht="29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 t="shared" si="89"/>
        <v>2</v>
      </c>
      <c r="Q1105">
        <f t="shared" si="85"/>
        <v>16.2</v>
      </c>
      <c r="R1105" s="13">
        <f t="shared" si="86"/>
        <v>42479.22210648148</v>
      </c>
      <c r="S1105" s="13">
        <f t="shared" si="87"/>
        <v>42539.22210648148</v>
      </c>
      <c r="T1105">
        <f t="shared" si="88"/>
        <v>2016</v>
      </c>
    </row>
    <row r="1106" spans="1:20" ht="29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 t="shared" si="89"/>
        <v>5</v>
      </c>
      <c r="Q1106">
        <f t="shared" si="85"/>
        <v>80.3</v>
      </c>
      <c r="R1106" s="13">
        <f t="shared" si="86"/>
        <v>41771.40996527778</v>
      </c>
      <c r="S1106" s="13">
        <f t="shared" si="87"/>
        <v>41801.40996527778</v>
      </c>
      <c r="T1106">
        <f t="shared" si="88"/>
        <v>2014</v>
      </c>
    </row>
    <row r="1107" spans="1:20" ht="29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 t="shared" si="89"/>
        <v>0</v>
      </c>
      <c r="Q1107">
        <f t="shared" si="85"/>
        <v>71.55</v>
      </c>
      <c r="R1107" s="13">
        <f t="shared" si="86"/>
        <v>41692.135729166665</v>
      </c>
      <c r="S1107" s="13">
        <f t="shared" si="87"/>
        <v>41722.0940625</v>
      </c>
      <c r="T1107">
        <f t="shared" si="88"/>
        <v>2014</v>
      </c>
    </row>
    <row r="1108" spans="1:20" ht="29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 t="shared" si="89"/>
        <v>41</v>
      </c>
      <c r="Q1108">
        <f t="shared" si="85"/>
        <v>23.57</v>
      </c>
      <c r="R1108" s="13">
        <f t="shared" si="86"/>
        <v>40973.740451388891</v>
      </c>
      <c r="S1108" s="13">
        <f t="shared" si="87"/>
        <v>41003.698784722219</v>
      </c>
      <c r="T1108">
        <f t="shared" si="88"/>
        <v>2012</v>
      </c>
    </row>
    <row r="1109" spans="1:20" ht="29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 t="shared" si="89"/>
        <v>0</v>
      </c>
      <c r="Q1109">
        <f t="shared" si="85"/>
        <v>0</v>
      </c>
      <c r="R1109" s="13">
        <f t="shared" si="86"/>
        <v>41813.861388888887</v>
      </c>
      <c r="S1109" s="13">
        <f t="shared" si="87"/>
        <v>41843.861388888887</v>
      </c>
      <c r="T1109">
        <f t="shared" si="88"/>
        <v>2014</v>
      </c>
    </row>
    <row r="1110" spans="1:20" ht="29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 t="shared" si="89"/>
        <v>3</v>
      </c>
      <c r="Q1110">
        <f t="shared" si="85"/>
        <v>34.880000000000003</v>
      </c>
      <c r="R1110" s="13">
        <f t="shared" si="86"/>
        <v>40952.636979166666</v>
      </c>
      <c r="S1110" s="13">
        <f t="shared" si="87"/>
        <v>41012.595312500001</v>
      </c>
      <c r="T1110">
        <f t="shared" si="88"/>
        <v>2012</v>
      </c>
    </row>
    <row r="1111" spans="1:20" ht="29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 t="shared" si="89"/>
        <v>0</v>
      </c>
      <c r="Q1111">
        <f t="shared" si="85"/>
        <v>15</v>
      </c>
      <c r="R1111" s="13">
        <f t="shared" si="86"/>
        <v>42662.752199074079</v>
      </c>
      <c r="S1111" s="13">
        <f t="shared" si="87"/>
        <v>42692.793865740736</v>
      </c>
      <c r="T1111">
        <f t="shared" si="88"/>
        <v>2016</v>
      </c>
    </row>
    <row r="1112" spans="1:20" ht="29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 t="shared" si="89"/>
        <v>1</v>
      </c>
      <c r="Q1112">
        <f t="shared" si="85"/>
        <v>23.18</v>
      </c>
      <c r="R1112" s="13">
        <f t="shared" si="86"/>
        <v>41220.933124999996</v>
      </c>
      <c r="S1112" s="13">
        <f t="shared" si="87"/>
        <v>41250.933124999996</v>
      </c>
      <c r="T1112">
        <f t="shared" si="88"/>
        <v>2012</v>
      </c>
    </row>
    <row r="1113" spans="1:20" ht="29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 t="shared" si="89"/>
        <v>0</v>
      </c>
      <c r="Q1113">
        <f t="shared" si="85"/>
        <v>1</v>
      </c>
      <c r="R1113" s="13">
        <f t="shared" si="86"/>
        <v>42347.203587962969</v>
      </c>
      <c r="S1113" s="13">
        <f t="shared" si="87"/>
        <v>42377.203587962969</v>
      </c>
      <c r="T1113">
        <f t="shared" si="88"/>
        <v>2015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 t="shared" si="89"/>
        <v>36</v>
      </c>
      <c r="Q1114">
        <f t="shared" si="85"/>
        <v>100.23</v>
      </c>
      <c r="R1114" s="13">
        <f t="shared" si="86"/>
        <v>41963.759386574078</v>
      </c>
      <c r="S1114" s="13">
        <f t="shared" si="87"/>
        <v>42023.354166666672</v>
      </c>
      <c r="T1114">
        <f t="shared" si="88"/>
        <v>2014</v>
      </c>
    </row>
    <row r="1115" spans="1:20" ht="29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 t="shared" si="89"/>
        <v>1</v>
      </c>
      <c r="Q1115">
        <f t="shared" si="85"/>
        <v>5</v>
      </c>
      <c r="R1115" s="13">
        <f t="shared" si="86"/>
        <v>41835.977083333331</v>
      </c>
      <c r="S1115" s="13">
        <f t="shared" si="87"/>
        <v>41865.977083333331</v>
      </c>
      <c r="T1115">
        <f t="shared" si="88"/>
        <v>2014</v>
      </c>
    </row>
    <row r="1116" spans="1:20" ht="29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 t="shared" si="89"/>
        <v>0</v>
      </c>
      <c r="Q1116">
        <f t="shared" si="85"/>
        <v>3.33</v>
      </c>
      <c r="R1116" s="13">
        <f t="shared" si="86"/>
        <v>41526.345914351856</v>
      </c>
      <c r="S1116" s="13">
        <f t="shared" si="87"/>
        <v>41556.345914351856</v>
      </c>
      <c r="T1116">
        <f t="shared" si="88"/>
        <v>2013</v>
      </c>
    </row>
    <row r="1117" spans="1:20" ht="29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 t="shared" si="89"/>
        <v>0</v>
      </c>
      <c r="Q1117">
        <f t="shared" si="85"/>
        <v>13.25</v>
      </c>
      <c r="R1117" s="13">
        <f t="shared" si="86"/>
        <v>42429.695543981477</v>
      </c>
      <c r="S1117" s="13">
        <f t="shared" si="87"/>
        <v>42459.653877314813</v>
      </c>
      <c r="T1117">
        <f t="shared" si="88"/>
        <v>2016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 t="shared" si="89"/>
        <v>0</v>
      </c>
      <c r="Q1118">
        <f t="shared" si="85"/>
        <v>17.850000000000001</v>
      </c>
      <c r="R1118" s="13">
        <f t="shared" si="86"/>
        <v>41009.847314814811</v>
      </c>
      <c r="S1118" s="13">
        <f t="shared" si="87"/>
        <v>41069.847314814811</v>
      </c>
      <c r="T1118">
        <f t="shared" si="88"/>
        <v>2012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 t="shared" si="89"/>
        <v>8</v>
      </c>
      <c r="Q1119">
        <f t="shared" si="85"/>
        <v>10.38</v>
      </c>
      <c r="R1119" s="13">
        <f t="shared" si="86"/>
        <v>42333.598530092597</v>
      </c>
      <c r="S1119" s="13">
        <f t="shared" si="87"/>
        <v>42363.598530092597</v>
      </c>
      <c r="T1119">
        <f t="shared" si="88"/>
        <v>2015</v>
      </c>
    </row>
    <row r="1120" spans="1:20" ht="29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 t="shared" si="89"/>
        <v>2</v>
      </c>
      <c r="Q1120">
        <f t="shared" si="85"/>
        <v>36.33</v>
      </c>
      <c r="R1120" s="13">
        <f t="shared" si="86"/>
        <v>41704.16642361111</v>
      </c>
      <c r="S1120" s="13">
        <f t="shared" si="87"/>
        <v>41734.124756944446</v>
      </c>
      <c r="T1120">
        <f t="shared" si="88"/>
        <v>2014</v>
      </c>
    </row>
    <row r="1121" spans="1:20" ht="29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 t="shared" si="89"/>
        <v>0</v>
      </c>
      <c r="Q1121">
        <f t="shared" si="85"/>
        <v>5</v>
      </c>
      <c r="R1121" s="13">
        <f t="shared" si="86"/>
        <v>41722.792407407411</v>
      </c>
      <c r="S1121" s="13">
        <f t="shared" si="87"/>
        <v>41735.792407407411</v>
      </c>
      <c r="T1121">
        <f t="shared" si="88"/>
        <v>2014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 t="shared" si="89"/>
        <v>0</v>
      </c>
      <c r="Q1122">
        <f t="shared" si="85"/>
        <v>0</v>
      </c>
      <c r="R1122" s="13">
        <f t="shared" si="86"/>
        <v>40799.872685185182</v>
      </c>
      <c r="S1122" s="13">
        <f t="shared" si="87"/>
        <v>40844.872685185182</v>
      </c>
      <c r="T1122">
        <f t="shared" si="88"/>
        <v>2011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 t="shared" si="89"/>
        <v>0</v>
      </c>
      <c r="Q1123">
        <f t="shared" si="85"/>
        <v>5.8</v>
      </c>
      <c r="R1123" s="13">
        <f t="shared" si="86"/>
        <v>42412.934212962966</v>
      </c>
      <c r="S1123" s="13">
        <f t="shared" si="87"/>
        <v>42442.892546296294</v>
      </c>
      <c r="T1123">
        <f t="shared" si="88"/>
        <v>2016</v>
      </c>
    </row>
    <row r="1124" spans="1:20" ht="29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 t="shared" si="89"/>
        <v>0</v>
      </c>
      <c r="Q1124">
        <f t="shared" si="85"/>
        <v>0</v>
      </c>
      <c r="R1124" s="13">
        <f t="shared" si="86"/>
        <v>41410.703993055555</v>
      </c>
      <c r="S1124" s="13">
        <f t="shared" si="87"/>
        <v>41424.703993055555</v>
      </c>
      <c r="T1124">
        <f t="shared" si="88"/>
        <v>2013</v>
      </c>
    </row>
    <row r="1125" spans="1:20" ht="29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 t="shared" si="89"/>
        <v>0</v>
      </c>
      <c r="Q1125">
        <f t="shared" si="85"/>
        <v>3.67</v>
      </c>
      <c r="R1125" s="13">
        <f t="shared" si="86"/>
        <v>41718.5237037037</v>
      </c>
      <c r="S1125" s="13">
        <f t="shared" si="87"/>
        <v>41748.5237037037</v>
      </c>
      <c r="T1125">
        <f t="shared" si="88"/>
        <v>2014</v>
      </c>
    </row>
    <row r="1126" spans="1:20" ht="29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 t="shared" si="89"/>
        <v>0</v>
      </c>
      <c r="Q1126">
        <f t="shared" si="85"/>
        <v>60.71</v>
      </c>
      <c r="R1126" s="13">
        <f t="shared" si="86"/>
        <v>42094.667256944449</v>
      </c>
      <c r="S1126" s="13">
        <f t="shared" si="87"/>
        <v>42124.667256944449</v>
      </c>
      <c r="T1126">
        <f t="shared" si="88"/>
        <v>2015</v>
      </c>
    </row>
    <row r="1127" spans="1:20" ht="29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 t="shared" si="89"/>
        <v>0</v>
      </c>
      <c r="Q1127">
        <f t="shared" si="85"/>
        <v>0</v>
      </c>
      <c r="R1127" s="13">
        <f t="shared" si="86"/>
        <v>42212.624189814815</v>
      </c>
      <c r="S1127" s="13">
        <f t="shared" si="87"/>
        <v>42272.624189814815</v>
      </c>
      <c r="T1127">
        <f t="shared" si="88"/>
        <v>2015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 t="shared" si="89"/>
        <v>1</v>
      </c>
      <c r="Q1128">
        <f t="shared" si="85"/>
        <v>5</v>
      </c>
      <c r="R1128" s="13">
        <f t="shared" si="86"/>
        <v>42535.327476851846</v>
      </c>
      <c r="S1128" s="13">
        <f t="shared" si="87"/>
        <v>42565.327476851846</v>
      </c>
      <c r="T1128">
        <f t="shared" si="88"/>
        <v>2016</v>
      </c>
    </row>
    <row r="1129" spans="1:20" ht="29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 t="shared" si="89"/>
        <v>2</v>
      </c>
      <c r="Q1129">
        <f t="shared" si="85"/>
        <v>25.43</v>
      </c>
      <c r="R1129" s="13">
        <f t="shared" si="86"/>
        <v>41926.854166666664</v>
      </c>
      <c r="S1129" s="13">
        <f t="shared" si="87"/>
        <v>41957.895833333328</v>
      </c>
      <c r="T1129">
        <f t="shared" si="88"/>
        <v>2014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 t="shared" si="89"/>
        <v>0</v>
      </c>
      <c r="Q1130">
        <f t="shared" si="85"/>
        <v>1</v>
      </c>
      <c r="R1130" s="13">
        <f t="shared" si="86"/>
        <v>41828.649502314816</v>
      </c>
      <c r="S1130" s="13">
        <f t="shared" si="87"/>
        <v>41858.649502314816</v>
      </c>
      <c r="T1130">
        <f t="shared" si="88"/>
        <v>2014</v>
      </c>
    </row>
    <row r="1131" spans="1:20" ht="29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 t="shared" si="89"/>
        <v>0</v>
      </c>
      <c r="Q1131">
        <f t="shared" si="85"/>
        <v>10.5</v>
      </c>
      <c r="R1131" s="13">
        <f t="shared" si="86"/>
        <v>42496.264965277776</v>
      </c>
      <c r="S1131" s="13">
        <f t="shared" si="87"/>
        <v>42526.264965277776</v>
      </c>
      <c r="T1131">
        <f t="shared" si="88"/>
        <v>2016</v>
      </c>
    </row>
    <row r="1132" spans="1:20" ht="29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 t="shared" si="89"/>
        <v>0</v>
      </c>
      <c r="Q1132">
        <f t="shared" si="85"/>
        <v>3.67</v>
      </c>
      <c r="R1132" s="13">
        <f t="shared" si="86"/>
        <v>41908.996527777781</v>
      </c>
      <c r="S1132" s="13">
        <f t="shared" si="87"/>
        <v>41969.038194444445</v>
      </c>
      <c r="T1132">
        <f t="shared" si="88"/>
        <v>2014</v>
      </c>
    </row>
    <row r="1133" spans="1:20" ht="29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 t="shared" si="89"/>
        <v>0</v>
      </c>
      <c r="Q1133">
        <f t="shared" si="85"/>
        <v>0</v>
      </c>
      <c r="R1133" s="13">
        <f t="shared" si="86"/>
        <v>42332.908194444448</v>
      </c>
      <c r="S1133" s="13">
        <f t="shared" si="87"/>
        <v>42362.908194444448</v>
      </c>
      <c r="T1133">
        <f t="shared" si="88"/>
        <v>2015</v>
      </c>
    </row>
    <row r="1134" spans="1:20" ht="29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 t="shared" si="89"/>
        <v>14</v>
      </c>
      <c r="Q1134">
        <f t="shared" si="85"/>
        <v>110.62</v>
      </c>
      <c r="R1134" s="13">
        <f t="shared" si="86"/>
        <v>42706.115405092598</v>
      </c>
      <c r="S1134" s="13">
        <f t="shared" si="87"/>
        <v>42736.115405092598</v>
      </c>
      <c r="T1134">
        <f t="shared" si="88"/>
        <v>2016</v>
      </c>
    </row>
    <row r="1135" spans="1:20" ht="29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 t="shared" si="89"/>
        <v>1</v>
      </c>
      <c r="Q1135">
        <f t="shared" si="85"/>
        <v>20</v>
      </c>
      <c r="R1135" s="13">
        <f t="shared" si="86"/>
        <v>41821.407187500001</v>
      </c>
      <c r="S1135" s="13">
        <f t="shared" si="87"/>
        <v>41851.407187500001</v>
      </c>
      <c r="T1135">
        <f t="shared" si="88"/>
        <v>2014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 t="shared" si="89"/>
        <v>0</v>
      </c>
      <c r="Q1136">
        <f t="shared" si="85"/>
        <v>1</v>
      </c>
      <c r="R1136" s="13">
        <f t="shared" si="86"/>
        <v>41958.285046296296</v>
      </c>
      <c r="S1136" s="13">
        <f t="shared" si="87"/>
        <v>41972.189583333333</v>
      </c>
      <c r="T1136">
        <f t="shared" si="88"/>
        <v>2014</v>
      </c>
    </row>
    <row r="1137" spans="1:20" ht="29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 t="shared" si="89"/>
        <v>5</v>
      </c>
      <c r="Q1137">
        <f t="shared" si="85"/>
        <v>50</v>
      </c>
      <c r="R1137" s="13">
        <f t="shared" si="86"/>
        <v>42558.989513888882</v>
      </c>
      <c r="S1137" s="13">
        <f t="shared" si="87"/>
        <v>42588.989513888882</v>
      </c>
      <c r="T1137">
        <f t="shared" si="88"/>
        <v>2016</v>
      </c>
    </row>
    <row r="1138" spans="1:20" ht="29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 t="shared" si="89"/>
        <v>6</v>
      </c>
      <c r="Q1138">
        <f t="shared" si="85"/>
        <v>45</v>
      </c>
      <c r="R1138" s="13">
        <f t="shared" si="86"/>
        <v>42327.671631944439</v>
      </c>
      <c r="S1138" s="13">
        <f t="shared" si="87"/>
        <v>42357.671631944439</v>
      </c>
      <c r="T1138">
        <f t="shared" si="88"/>
        <v>2015</v>
      </c>
    </row>
    <row r="1139" spans="1:20" ht="29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 t="shared" si="89"/>
        <v>40</v>
      </c>
      <c r="Q1139">
        <f t="shared" si="85"/>
        <v>253.21</v>
      </c>
      <c r="R1139" s="13">
        <f t="shared" si="86"/>
        <v>42453.819687499999</v>
      </c>
      <c r="S1139" s="13">
        <f t="shared" si="87"/>
        <v>42483.819687499999</v>
      </c>
      <c r="T1139">
        <f t="shared" si="88"/>
        <v>2016</v>
      </c>
    </row>
    <row r="1140" spans="1:20" ht="29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 t="shared" si="89"/>
        <v>0</v>
      </c>
      <c r="Q1140">
        <f t="shared" si="85"/>
        <v>31.25</v>
      </c>
      <c r="R1140" s="13">
        <f t="shared" si="86"/>
        <v>42736.9066087963</v>
      </c>
      <c r="S1140" s="13">
        <f t="shared" si="87"/>
        <v>42756.9066087963</v>
      </c>
      <c r="T1140">
        <f t="shared" si="88"/>
        <v>2017</v>
      </c>
    </row>
    <row r="1141" spans="1:20" ht="29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 t="shared" si="89"/>
        <v>0</v>
      </c>
      <c r="Q1141">
        <f t="shared" si="85"/>
        <v>5</v>
      </c>
      <c r="R1141" s="13">
        <f t="shared" si="86"/>
        <v>41975.347523148142</v>
      </c>
      <c r="S1141" s="13">
        <f t="shared" si="87"/>
        <v>42005.347523148142</v>
      </c>
      <c r="T1141">
        <f t="shared" si="88"/>
        <v>2014</v>
      </c>
    </row>
    <row r="1142" spans="1:20" ht="29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 t="shared" si="89"/>
        <v>0</v>
      </c>
      <c r="Q1142">
        <f t="shared" si="85"/>
        <v>0</v>
      </c>
      <c r="R1142" s="13">
        <f t="shared" si="86"/>
        <v>42192.462048611109</v>
      </c>
      <c r="S1142" s="13">
        <f t="shared" si="87"/>
        <v>42222.462048611109</v>
      </c>
      <c r="T1142">
        <f t="shared" si="88"/>
        <v>2015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 t="shared" si="89"/>
        <v>0</v>
      </c>
      <c r="Q1143">
        <f t="shared" si="85"/>
        <v>0</v>
      </c>
      <c r="R1143" s="13">
        <f t="shared" si="86"/>
        <v>42164.699652777781</v>
      </c>
      <c r="S1143" s="13">
        <f t="shared" si="87"/>
        <v>42194.699652777781</v>
      </c>
      <c r="T1143">
        <f t="shared" si="88"/>
        <v>2015</v>
      </c>
    </row>
    <row r="1144" spans="1:20" ht="29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 t="shared" si="89"/>
        <v>0</v>
      </c>
      <c r="Q1144">
        <f t="shared" si="85"/>
        <v>0</v>
      </c>
      <c r="R1144" s="13">
        <f t="shared" si="86"/>
        <v>42022.006099537044</v>
      </c>
      <c r="S1144" s="13">
        <f t="shared" si="87"/>
        <v>42052.006099537044</v>
      </c>
      <c r="T1144">
        <f t="shared" si="88"/>
        <v>2015</v>
      </c>
    </row>
    <row r="1145" spans="1:20" ht="29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 t="shared" si="89"/>
        <v>0</v>
      </c>
      <c r="Q1145">
        <f t="shared" si="85"/>
        <v>23.25</v>
      </c>
      <c r="R1145" s="13">
        <f t="shared" si="86"/>
        <v>42325.19358796296</v>
      </c>
      <c r="S1145" s="13">
        <f t="shared" si="87"/>
        <v>42355.19358796296</v>
      </c>
      <c r="T1145">
        <f t="shared" si="88"/>
        <v>2015</v>
      </c>
    </row>
    <row r="1146" spans="1:20" ht="29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 t="shared" si="89"/>
        <v>0</v>
      </c>
      <c r="Q1146">
        <f t="shared" si="85"/>
        <v>0</v>
      </c>
      <c r="R1146" s="13">
        <f t="shared" si="86"/>
        <v>42093.181944444441</v>
      </c>
      <c r="S1146" s="13">
        <f t="shared" si="87"/>
        <v>42123.181944444441</v>
      </c>
      <c r="T1146">
        <f t="shared" si="88"/>
        <v>2015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 t="shared" si="89"/>
        <v>0</v>
      </c>
      <c r="Q1147">
        <f t="shared" si="85"/>
        <v>100</v>
      </c>
      <c r="R1147" s="13">
        <f t="shared" si="86"/>
        <v>41854.747592592597</v>
      </c>
      <c r="S1147" s="13">
        <f t="shared" si="87"/>
        <v>41914.747592592597</v>
      </c>
      <c r="T1147">
        <f t="shared" si="88"/>
        <v>2014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 t="shared" si="89"/>
        <v>9</v>
      </c>
      <c r="Q1148">
        <f t="shared" si="85"/>
        <v>44.17</v>
      </c>
      <c r="R1148" s="13">
        <f t="shared" si="86"/>
        <v>41723.9533912037</v>
      </c>
      <c r="S1148" s="13">
        <f t="shared" si="87"/>
        <v>41761.9533912037</v>
      </c>
      <c r="T1148">
        <f t="shared" si="88"/>
        <v>2014</v>
      </c>
    </row>
    <row r="1149" spans="1:20" ht="29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 t="shared" si="89"/>
        <v>0</v>
      </c>
      <c r="Q1149">
        <f t="shared" si="85"/>
        <v>0</v>
      </c>
      <c r="R1149" s="13">
        <f t="shared" si="86"/>
        <v>41871.972025462965</v>
      </c>
      <c r="S1149" s="13">
        <f t="shared" si="87"/>
        <v>41931.972025462965</v>
      </c>
      <c r="T1149">
        <f t="shared" si="88"/>
        <v>2014</v>
      </c>
    </row>
    <row r="1150" spans="1:20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 t="shared" si="89"/>
        <v>0</v>
      </c>
      <c r="Q1150">
        <f t="shared" si="85"/>
        <v>24.33</v>
      </c>
      <c r="R1150" s="13">
        <f t="shared" si="86"/>
        <v>42675.171076388884</v>
      </c>
      <c r="S1150" s="13">
        <f t="shared" si="87"/>
        <v>42705.212743055556</v>
      </c>
      <c r="T1150">
        <f t="shared" si="88"/>
        <v>2016</v>
      </c>
    </row>
    <row r="1151" spans="1:20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 t="shared" si="89"/>
        <v>0</v>
      </c>
      <c r="Q1151">
        <f t="shared" si="85"/>
        <v>37.5</v>
      </c>
      <c r="R1151" s="13">
        <f t="shared" si="86"/>
        <v>42507.71025462963</v>
      </c>
      <c r="S1151" s="13">
        <f t="shared" si="87"/>
        <v>42537.71025462963</v>
      </c>
      <c r="T1151">
        <f t="shared" si="88"/>
        <v>2016</v>
      </c>
    </row>
    <row r="1152" spans="1:20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 t="shared" si="89"/>
        <v>10</v>
      </c>
      <c r="Q1152">
        <f t="shared" si="85"/>
        <v>42</v>
      </c>
      <c r="R1152" s="13">
        <f t="shared" si="86"/>
        <v>42317.954571759255</v>
      </c>
      <c r="S1152" s="13">
        <f t="shared" si="87"/>
        <v>42377.954571759255</v>
      </c>
      <c r="T1152">
        <f t="shared" si="88"/>
        <v>2015</v>
      </c>
    </row>
    <row r="1153" spans="1:20" ht="29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 t="shared" si="89"/>
        <v>0</v>
      </c>
      <c r="Q1153">
        <f t="shared" si="85"/>
        <v>0</v>
      </c>
      <c r="R1153" s="13">
        <f t="shared" si="86"/>
        <v>42224.102581018517</v>
      </c>
      <c r="S1153" s="13">
        <f t="shared" si="87"/>
        <v>42254.102581018517</v>
      </c>
      <c r="T1153">
        <f t="shared" si="88"/>
        <v>2015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 t="shared" si="89"/>
        <v>6</v>
      </c>
      <c r="Q1154">
        <f t="shared" si="85"/>
        <v>60.73</v>
      </c>
      <c r="R1154" s="13">
        <f t="shared" si="86"/>
        <v>42109.709629629629</v>
      </c>
      <c r="S1154" s="13">
        <f t="shared" si="87"/>
        <v>42139.709629629629</v>
      </c>
      <c r="T1154">
        <f t="shared" si="88"/>
        <v>2015</v>
      </c>
    </row>
    <row r="1155" spans="1:20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 t="shared" si="89"/>
        <v>1</v>
      </c>
      <c r="Q1155">
        <f t="shared" ref="Q1155:Q1218" si="90">IFERROR(ROUND(E1155/L1155,2),0)</f>
        <v>50</v>
      </c>
      <c r="R1155" s="13">
        <f t="shared" ref="R1155:R1218" si="91">(((J1155/60)/60)/24+DATE(1970,1,1))</f>
        <v>42143.714178240742</v>
      </c>
      <c r="S1155" s="13">
        <f t="shared" ref="S1155:S1218" si="92">(((I1155/60)/60)/24)+DATE(1970,1,1)</f>
        <v>42173.714178240742</v>
      </c>
      <c r="T1155">
        <f t="shared" ref="T1155:T1218" si="93">YEAR(R1155)</f>
        <v>2015</v>
      </c>
    </row>
    <row r="1156" spans="1:20" ht="29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 t="shared" ref="P1156:P1219" si="94">ROUND(E1156/D1156*100,0)</f>
        <v>7</v>
      </c>
      <c r="Q1156">
        <f t="shared" si="90"/>
        <v>108.33</v>
      </c>
      <c r="R1156" s="13">
        <f t="shared" si="91"/>
        <v>42223.108865740738</v>
      </c>
      <c r="S1156" s="13">
        <f t="shared" si="92"/>
        <v>42253.108865740738</v>
      </c>
      <c r="T1156">
        <f t="shared" si="93"/>
        <v>2015</v>
      </c>
    </row>
    <row r="1157" spans="1:20" ht="29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 t="shared" si="94"/>
        <v>1</v>
      </c>
      <c r="Q1157">
        <f t="shared" si="90"/>
        <v>23.5</v>
      </c>
      <c r="R1157" s="13">
        <f t="shared" si="91"/>
        <v>41835.763981481483</v>
      </c>
      <c r="S1157" s="13">
        <f t="shared" si="92"/>
        <v>41865.763981481483</v>
      </c>
      <c r="T1157">
        <f t="shared" si="93"/>
        <v>2014</v>
      </c>
    </row>
    <row r="1158" spans="1:20" ht="29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 t="shared" si="94"/>
        <v>0</v>
      </c>
      <c r="Q1158">
        <f t="shared" si="90"/>
        <v>0</v>
      </c>
      <c r="R1158" s="13">
        <f t="shared" si="91"/>
        <v>42029.07131944444</v>
      </c>
      <c r="S1158" s="13">
        <f t="shared" si="92"/>
        <v>42059.07131944444</v>
      </c>
      <c r="T1158">
        <f t="shared" si="93"/>
        <v>2015</v>
      </c>
    </row>
    <row r="1159" spans="1:20" ht="29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 t="shared" si="94"/>
        <v>2</v>
      </c>
      <c r="Q1159">
        <f t="shared" si="90"/>
        <v>50.33</v>
      </c>
      <c r="R1159" s="13">
        <f t="shared" si="91"/>
        <v>41918.628240740742</v>
      </c>
      <c r="S1159" s="13">
        <f t="shared" si="92"/>
        <v>41978.669907407413</v>
      </c>
      <c r="T1159">
        <f t="shared" si="93"/>
        <v>2014</v>
      </c>
    </row>
    <row r="1160" spans="1:20" ht="29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 t="shared" si="94"/>
        <v>0</v>
      </c>
      <c r="Q1160">
        <f t="shared" si="90"/>
        <v>11.67</v>
      </c>
      <c r="R1160" s="13">
        <f t="shared" si="91"/>
        <v>41952.09175925926</v>
      </c>
      <c r="S1160" s="13">
        <f t="shared" si="92"/>
        <v>41982.09175925926</v>
      </c>
      <c r="T1160">
        <f t="shared" si="93"/>
        <v>2014</v>
      </c>
    </row>
    <row r="1161" spans="1:20" ht="29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 t="shared" si="94"/>
        <v>0</v>
      </c>
      <c r="Q1161">
        <f t="shared" si="90"/>
        <v>0</v>
      </c>
      <c r="R1161" s="13">
        <f t="shared" si="91"/>
        <v>42154.726446759261</v>
      </c>
      <c r="S1161" s="13">
        <f t="shared" si="92"/>
        <v>42185.65625</v>
      </c>
      <c r="T1161">
        <f t="shared" si="93"/>
        <v>2015</v>
      </c>
    </row>
    <row r="1162" spans="1:20" ht="29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 t="shared" si="94"/>
        <v>4</v>
      </c>
      <c r="Q1162">
        <f t="shared" si="90"/>
        <v>60.79</v>
      </c>
      <c r="R1162" s="13">
        <f t="shared" si="91"/>
        <v>42061.154930555553</v>
      </c>
      <c r="S1162" s="13">
        <f t="shared" si="92"/>
        <v>42091.113263888896</v>
      </c>
      <c r="T1162">
        <f t="shared" si="93"/>
        <v>2015</v>
      </c>
    </row>
    <row r="1163" spans="1:20" ht="29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 t="shared" si="94"/>
        <v>0</v>
      </c>
      <c r="Q1163">
        <f t="shared" si="90"/>
        <v>0</v>
      </c>
      <c r="R1163" s="13">
        <f t="shared" si="91"/>
        <v>42122.629502314812</v>
      </c>
      <c r="S1163" s="13">
        <f t="shared" si="92"/>
        <v>42143.629502314812</v>
      </c>
      <c r="T1163">
        <f t="shared" si="93"/>
        <v>2015</v>
      </c>
    </row>
    <row r="1164" spans="1:20" ht="29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 t="shared" si="94"/>
        <v>0</v>
      </c>
      <c r="Q1164">
        <f t="shared" si="90"/>
        <v>17.5</v>
      </c>
      <c r="R1164" s="13">
        <f t="shared" si="91"/>
        <v>41876.683611111112</v>
      </c>
      <c r="S1164" s="13">
        <f t="shared" si="92"/>
        <v>41907.683611111112</v>
      </c>
      <c r="T1164">
        <f t="shared" si="93"/>
        <v>2014</v>
      </c>
    </row>
    <row r="1165" spans="1:20" ht="29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 t="shared" si="94"/>
        <v>0</v>
      </c>
      <c r="Q1165">
        <f t="shared" si="90"/>
        <v>0</v>
      </c>
      <c r="R1165" s="13">
        <f t="shared" si="91"/>
        <v>41830.723611111112</v>
      </c>
      <c r="S1165" s="13">
        <f t="shared" si="92"/>
        <v>41860.723611111112</v>
      </c>
      <c r="T1165">
        <f t="shared" si="93"/>
        <v>2014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 t="shared" si="94"/>
        <v>0</v>
      </c>
      <c r="Q1166">
        <f t="shared" si="90"/>
        <v>0</v>
      </c>
      <c r="R1166" s="13">
        <f t="shared" si="91"/>
        <v>42509.724328703705</v>
      </c>
      <c r="S1166" s="13">
        <f t="shared" si="92"/>
        <v>42539.724328703705</v>
      </c>
      <c r="T1166">
        <f t="shared" si="93"/>
        <v>2016</v>
      </c>
    </row>
    <row r="1167" spans="1:20" ht="29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 t="shared" si="94"/>
        <v>21</v>
      </c>
      <c r="Q1167">
        <f t="shared" si="90"/>
        <v>82.82</v>
      </c>
      <c r="R1167" s="13">
        <f t="shared" si="91"/>
        <v>41792.214467592588</v>
      </c>
      <c r="S1167" s="13">
        <f t="shared" si="92"/>
        <v>41826.214467592588</v>
      </c>
      <c r="T1167">
        <f t="shared" si="93"/>
        <v>2014</v>
      </c>
    </row>
    <row r="1168" spans="1:20" ht="29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 t="shared" si="94"/>
        <v>19</v>
      </c>
      <c r="Q1168">
        <f t="shared" si="90"/>
        <v>358.88</v>
      </c>
      <c r="R1168" s="13">
        <f t="shared" si="91"/>
        <v>42150.485439814816</v>
      </c>
      <c r="S1168" s="13">
        <f t="shared" si="92"/>
        <v>42181.166666666672</v>
      </c>
      <c r="T1168">
        <f t="shared" si="93"/>
        <v>2015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 t="shared" si="94"/>
        <v>2</v>
      </c>
      <c r="Q1169">
        <f t="shared" si="90"/>
        <v>61.19</v>
      </c>
      <c r="R1169" s="13">
        <f t="shared" si="91"/>
        <v>41863.734895833331</v>
      </c>
      <c r="S1169" s="13">
        <f t="shared" si="92"/>
        <v>41894.734895833331</v>
      </c>
      <c r="T1169">
        <f t="shared" si="93"/>
        <v>2014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 t="shared" si="94"/>
        <v>6</v>
      </c>
      <c r="Q1170">
        <f t="shared" si="90"/>
        <v>340</v>
      </c>
      <c r="R1170" s="13">
        <f t="shared" si="91"/>
        <v>42605.053993055553</v>
      </c>
      <c r="S1170" s="13">
        <f t="shared" si="92"/>
        <v>42635.053993055553</v>
      </c>
      <c r="T1170">
        <f t="shared" si="93"/>
        <v>2016</v>
      </c>
    </row>
    <row r="1171" spans="1:20" ht="29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 t="shared" si="94"/>
        <v>0</v>
      </c>
      <c r="Q1171">
        <f t="shared" si="90"/>
        <v>5.67</v>
      </c>
      <c r="R1171" s="13">
        <f t="shared" si="91"/>
        <v>42027.353738425925</v>
      </c>
      <c r="S1171" s="13">
        <f t="shared" si="92"/>
        <v>42057.353738425925</v>
      </c>
      <c r="T1171">
        <f t="shared" si="93"/>
        <v>2015</v>
      </c>
    </row>
    <row r="1172" spans="1:20" ht="29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 t="shared" si="94"/>
        <v>0</v>
      </c>
      <c r="Q1172">
        <f t="shared" si="90"/>
        <v>50</v>
      </c>
      <c r="R1172" s="13">
        <f t="shared" si="91"/>
        <v>42124.893182870372</v>
      </c>
      <c r="S1172" s="13">
        <f t="shared" si="92"/>
        <v>42154.893182870372</v>
      </c>
      <c r="T1172">
        <f t="shared" si="93"/>
        <v>2015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 t="shared" si="94"/>
        <v>0</v>
      </c>
      <c r="Q1173">
        <f t="shared" si="90"/>
        <v>25</v>
      </c>
      <c r="R1173" s="13">
        <f t="shared" si="91"/>
        <v>41938.804710648146</v>
      </c>
      <c r="S1173" s="13">
        <f t="shared" si="92"/>
        <v>41956.846377314811</v>
      </c>
      <c r="T1173">
        <f t="shared" si="93"/>
        <v>2014</v>
      </c>
    </row>
    <row r="1174" spans="1:20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 t="shared" si="94"/>
        <v>0</v>
      </c>
      <c r="Q1174">
        <f t="shared" si="90"/>
        <v>0</v>
      </c>
      <c r="R1174" s="13">
        <f t="shared" si="91"/>
        <v>41841.682314814818</v>
      </c>
      <c r="S1174" s="13">
        <f t="shared" si="92"/>
        <v>41871.682314814818</v>
      </c>
      <c r="T1174">
        <f t="shared" si="93"/>
        <v>2014</v>
      </c>
    </row>
    <row r="1175" spans="1:20" ht="29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 t="shared" si="94"/>
        <v>0</v>
      </c>
      <c r="Q1175">
        <f t="shared" si="90"/>
        <v>30</v>
      </c>
      <c r="R1175" s="13">
        <f t="shared" si="91"/>
        <v>42184.185844907406</v>
      </c>
      <c r="S1175" s="13">
        <f t="shared" si="92"/>
        <v>42219.185844907406</v>
      </c>
      <c r="T1175">
        <f t="shared" si="93"/>
        <v>2015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 t="shared" si="94"/>
        <v>6</v>
      </c>
      <c r="Q1176">
        <f t="shared" si="90"/>
        <v>46.63</v>
      </c>
      <c r="R1176" s="13">
        <f t="shared" si="91"/>
        <v>42468.84174768519</v>
      </c>
      <c r="S1176" s="13">
        <f t="shared" si="92"/>
        <v>42498.84174768519</v>
      </c>
      <c r="T1176">
        <f t="shared" si="93"/>
        <v>2016</v>
      </c>
    </row>
    <row r="1177" spans="1:20" ht="29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 t="shared" si="94"/>
        <v>3</v>
      </c>
      <c r="Q1177">
        <f t="shared" si="90"/>
        <v>65</v>
      </c>
      <c r="R1177" s="13">
        <f t="shared" si="91"/>
        <v>42170.728460648148</v>
      </c>
      <c r="S1177" s="13">
        <f t="shared" si="92"/>
        <v>42200.728460648148</v>
      </c>
      <c r="T1177">
        <f t="shared" si="93"/>
        <v>2015</v>
      </c>
    </row>
    <row r="1178" spans="1:20" ht="43.5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 t="shared" si="94"/>
        <v>0</v>
      </c>
      <c r="Q1178">
        <f t="shared" si="90"/>
        <v>10</v>
      </c>
      <c r="R1178" s="13">
        <f t="shared" si="91"/>
        <v>42746.019652777773</v>
      </c>
      <c r="S1178" s="13">
        <f t="shared" si="92"/>
        <v>42800.541666666672</v>
      </c>
      <c r="T1178">
        <f t="shared" si="93"/>
        <v>2017</v>
      </c>
    </row>
    <row r="1179" spans="1:20" ht="29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 t="shared" si="94"/>
        <v>0</v>
      </c>
      <c r="Q1179">
        <f t="shared" si="90"/>
        <v>0</v>
      </c>
      <c r="R1179" s="13">
        <f t="shared" si="91"/>
        <v>41897.660833333335</v>
      </c>
      <c r="S1179" s="13">
        <f t="shared" si="92"/>
        <v>41927.660833333335</v>
      </c>
      <c r="T1179">
        <f t="shared" si="93"/>
        <v>2014</v>
      </c>
    </row>
    <row r="1180" spans="1:20" ht="29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 t="shared" si="94"/>
        <v>0</v>
      </c>
      <c r="Q1180">
        <f t="shared" si="90"/>
        <v>5</v>
      </c>
      <c r="R1180" s="13">
        <f t="shared" si="91"/>
        <v>41837.905694444446</v>
      </c>
      <c r="S1180" s="13">
        <f t="shared" si="92"/>
        <v>41867.905694444446</v>
      </c>
      <c r="T1180">
        <f t="shared" si="93"/>
        <v>2014</v>
      </c>
    </row>
    <row r="1181" spans="1:20" ht="29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 t="shared" si="94"/>
        <v>5</v>
      </c>
      <c r="Q1181">
        <f t="shared" si="90"/>
        <v>640</v>
      </c>
      <c r="R1181" s="13">
        <f t="shared" si="91"/>
        <v>42275.720219907409</v>
      </c>
      <c r="S1181" s="13">
        <f t="shared" si="92"/>
        <v>42305.720219907409</v>
      </c>
      <c r="T1181">
        <f t="shared" si="93"/>
        <v>2015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 t="shared" si="94"/>
        <v>12</v>
      </c>
      <c r="Q1182">
        <f t="shared" si="90"/>
        <v>69.12</v>
      </c>
      <c r="R1182" s="13">
        <f t="shared" si="91"/>
        <v>41781.806875000002</v>
      </c>
      <c r="S1182" s="13">
        <f t="shared" si="92"/>
        <v>41818.806875000002</v>
      </c>
      <c r="T1182">
        <f t="shared" si="93"/>
        <v>2014</v>
      </c>
    </row>
    <row r="1183" spans="1:20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 t="shared" si="94"/>
        <v>0</v>
      </c>
      <c r="Q1183">
        <f t="shared" si="90"/>
        <v>1.33</v>
      </c>
      <c r="R1183" s="13">
        <f t="shared" si="91"/>
        <v>42034.339363425926</v>
      </c>
      <c r="S1183" s="13">
        <f t="shared" si="92"/>
        <v>42064.339363425926</v>
      </c>
      <c r="T1183">
        <f t="shared" si="93"/>
        <v>2015</v>
      </c>
    </row>
    <row r="1184" spans="1:20" ht="29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 t="shared" si="94"/>
        <v>4</v>
      </c>
      <c r="Q1184">
        <f t="shared" si="90"/>
        <v>10.5</v>
      </c>
      <c r="R1184" s="13">
        <f t="shared" si="91"/>
        <v>42728.827407407407</v>
      </c>
      <c r="S1184" s="13">
        <f t="shared" si="92"/>
        <v>42747.695833333331</v>
      </c>
      <c r="T1184">
        <f t="shared" si="93"/>
        <v>2016</v>
      </c>
    </row>
    <row r="1185" spans="1:20" ht="29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 t="shared" si="94"/>
        <v>4</v>
      </c>
      <c r="Q1185">
        <f t="shared" si="90"/>
        <v>33.33</v>
      </c>
      <c r="R1185" s="13">
        <f t="shared" si="91"/>
        <v>42656.86137731481</v>
      </c>
      <c r="S1185" s="13">
        <f t="shared" si="92"/>
        <v>42676.165972222225</v>
      </c>
      <c r="T1185">
        <f t="shared" si="93"/>
        <v>2016</v>
      </c>
    </row>
    <row r="1186" spans="1:20" ht="29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 t="shared" si="94"/>
        <v>105</v>
      </c>
      <c r="Q1186">
        <f t="shared" si="90"/>
        <v>61.56</v>
      </c>
      <c r="R1186" s="13">
        <f t="shared" si="91"/>
        <v>42741.599664351852</v>
      </c>
      <c r="S1186" s="13">
        <f t="shared" si="92"/>
        <v>42772.599664351852</v>
      </c>
      <c r="T1186">
        <f t="shared" si="93"/>
        <v>2017</v>
      </c>
    </row>
    <row r="1187" spans="1:20" ht="29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 t="shared" si="94"/>
        <v>105</v>
      </c>
      <c r="Q1187">
        <f t="shared" si="90"/>
        <v>118.74</v>
      </c>
      <c r="R1187" s="13">
        <f t="shared" si="91"/>
        <v>42130.865150462967</v>
      </c>
      <c r="S1187" s="13">
        <f t="shared" si="92"/>
        <v>42163.166666666672</v>
      </c>
      <c r="T1187">
        <f t="shared" si="93"/>
        <v>2015</v>
      </c>
    </row>
    <row r="1188" spans="1:20" ht="29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 t="shared" si="94"/>
        <v>107</v>
      </c>
      <c r="Q1188">
        <f t="shared" si="90"/>
        <v>65.08</v>
      </c>
      <c r="R1188" s="13">
        <f t="shared" si="91"/>
        <v>42123.86336805555</v>
      </c>
      <c r="S1188" s="13">
        <f t="shared" si="92"/>
        <v>42156.945833333331</v>
      </c>
      <c r="T1188">
        <f t="shared" si="93"/>
        <v>2015</v>
      </c>
    </row>
    <row r="1189" spans="1:20" ht="29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 t="shared" si="94"/>
        <v>104</v>
      </c>
      <c r="Q1189">
        <f t="shared" si="90"/>
        <v>130.16</v>
      </c>
      <c r="R1189" s="13">
        <f t="shared" si="91"/>
        <v>42109.894942129627</v>
      </c>
      <c r="S1189" s="13">
        <f t="shared" si="92"/>
        <v>42141.75</v>
      </c>
      <c r="T1189">
        <f t="shared" si="93"/>
        <v>2015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 t="shared" si="94"/>
        <v>161</v>
      </c>
      <c r="Q1190">
        <f t="shared" si="90"/>
        <v>37.78</v>
      </c>
      <c r="R1190" s="13">
        <f t="shared" si="91"/>
        <v>42711.700694444444</v>
      </c>
      <c r="S1190" s="13">
        <f t="shared" si="92"/>
        <v>42732.700694444444</v>
      </c>
      <c r="T1190">
        <f t="shared" si="93"/>
        <v>2016</v>
      </c>
    </row>
    <row r="1191" spans="1:20" ht="29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 t="shared" si="94"/>
        <v>108</v>
      </c>
      <c r="Q1191">
        <f t="shared" si="90"/>
        <v>112.79</v>
      </c>
      <c r="R1191" s="13">
        <f t="shared" si="91"/>
        <v>42529.979108796295</v>
      </c>
      <c r="S1191" s="13">
        <f t="shared" si="92"/>
        <v>42550.979108796295</v>
      </c>
      <c r="T1191">
        <f t="shared" si="93"/>
        <v>2016</v>
      </c>
    </row>
    <row r="1192" spans="1:20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 t="shared" si="94"/>
        <v>135</v>
      </c>
      <c r="Q1192">
        <f t="shared" si="90"/>
        <v>51.92</v>
      </c>
      <c r="R1192" s="13">
        <f t="shared" si="91"/>
        <v>41852.665798611109</v>
      </c>
      <c r="S1192" s="13">
        <f t="shared" si="92"/>
        <v>41882.665798611109</v>
      </c>
      <c r="T1192">
        <f t="shared" si="93"/>
        <v>2014</v>
      </c>
    </row>
    <row r="1193" spans="1:20" ht="29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 t="shared" si="94"/>
        <v>109</v>
      </c>
      <c r="Q1193">
        <f t="shared" si="90"/>
        <v>89.24</v>
      </c>
      <c r="R1193" s="13">
        <f t="shared" si="91"/>
        <v>42419.603703703702</v>
      </c>
      <c r="S1193" s="13">
        <f t="shared" si="92"/>
        <v>42449.562037037031</v>
      </c>
      <c r="T1193">
        <f t="shared" si="93"/>
        <v>2016</v>
      </c>
    </row>
    <row r="1194" spans="1:20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 t="shared" si="94"/>
        <v>290</v>
      </c>
      <c r="Q1194">
        <f t="shared" si="90"/>
        <v>19.329999999999998</v>
      </c>
      <c r="R1194" s="13">
        <f t="shared" si="91"/>
        <v>42747.506689814814</v>
      </c>
      <c r="S1194" s="13">
        <f t="shared" si="92"/>
        <v>42777.506689814814</v>
      </c>
      <c r="T1194">
        <f t="shared" si="93"/>
        <v>2017</v>
      </c>
    </row>
    <row r="1195" spans="1:20" ht="29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 t="shared" si="94"/>
        <v>104</v>
      </c>
      <c r="Q1195">
        <f t="shared" si="90"/>
        <v>79.97</v>
      </c>
      <c r="R1195" s="13">
        <f t="shared" si="91"/>
        <v>42409.776076388895</v>
      </c>
      <c r="S1195" s="13">
        <f t="shared" si="92"/>
        <v>42469.734409722223</v>
      </c>
      <c r="T1195">
        <f t="shared" si="93"/>
        <v>2016</v>
      </c>
    </row>
    <row r="1196" spans="1:20" ht="29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 t="shared" si="94"/>
        <v>322</v>
      </c>
      <c r="Q1196">
        <f t="shared" si="90"/>
        <v>56.41</v>
      </c>
      <c r="R1196" s="13">
        <f t="shared" si="91"/>
        <v>42072.488182870366</v>
      </c>
      <c r="S1196" s="13">
        <f t="shared" si="92"/>
        <v>42102.488182870366</v>
      </c>
      <c r="T1196">
        <f t="shared" si="93"/>
        <v>2015</v>
      </c>
    </row>
    <row r="1197" spans="1:20" ht="43.5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 t="shared" si="94"/>
        <v>135</v>
      </c>
      <c r="Q1197">
        <f t="shared" si="90"/>
        <v>79.41</v>
      </c>
      <c r="R1197" s="13">
        <f t="shared" si="91"/>
        <v>42298.34783564815</v>
      </c>
      <c r="S1197" s="13">
        <f t="shared" si="92"/>
        <v>42358.375</v>
      </c>
      <c r="T1197">
        <f t="shared" si="93"/>
        <v>2015</v>
      </c>
    </row>
    <row r="1198" spans="1:20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 t="shared" si="94"/>
        <v>270</v>
      </c>
      <c r="Q1198">
        <f t="shared" si="90"/>
        <v>76.44</v>
      </c>
      <c r="R1198" s="13">
        <f t="shared" si="91"/>
        <v>42326.818738425922</v>
      </c>
      <c r="S1198" s="13">
        <f t="shared" si="92"/>
        <v>42356.818738425922</v>
      </c>
      <c r="T1198">
        <f t="shared" si="93"/>
        <v>2015</v>
      </c>
    </row>
    <row r="1199" spans="1:20" ht="29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 t="shared" si="94"/>
        <v>253</v>
      </c>
      <c r="Q1199">
        <f t="shared" si="90"/>
        <v>121</v>
      </c>
      <c r="R1199" s="13">
        <f t="shared" si="91"/>
        <v>42503.66474537037</v>
      </c>
      <c r="S1199" s="13">
        <f t="shared" si="92"/>
        <v>42534.249305555553</v>
      </c>
      <c r="T1199">
        <f t="shared" si="93"/>
        <v>2016</v>
      </c>
    </row>
    <row r="1200" spans="1:20" ht="29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 t="shared" si="94"/>
        <v>261</v>
      </c>
      <c r="Q1200">
        <f t="shared" si="90"/>
        <v>54.62</v>
      </c>
      <c r="R1200" s="13">
        <f t="shared" si="91"/>
        <v>42333.619050925925</v>
      </c>
      <c r="S1200" s="13">
        <f t="shared" si="92"/>
        <v>42369.125</v>
      </c>
      <c r="T1200">
        <f t="shared" si="93"/>
        <v>2015</v>
      </c>
    </row>
    <row r="1201" spans="1:20" ht="29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 t="shared" si="94"/>
        <v>101</v>
      </c>
      <c r="Q1201">
        <f t="shared" si="90"/>
        <v>299.22000000000003</v>
      </c>
      <c r="R1201" s="13">
        <f t="shared" si="91"/>
        <v>42161.770833333328</v>
      </c>
      <c r="S1201" s="13">
        <f t="shared" si="92"/>
        <v>42193.770833333328</v>
      </c>
      <c r="T1201">
        <f t="shared" si="93"/>
        <v>2015</v>
      </c>
    </row>
    <row r="1202" spans="1:20" ht="29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 t="shared" si="94"/>
        <v>126</v>
      </c>
      <c r="Q1202">
        <f t="shared" si="90"/>
        <v>58.53</v>
      </c>
      <c r="R1202" s="13">
        <f t="shared" si="91"/>
        <v>42089.477500000001</v>
      </c>
      <c r="S1202" s="13">
        <f t="shared" si="92"/>
        <v>42110.477500000001</v>
      </c>
      <c r="T1202">
        <f t="shared" si="93"/>
        <v>2015</v>
      </c>
    </row>
    <row r="1203" spans="1:20" ht="29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 t="shared" si="94"/>
        <v>102</v>
      </c>
      <c r="Q1203">
        <f t="shared" si="90"/>
        <v>55.37</v>
      </c>
      <c r="R1203" s="13">
        <f t="shared" si="91"/>
        <v>42536.60701388889</v>
      </c>
      <c r="S1203" s="13">
        <f t="shared" si="92"/>
        <v>42566.60701388889</v>
      </c>
      <c r="T1203">
        <f t="shared" si="93"/>
        <v>2016</v>
      </c>
    </row>
    <row r="1204" spans="1:20" ht="29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 t="shared" si="94"/>
        <v>199</v>
      </c>
      <c r="Q1204">
        <f t="shared" si="90"/>
        <v>183.8</v>
      </c>
      <c r="R1204" s="13">
        <f t="shared" si="91"/>
        <v>42152.288819444439</v>
      </c>
      <c r="S1204" s="13">
        <f t="shared" si="92"/>
        <v>42182.288819444439</v>
      </c>
      <c r="T1204">
        <f t="shared" si="93"/>
        <v>2015</v>
      </c>
    </row>
    <row r="1205" spans="1:20" ht="29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 t="shared" si="94"/>
        <v>102</v>
      </c>
      <c r="Q1205">
        <f t="shared" si="90"/>
        <v>165.35</v>
      </c>
      <c r="R1205" s="13">
        <f t="shared" si="91"/>
        <v>42125.614895833336</v>
      </c>
      <c r="S1205" s="13">
        <f t="shared" si="92"/>
        <v>42155.614895833336</v>
      </c>
      <c r="T1205">
        <f t="shared" si="93"/>
        <v>2015</v>
      </c>
    </row>
    <row r="1206" spans="1:20" ht="29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 t="shared" si="94"/>
        <v>103</v>
      </c>
      <c r="Q1206">
        <f t="shared" si="90"/>
        <v>234.79</v>
      </c>
      <c r="R1206" s="13">
        <f t="shared" si="91"/>
        <v>42297.748067129629</v>
      </c>
      <c r="S1206" s="13">
        <f t="shared" si="92"/>
        <v>42342.208333333328</v>
      </c>
      <c r="T1206">
        <f t="shared" si="93"/>
        <v>2015</v>
      </c>
    </row>
    <row r="1207" spans="1:20" ht="29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 t="shared" si="94"/>
        <v>101</v>
      </c>
      <c r="Q1207">
        <f t="shared" si="90"/>
        <v>211.48</v>
      </c>
      <c r="R1207" s="13">
        <f t="shared" si="91"/>
        <v>42138.506377314814</v>
      </c>
      <c r="S1207" s="13">
        <f t="shared" si="92"/>
        <v>42168.506377314814</v>
      </c>
      <c r="T1207">
        <f t="shared" si="93"/>
        <v>2015</v>
      </c>
    </row>
    <row r="1208" spans="1:20" ht="29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 t="shared" si="94"/>
        <v>115</v>
      </c>
      <c r="Q1208">
        <f t="shared" si="90"/>
        <v>32.340000000000003</v>
      </c>
      <c r="R1208" s="13">
        <f t="shared" si="91"/>
        <v>42772.776076388895</v>
      </c>
      <c r="S1208" s="13">
        <f t="shared" si="92"/>
        <v>42805.561805555553</v>
      </c>
      <c r="T1208">
        <f t="shared" si="93"/>
        <v>2017</v>
      </c>
    </row>
    <row r="1209" spans="1:20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 t="shared" si="94"/>
        <v>104</v>
      </c>
      <c r="Q1209">
        <f t="shared" si="90"/>
        <v>123.38</v>
      </c>
      <c r="R1209" s="13">
        <f t="shared" si="91"/>
        <v>42430.430243055554</v>
      </c>
      <c r="S1209" s="13">
        <f t="shared" si="92"/>
        <v>42460.416666666672</v>
      </c>
      <c r="T1209">
        <f t="shared" si="93"/>
        <v>2016</v>
      </c>
    </row>
    <row r="1210" spans="1:20" ht="29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 t="shared" si="94"/>
        <v>155</v>
      </c>
      <c r="Q1210">
        <f t="shared" si="90"/>
        <v>207.07</v>
      </c>
      <c r="R1210" s="13">
        <f t="shared" si="91"/>
        <v>42423.709074074075</v>
      </c>
      <c r="S1210" s="13">
        <f t="shared" si="92"/>
        <v>42453.667407407411</v>
      </c>
      <c r="T1210">
        <f t="shared" si="93"/>
        <v>2016</v>
      </c>
    </row>
    <row r="1211" spans="1:20" ht="29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 t="shared" si="94"/>
        <v>106</v>
      </c>
      <c r="Q1211">
        <f t="shared" si="90"/>
        <v>138.26</v>
      </c>
      <c r="R1211" s="13">
        <f t="shared" si="91"/>
        <v>42761.846122685187</v>
      </c>
      <c r="S1211" s="13">
        <f t="shared" si="92"/>
        <v>42791.846122685187</v>
      </c>
      <c r="T1211">
        <f t="shared" si="93"/>
        <v>2017</v>
      </c>
    </row>
    <row r="1212" spans="1:20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 t="shared" si="94"/>
        <v>254</v>
      </c>
      <c r="Q1212">
        <f t="shared" si="90"/>
        <v>493.82</v>
      </c>
      <c r="R1212" s="13">
        <f t="shared" si="91"/>
        <v>42132.941805555558</v>
      </c>
      <c r="S1212" s="13">
        <f t="shared" si="92"/>
        <v>42155.875</v>
      </c>
      <c r="T1212">
        <f t="shared" si="93"/>
        <v>2015</v>
      </c>
    </row>
    <row r="1213" spans="1:20" ht="29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 t="shared" si="94"/>
        <v>101</v>
      </c>
      <c r="Q1213">
        <f t="shared" si="90"/>
        <v>168.5</v>
      </c>
      <c r="R1213" s="13">
        <f t="shared" si="91"/>
        <v>42515.866446759261</v>
      </c>
      <c r="S1213" s="13">
        <f t="shared" si="92"/>
        <v>42530.866446759261</v>
      </c>
      <c r="T1213">
        <f t="shared" si="93"/>
        <v>2016</v>
      </c>
    </row>
    <row r="1214" spans="1:20" ht="29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 t="shared" si="94"/>
        <v>129</v>
      </c>
      <c r="Q1214">
        <f t="shared" si="90"/>
        <v>38.869999999999997</v>
      </c>
      <c r="R1214" s="13">
        <f t="shared" si="91"/>
        <v>42318.950173611112</v>
      </c>
      <c r="S1214" s="13">
        <f t="shared" si="92"/>
        <v>42335.041666666672</v>
      </c>
      <c r="T1214">
        <f t="shared" si="93"/>
        <v>2015</v>
      </c>
    </row>
    <row r="1215" spans="1:20" ht="29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 t="shared" si="94"/>
        <v>102</v>
      </c>
      <c r="Q1215">
        <f t="shared" si="90"/>
        <v>61.53</v>
      </c>
      <c r="R1215" s="13">
        <f t="shared" si="91"/>
        <v>42731.755787037036</v>
      </c>
      <c r="S1215" s="13">
        <f t="shared" si="92"/>
        <v>42766.755787037036</v>
      </c>
      <c r="T1215">
        <f t="shared" si="93"/>
        <v>2016</v>
      </c>
    </row>
    <row r="1216" spans="1:20" ht="29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 t="shared" si="94"/>
        <v>132</v>
      </c>
      <c r="Q1216">
        <f t="shared" si="90"/>
        <v>105.44</v>
      </c>
      <c r="R1216" s="13">
        <f t="shared" si="91"/>
        <v>42104.840335648143</v>
      </c>
      <c r="S1216" s="13">
        <f t="shared" si="92"/>
        <v>42164.840335648143</v>
      </c>
      <c r="T1216">
        <f t="shared" si="93"/>
        <v>2015</v>
      </c>
    </row>
    <row r="1217" spans="1:20" ht="29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 t="shared" si="94"/>
        <v>786</v>
      </c>
      <c r="Q1217">
        <f t="shared" si="90"/>
        <v>71.59</v>
      </c>
      <c r="R1217" s="13">
        <f t="shared" si="91"/>
        <v>41759.923101851848</v>
      </c>
      <c r="S1217" s="13">
        <f t="shared" si="92"/>
        <v>41789.923101851848</v>
      </c>
      <c r="T1217">
        <f t="shared" si="93"/>
        <v>2014</v>
      </c>
    </row>
    <row r="1218" spans="1:20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 t="shared" si="94"/>
        <v>146</v>
      </c>
      <c r="Q1218">
        <f t="shared" si="90"/>
        <v>91.88</v>
      </c>
      <c r="R1218" s="13">
        <f t="shared" si="91"/>
        <v>42247.616400462968</v>
      </c>
      <c r="S1218" s="13">
        <f t="shared" si="92"/>
        <v>42279.960416666669</v>
      </c>
      <c r="T1218">
        <f t="shared" si="93"/>
        <v>2015</v>
      </c>
    </row>
    <row r="1219" spans="1:20" ht="29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 t="shared" si="94"/>
        <v>103</v>
      </c>
      <c r="Q1219">
        <f t="shared" ref="Q1219:Q1282" si="95">IFERROR(ROUND(E1219/L1219,2),0)</f>
        <v>148.57</v>
      </c>
      <c r="R1219" s="13">
        <f t="shared" ref="R1219:R1282" si="96">(((J1219/60)/60)/24+DATE(1970,1,1))</f>
        <v>42535.809490740736</v>
      </c>
      <c r="S1219" s="13">
        <f t="shared" ref="S1219:S1282" si="97">(((I1219/60)/60)/24)+DATE(1970,1,1)</f>
        <v>42565.809490740736</v>
      </c>
      <c r="T1219">
        <f t="shared" ref="T1219:T1282" si="98">YEAR(R1219)</f>
        <v>2016</v>
      </c>
    </row>
    <row r="1220" spans="1:20" ht="29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 t="shared" ref="P1220:P1283" si="99">ROUND(E1220/D1220*100,0)</f>
        <v>172</v>
      </c>
      <c r="Q1220">
        <f t="shared" si="95"/>
        <v>174.21</v>
      </c>
      <c r="R1220" s="13">
        <f t="shared" si="96"/>
        <v>42278.662037037036</v>
      </c>
      <c r="S1220" s="13">
        <f t="shared" si="97"/>
        <v>42309.125</v>
      </c>
      <c r="T1220">
        <f t="shared" si="98"/>
        <v>2015</v>
      </c>
    </row>
    <row r="1221" spans="1:20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 t="shared" si="99"/>
        <v>159</v>
      </c>
      <c r="Q1221">
        <f t="shared" si="95"/>
        <v>102.86</v>
      </c>
      <c r="R1221" s="13">
        <f t="shared" si="96"/>
        <v>42633.461956018517</v>
      </c>
      <c r="S1221" s="13">
        <f t="shared" si="97"/>
        <v>42663.461956018517</v>
      </c>
      <c r="T1221">
        <f t="shared" si="98"/>
        <v>2016</v>
      </c>
    </row>
    <row r="1222" spans="1:20" ht="29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 t="shared" si="99"/>
        <v>104</v>
      </c>
      <c r="Q1222">
        <f t="shared" si="95"/>
        <v>111.18</v>
      </c>
      <c r="R1222" s="13">
        <f t="shared" si="96"/>
        <v>42211.628611111111</v>
      </c>
      <c r="S1222" s="13">
        <f t="shared" si="97"/>
        <v>42241.628611111111</v>
      </c>
      <c r="T1222">
        <f t="shared" si="98"/>
        <v>2015</v>
      </c>
    </row>
    <row r="1223" spans="1:20" ht="29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 t="shared" si="99"/>
        <v>111</v>
      </c>
      <c r="Q1223">
        <f t="shared" si="95"/>
        <v>23.8</v>
      </c>
      <c r="R1223" s="13">
        <f t="shared" si="96"/>
        <v>42680.47555555556</v>
      </c>
      <c r="S1223" s="13">
        <f t="shared" si="97"/>
        <v>42708</v>
      </c>
      <c r="T1223">
        <f t="shared" si="98"/>
        <v>2016</v>
      </c>
    </row>
    <row r="1224" spans="1:20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 t="shared" si="99"/>
        <v>280</v>
      </c>
      <c r="Q1224">
        <f t="shared" si="95"/>
        <v>81.27</v>
      </c>
      <c r="R1224" s="13">
        <f t="shared" si="96"/>
        <v>42430.720451388886</v>
      </c>
      <c r="S1224" s="13">
        <f t="shared" si="97"/>
        <v>42461.166666666672</v>
      </c>
      <c r="T1224">
        <f t="shared" si="98"/>
        <v>2016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 t="shared" si="99"/>
        <v>112</v>
      </c>
      <c r="Q1225">
        <f t="shared" si="95"/>
        <v>116.21</v>
      </c>
      <c r="R1225" s="13">
        <f t="shared" si="96"/>
        <v>42654.177187499998</v>
      </c>
      <c r="S1225" s="13">
        <f t="shared" si="97"/>
        <v>42684.218854166669</v>
      </c>
      <c r="T1225">
        <f t="shared" si="98"/>
        <v>2016</v>
      </c>
    </row>
    <row r="1226" spans="1:20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 t="shared" si="99"/>
        <v>7</v>
      </c>
      <c r="Q1226">
        <f t="shared" si="95"/>
        <v>58.89</v>
      </c>
      <c r="R1226" s="13">
        <f t="shared" si="96"/>
        <v>41736.549791666665</v>
      </c>
      <c r="S1226" s="13">
        <f t="shared" si="97"/>
        <v>41796.549791666665</v>
      </c>
      <c r="T1226">
        <f t="shared" si="98"/>
        <v>2014</v>
      </c>
    </row>
    <row r="1227" spans="1:20" ht="29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 t="shared" si="99"/>
        <v>4</v>
      </c>
      <c r="Q1227">
        <f t="shared" si="95"/>
        <v>44</v>
      </c>
      <c r="R1227" s="13">
        <f t="shared" si="96"/>
        <v>41509.905995370369</v>
      </c>
      <c r="S1227" s="13">
        <f t="shared" si="97"/>
        <v>41569.905995370369</v>
      </c>
      <c r="T1227">
        <f t="shared" si="98"/>
        <v>2013</v>
      </c>
    </row>
    <row r="1228" spans="1:20" ht="29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 t="shared" si="99"/>
        <v>4</v>
      </c>
      <c r="Q1228">
        <f t="shared" si="95"/>
        <v>48.43</v>
      </c>
      <c r="R1228" s="13">
        <f t="shared" si="96"/>
        <v>41715.874780092592</v>
      </c>
      <c r="S1228" s="13">
        <f t="shared" si="97"/>
        <v>41750.041666666664</v>
      </c>
      <c r="T1228">
        <f t="shared" si="98"/>
        <v>2014</v>
      </c>
    </row>
    <row r="1229" spans="1:20" ht="29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 t="shared" si="99"/>
        <v>0</v>
      </c>
      <c r="Q1229">
        <f t="shared" si="95"/>
        <v>0</v>
      </c>
      <c r="R1229" s="13">
        <f t="shared" si="96"/>
        <v>41827.919166666667</v>
      </c>
      <c r="S1229" s="13">
        <f t="shared" si="97"/>
        <v>41858.291666666664</v>
      </c>
      <c r="T1229">
        <f t="shared" si="98"/>
        <v>2014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 t="shared" si="99"/>
        <v>29</v>
      </c>
      <c r="Q1230">
        <f t="shared" si="95"/>
        <v>61.04</v>
      </c>
      <c r="R1230" s="13">
        <f t="shared" si="96"/>
        <v>40754.729259259257</v>
      </c>
      <c r="S1230" s="13">
        <f t="shared" si="97"/>
        <v>40814.729259259257</v>
      </c>
      <c r="T1230">
        <f t="shared" si="98"/>
        <v>2011</v>
      </c>
    </row>
    <row r="1231" spans="1:20" ht="29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 t="shared" si="99"/>
        <v>1</v>
      </c>
      <c r="Q1231">
        <f t="shared" si="95"/>
        <v>25</v>
      </c>
      <c r="R1231" s="13">
        <f t="shared" si="96"/>
        <v>40985.459803240738</v>
      </c>
      <c r="S1231" s="13">
        <f t="shared" si="97"/>
        <v>41015.666666666664</v>
      </c>
      <c r="T1231">
        <f t="shared" si="98"/>
        <v>2012</v>
      </c>
    </row>
    <row r="1232" spans="1:20" ht="29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 t="shared" si="99"/>
        <v>0</v>
      </c>
      <c r="Q1232">
        <f t="shared" si="95"/>
        <v>0</v>
      </c>
      <c r="R1232" s="13">
        <f t="shared" si="96"/>
        <v>40568.972569444442</v>
      </c>
      <c r="S1232" s="13">
        <f t="shared" si="97"/>
        <v>40598.972569444442</v>
      </c>
      <c r="T1232">
        <f t="shared" si="98"/>
        <v>2011</v>
      </c>
    </row>
    <row r="1233" spans="1:20" ht="29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 t="shared" si="99"/>
        <v>0</v>
      </c>
      <c r="Q1233">
        <f t="shared" si="95"/>
        <v>0</v>
      </c>
      <c r="R1233" s="13">
        <f t="shared" si="96"/>
        <v>42193.941759259258</v>
      </c>
      <c r="S1233" s="13">
        <f t="shared" si="97"/>
        <v>42244.041666666672</v>
      </c>
      <c r="T1233">
        <f t="shared" si="98"/>
        <v>2015</v>
      </c>
    </row>
    <row r="1234" spans="1:20" ht="29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 t="shared" si="99"/>
        <v>1</v>
      </c>
      <c r="Q1234">
        <f t="shared" si="95"/>
        <v>40</v>
      </c>
      <c r="R1234" s="13">
        <f t="shared" si="96"/>
        <v>41506.848032407412</v>
      </c>
      <c r="S1234" s="13">
        <f t="shared" si="97"/>
        <v>41553.848032407412</v>
      </c>
      <c r="T1234">
        <f t="shared" si="98"/>
        <v>2013</v>
      </c>
    </row>
    <row r="1235" spans="1:20" ht="29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 t="shared" si="99"/>
        <v>12</v>
      </c>
      <c r="Q1235">
        <f t="shared" si="95"/>
        <v>19.329999999999998</v>
      </c>
      <c r="R1235" s="13">
        <f t="shared" si="96"/>
        <v>40939.948773148149</v>
      </c>
      <c r="S1235" s="13">
        <f t="shared" si="97"/>
        <v>40960.948773148149</v>
      </c>
      <c r="T1235">
        <f t="shared" si="98"/>
        <v>2012</v>
      </c>
    </row>
    <row r="1236" spans="1:20" ht="29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 t="shared" si="99"/>
        <v>0</v>
      </c>
      <c r="Q1236">
        <f t="shared" si="95"/>
        <v>0</v>
      </c>
      <c r="R1236" s="13">
        <f t="shared" si="96"/>
        <v>42007.788680555561</v>
      </c>
      <c r="S1236" s="13">
        <f t="shared" si="97"/>
        <v>42037.788680555561</v>
      </c>
      <c r="T1236">
        <f t="shared" si="98"/>
        <v>2015</v>
      </c>
    </row>
    <row r="1237" spans="1:20" ht="29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 t="shared" si="99"/>
        <v>3</v>
      </c>
      <c r="Q1237">
        <f t="shared" si="95"/>
        <v>35</v>
      </c>
      <c r="R1237" s="13">
        <f t="shared" si="96"/>
        <v>41583.135405092595</v>
      </c>
      <c r="S1237" s="13">
        <f t="shared" si="97"/>
        <v>41623.135405092595</v>
      </c>
      <c r="T1237">
        <f t="shared" si="98"/>
        <v>2013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 t="shared" si="99"/>
        <v>0</v>
      </c>
      <c r="Q1238">
        <f t="shared" si="95"/>
        <v>0</v>
      </c>
      <c r="R1238" s="13">
        <f t="shared" si="96"/>
        <v>41110.680138888885</v>
      </c>
      <c r="S1238" s="13">
        <f t="shared" si="97"/>
        <v>41118.666666666664</v>
      </c>
      <c r="T1238">
        <f t="shared" si="98"/>
        <v>2012</v>
      </c>
    </row>
    <row r="1239" spans="1:20" ht="29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 t="shared" si="99"/>
        <v>0</v>
      </c>
      <c r="Q1239">
        <f t="shared" si="95"/>
        <v>0</v>
      </c>
      <c r="R1239" s="13">
        <f t="shared" si="96"/>
        <v>41125.283159722225</v>
      </c>
      <c r="S1239" s="13">
        <f t="shared" si="97"/>
        <v>41145.283159722225</v>
      </c>
      <c r="T1239">
        <f t="shared" si="98"/>
        <v>2012</v>
      </c>
    </row>
    <row r="1240" spans="1:20" ht="29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 t="shared" si="99"/>
        <v>18</v>
      </c>
      <c r="Q1240">
        <f t="shared" si="95"/>
        <v>59.33</v>
      </c>
      <c r="R1240" s="13">
        <f t="shared" si="96"/>
        <v>40731.61037037037</v>
      </c>
      <c r="S1240" s="13">
        <f t="shared" si="97"/>
        <v>40761.61037037037</v>
      </c>
      <c r="T1240">
        <f t="shared" si="98"/>
        <v>2011</v>
      </c>
    </row>
    <row r="1241" spans="1:20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 t="shared" si="99"/>
        <v>0</v>
      </c>
      <c r="Q1241">
        <f t="shared" si="95"/>
        <v>0</v>
      </c>
      <c r="R1241" s="13">
        <f t="shared" si="96"/>
        <v>40883.962581018517</v>
      </c>
      <c r="S1241" s="13">
        <f t="shared" si="97"/>
        <v>40913.962581018517</v>
      </c>
      <c r="T1241">
        <f t="shared" si="98"/>
        <v>2011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 t="shared" si="99"/>
        <v>3</v>
      </c>
      <c r="Q1242">
        <f t="shared" si="95"/>
        <v>30.13</v>
      </c>
      <c r="R1242" s="13">
        <f t="shared" si="96"/>
        <v>41409.040011574078</v>
      </c>
      <c r="S1242" s="13">
        <f t="shared" si="97"/>
        <v>41467.910416666666</v>
      </c>
      <c r="T1242">
        <f t="shared" si="98"/>
        <v>2013</v>
      </c>
    </row>
    <row r="1243" spans="1:20" ht="29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 t="shared" si="99"/>
        <v>51</v>
      </c>
      <c r="Q1243">
        <f t="shared" si="95"/>
        <v>74.62</v>
      </c>
      <c r="R1243" s="13">
        <f t="shared" si="96"/>
        <v>41923.837731481479</v>
      </c>
      <c r="S1243" s="13">
        <f t="shared" si="97"/>
        <v>41946.249305555553</v>
      </c>
      <c r="T1243">
        <f t="shared" si="98"/>
        <v>2014</v>
      </c>
    </row>
    <row r="1244" spans="1:20" ht="29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 t="shared" si="99"/>
        <v>1</v>
      </c>
      <c r="Q1244">
        <f t="shared" si="95"/>
        <v>5</v>
      </c>
      <c r="R1244" s="13">
        <f t="shared" si="96"/>
        <v>40782.165532407409</v>
      </c>
      <c r="S1244" s="13">
        <f t="shared" si="97"/>
        <v>40797.554166666669</v>
      </c>
      <c r="T1244">
        <f t="shared" si="98"/>
        <v>2011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 t="shared" si="99"/>
        <v>14</v>
      </c>
      <c r="Q1245">
        <f t="shared" si="95"/>
        <v>44.5</v>
      </c>
      <c r="R1245" s="13">
        <f t="shared" si="96"/>
        <v>40671.879293981481</v>
      </c>
      <c r="S1245" s="13">
        <f t="shared" si="97"/>
        <v>40732.875</v>
      </c>
      <c r="T1245">
        <f t="shared" si="98"/>
        <v>2011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 t="shared" si="99"/>
        <v>104</v>
      </c>
      <c r="Q1246">
        <f t="shared" si="95"/>
        <v>46.13</v>
      </c>
      <c r="R1246" s="13">
        <f t="shared" si="96"/>
        <v>41355.825497685182</v>
      </c>
      <c r="S1246" s="13">
        <f t="shared" si="97"/>
        <v>41386.875</v>
      </c>
      <c r="T1246">
        <f t="shared" si="98"/>
        <v>2013</v>
      </c>
    </row>
    <row r="1247" spans="1:20" ht="29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 t="shared" si="99"/>
        <v>120</v>
      </c>
      <c r="Q1247">
        <f t="shared" si="95"/>
        <v>141.47</v>
      </c>
      <c r="R1247" s="13">
        <f t="shared" si="96"/>
        <v>41774.599930555552</v>
      </c>
      <c r="S1247" s="13">
        <f t="shared" si="97"/>
        <v>41804.599930555552</v>
      </c>
      <c r="T1247">
        <f t="shared" si="98"/>
        <v>2014</v>
      </c>
    </row>
    <row r="1248" spans="1:20" ht="29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 t="shared" si="99"/>
        <v>117</v>
      </c>
      <c r="Q1248">
        <f t="shared" si="95"/>
        <v>75.48</v>
      </c>
      <c r="R1248" s="13">
        <f t="shared" si="96"/>
        <v>40838.043391203704</v>
      </c>
      <c r="S1248" s="13">
        <f t="shared" si="97"/>
        <v>40883.085057870368</v>
      </c>
      <c r="T1248">
        <f t="shared" si="98"/>
        <v>2011</v>
      </c>
    </row>
    <row r="1249" spans="1:20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 t="shared" si="99"/>
        <v>122</v>
      </c>
      <c r="Q1249">
        <f t="shared" si="95"/>
        <v>85.5</v>
      </c>
      <c r="R1249" s="13">
        <f t="shared" si="96"/>
        <v>41370.292303240742</v>
      </c>
      <c r="S1249" s="13">
        <f t="shared" si="97"/>
        <v>41400.292303240742</v>
      </c>
      <c r="T1249">
        <f t="shared" si="98"/>
        <v>2013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 t="shared" si="99"/>
        <v>152</v>
      </c>
      <c r="Q1250">
        <f t="shared" si="95"/>
        <v>64.25</v>
      </c>
      <c r="R1250" s="13">
        <f t="shared" si="96"/>
        <v>41767.656863425924</v>
      </c>
      <c r="S1250" s="13">
        <f t="shared" si="97"/>
        <v>41803.290972222225</v>
      </c>
      <c r="T1250">
        <f t="shared" si="98"/>
        <v>2014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 t="shared" si="99"/>
        <v>104</v>
      </c>
      <c r="Q1251">
        <f t="shared" si="95"/>
        <v>64.47</v>
      </c>
      <c r="R1251" s="13">
        <f t="shared" si="96"/>
        <v>41067.74086805556</v>
      </c>
      <c r="S1251" s="13">
        <f t="shared" si="97"/>
        <v>41097.74086805556</v>
      </c>
      <c r="T1251">
        <f t="shared" si="98"/>
        <v>2012</v>
      </c>
    </row>
    <row r="1252" spans="1:20" ht="29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 t="shared" si="99"/>
        <v>200</v>
      </c>
      <c r="Q1252">
        <f t="shared" si="95"/>
        <v>118.2</v>
      </c>
      <c r="R1252" s="13">
        <f t="shared" si="96"/>
        <v>41843.64271990741</v>
      </c>
      <c r="S1252" s="13">
        <f t="shared" si="97"/>
        <v>41888.64271990741</v>
      </c>
      <c r="T1252">
        <f t="shared" si="98"/>
        <v>2014</v>
      </c>
    </row>
    <row r="1253" spans="1:20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 t="shared" si="99"/>
        <v>102</v>
      </c>
      <c r="Q1253">
        <f t="shared" si="95"/>
        <v>82.54</v>
      </c>
      <c r="R1253" s="13">
        <f t="shared" si="96"/>
        <v>40751.814432870371</v>
      </c>
      <c r="S1253" s="13">
        <f t="shared" si="97"/>
        <v>40811.814432870371</v>
      </c>
      <c r="T1253">
        <f t="shared" si="98"/>
        <v>2011</v>
      </c>
    </row>
    <row r="1254" spans="1:20" ht="29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 t="shared" si="99"/>
        <v>138</v>
      </c>
      <c r="Q1254">
        <f t="shared" si="95"/>
        <v>34.17</v>
      </c>
      <c r="R1254" s="13">
        <f t="shared" si="96"/>
        <v>41543.988067129627</v>
      </c>
      <c r="S1254" s="13">
        <f t="shared" si="97"/>
        <v>41571.988067129627</v>
      </c>
      <c r="T1254">
        <f t="shared" si="98"/>
        <v>2013</v>
      </c>
    </row>
    <row r="1255" spans="1:20" ht="29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 t="shared" si="99"/>
        <v>303833</v>
      </c>
      <c r="Q1255">
        <f t="shared" si="95"/>
        <v>42.73</v>
      </c>
      <c r="R1255" s="13">
        <f t="shared" si="96"/>
        <v>41855.783645833333</v>
      </c>
      <c r="S1255" s="13">
        <f t="shared" si="97"/>
        <v>41885.783645833333</v>
      </c>
      <c r="T1255">
        <f t="shared" si="98"/>
        <v>2014</v>
      </c>
    </row>
    <row r="1256" spans="1:20" ht="29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 t="shared" si="99"/>
        <v>199</v>
      </c>
      <c r="Q1256">
        <f t="shared" si="95"/>
        <v>94.49</v>
      </c>
      <c r="R1256" s="13">
        <f t="shared" si="96"/>
        <v>40487.621365740742</v>
      </c>
      <c r="S1256" s="13">
        <f t="shared" si="97"/>
        <v>40544.207638888889</v>
      </c>
      <c r="T1256">
        <f t="shared" si="98"/>
        <v>2010</v>
      </c>
    </row>
    <row r="1257" spans="1:20" ht="29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 t="shared" si="99"/>
        <v>202</v>
      </c>
      <c r="Q1257">
        <f t="shared" si="95"/>
        <v>55.7</v>
      </c>
      <c r="R1257" s="13">
        <f t="shared" si="96"/>
        <v>41579.845509259263</v>
      </c>
      <c r="S1257" s="13">
        <f t="shared" si="97"/>
        <v>41609.887175925927</v>
      </c>
      <c r="T1257">
        <f t="shared" si="98"/>
        <v>2013</v>
      </c>
    </row>
    <row r="1258" spans="1:20" ht="29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 t="shared" si="99"/>
        <v>118</v>
      </c>
      <c r="Q1258">
        <f t="shared" si="95"/>
        <v>98.03</v>
      </c>
      <c r="R1258" s="13">
        <f t="shared" si="96"/>
        <v>40921.919340277782</v>
      </c>
      <c r="S1258" s="13">
        <f t="shared" si="97"/>
        <v>40951.919340277782</v>
      </c>
      <c r="T1258">
        <f t="shared" si="98"/>
        <v>2012</v>
      </c>
    </row>
    <row r="1259" spans="1:20" ht="29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 t="shared" si="99"/>
        <v>295</v>
      </c>
      <c r="Q1259">
        <f t="shared" si="95"/>
        <v>92.1</v>
      </c>
      <c r="R1259" s="13">
        <f t="shared" si="96"/>
        <v>40587.085532407407</v>
      </c>
      <c r="S1259" s="13">
        <f t="shared" si="97"/>
        <v>40636.043865740743</v>
      </c>
      <c r="T1259">
        <f t="shared" si="98"/>
        <v>2011</v>
      </c>
    </row>
    <row r="1260" spans="1:20" ht="29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 t="shared" si="99"/>
        <v>213</v>
      </c>
      <c r="Q1260">
        <f t="shared" si="95"/>
        <v>38.18</v>
      </c>
      <c r="R1260" s="13">
        <f t="shared" si="96"/>
        <v>41487.611250000002</v>
      </c>
      <c r="S1260" s="13">
        <f t="shared" si="97"/>
        <v>41517.611250000002</v>
      </c>
      <c r="T1260">
        <f t="shared" si="98"/>
        <v>2013</v>
      </c>
    </row>
    <row r="1261" spans="1:20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 t="shared" si="99"/>
        <v>104</v>
      </c>
      <c r="Q1261">
        <f t="shared" si="95"/>
        <v>27.15</v>
      </c>
      <c r="R1261" s="13">
        <f t="shared" si="96"/>
        <v>41766.970648148148</v>
      </c>
      <c r="S1261" s="13">
        <f t="shared" si="97"/>
        <v>41799.165972222225</v>
      </c>
      <c r="T1261">
        <f t="shared" si="98"/>
        <v>2014</v>
      </c>
    </row>
    <row r="1262" spans="1:20" ht="29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 t="shared" si="99"/>
        <v>114</v>
      </c>
      <c r="Q1262">
        <f t="shared" si="95"/>
        <v>50.69</v>
      </c>
      <c r="R1262" s="13">
        <f t="shared" si="96"/>
        <v>41666.842824074076</v>
      </c>
      <c r="S1262" s="13">
        <f t="shared" si="97"/>
        <v>41696.842824074076</v>
      </c>
      <c r="T1262">
        <f t="shared" si="98"/>
        <v>2014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 t="shared" si="99"/>
        <v>101</v>
      </c>
      <c r="Q1263">
        <f t="shared" si="95"/>
        <v>38.94</v>
      </c>
      <c r="R1263" s="13">
        <f t="shared" si="96"/>
        <v>41638.342905092592</v>
      </c>
      <c r="S1263" s="13">
        <f t="shared" si="97"/>
        <v>41668.342905092592</v>
      </c>
      <c r="T1263">
        <f t="shared" si="98"/>
        <v>2013</v>
      </c>
    </row>
    <row r="1264" spans="1:20" ht="29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 t="shared" si="99"/>
        <v>125</v>
      </c>
      <c r="Q1264">
        <f t="shared" si="95"/>
        <v>77.64</v>
      </c>
      <c r="R1264" s="13">
        <f t="shared" si="96"/>
        <v>41656.762638888889</v>
      </c>
      <c r="S1264" s="13">
        <f t="shared" si="97"/>
        <v>41686.762638888889</v>
      </c>
      <c r="T1264">
        <f t="shared" si="98"/>
        <v>2014</v>
      </c>
    </row>
    <row r="1265" spans="1:20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 t="shared" si="99"/>
        <v>119</v>
      </c>
      <c r="Q1265">
        <f t="shared" si="95"/>
        <v>43.54</v>
      </c>
      <c r="R1265" s="13">
        <f t="shared" si="96"/>
        <v>41692.084143518521</v>
      </c>
      <c r="S1265" s="13">
        <f t="shared" si="97"/>
        <v>41727.041666666664</v>
      </c>
      <c r="T1265">
        <f t="shared" si="98"/>
        <v>2014</v>
      </c>
    </row>
    <row r="1266" spans="1:20" ht="29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 t="shared" si="99"/>
        <v>166</v>
      </c>
      <c r="Q1266">
        <f t="shared" si="95"/>
        <v>31.82</v>
      </c>
      <c r="R1266" s="13">
        <f t="shared" si="96"/>
        <v>41547.662997685184</v>
      </c>
      <c r="S1266" s="13">
        <f t="shared" si="97"/>
        <v>41576.662997685184</v>
      </c>
      <c r="T1266">
        <f t="shared" si="98"/>
        <v>2013</v>
      </c>
    </row>
    <row r="1267" spans="1:20" ht="29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 t="shared" si="99"/>
        <v>119</v>
      </c>
      <c r="Q1267">
        <f t="shared" si="95"/>
        <v>63.18</v>
      </c>
      <c r="R1267" s="13">
        <f t="shared" si="96"/>
        <v>40465.655266203699</v>
      </c>
      <c r="S1267" s="13">
        <f t="shared" si="97"/>
        <v>40512.655266203699</v>
      </c>
      <c r="T1267">
        <f t="shared" si="98"/>
        <v>2010</v>
      </c>
    </row>
    <row r="1268" spans="1:20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 t="shared" si="99"/>
        <v>100</v>
      </c>
      <c r="Q1268">
        <f t="shared" si="95"/>
        <v>190.9</v>
      </c>
      <c r="R1268" s="13">
        <f t="shared" si="96"/>
        <v>41620.87667824074</v>
      </c>
      <c r="S1268" s="13">
        <f t="shared" si="97"/>
        <v>41650.87667824074</v>
      </c>
      <c r="T1268">
        <f t="shared" si="98"/>
        <v>2013</v>
      </c>
    </row>
    <row r="1269" spans="1:20" ht="29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 t="shared" si="99"/>
        <v>102</v>
      </c>
      <c r="Q1269">
        <f t="shared" si="95"/>
        <v>140.86000000000001</v>
      </c>
      <c r="R1269" s="13">
        <f t="shared" si="96"/>
        <v>41449.585162037038</v>
      </c>
      <c r="S1269" s="13">
        <f t="shared" si="97"/>
        <v>41479.585162037038</v>
      </c>
      <c r="T1269">
        <f t="shared" si="98"/>
        <v>2013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 t="shared" si="99"/>
        <v>117</v>
      </c>
      <c r="Q1270">
        <f t="shared" si="95"/>
        <v>76.92</v>
      </c>
      <c r="R1270" s="13">
        <f t="shared" si="96"/>
        <v>41507.845451388886</v>
      </c>
      <c r="S1270" s="13">
        <f t="shared" si="97"/>
        <v>41537.845451388886</v>
      </c>
      <c r="T1270">
        <f t="shared" si="98"/>
        <v>2013</v>
      </c>
    </row>
    <row r="1271" spans="1:20" ht="29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 t="shared" si="99"/>
        <v>109</v>
      </c>
      <c r="Q1271">
        <f t="shared" si="95"/>
        <v>99.16</v>
      </c>
      <c r="R1271" s="13">
        <f t="shared" si="96"/>
        <v>42445.823055555549</v>
      </c>
      <c r="S1271" s="13">
        <f t="shared" si="97"/>
        <v>42476</v>
      </c>
      <c r="T1271">
        <f t="shared" si="98"/>
        <v>2016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 t="shared" si="99"/>
        <v>115</v>
      </c>
      <c r="Q1272">
        <f t="shared" si="95"/>
        <v>67.88</v>
      </c>
      <c r="R1272" s="13">
        <f t="shared" si="96"/>
        <v>40933.856967592597</v>
      </c>
      <c r="S1272" s="13">
        <f t="shared" si="97"/>
        <v>40993.815300925926</v>
      </c>
      <c r="T1272">
        <f t="shared" si="98"/>
        <v>2012</v>
      </c>
    </row>
    <row r="1273" spans="1:20" ht="29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 t="shared" si="99"/>
        <v>102</v>
      </c>
      <c r="Q1273">
        <f t="shared" si="95"/>
        <v>246.29</v>
      </c>
      <c r="R1273" s="13">
        <f t="shared" si="96"/>
        <v>41561.683553240742</v>
      </c>
      <c r="S1273" s="13">
        <f t="shared" si="97"/>
        <v>41591.725219907406</v>
      </c>
      <c r="T1273">
        <f t="shared" si="98"/>
        <v>2013</v>
      </c>
    </row>
    <row r="1274" spans="1:20" ht="29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 t="shared" si="99"/>
        <v>106</v>
      </c>
      <c r="Q1274">
        <f t="shared" si="95"/>
        <v>189.29</v>
      </c>
      <c r="R1274" s="13">
        <f t="shared" si="96"/>
        <v>40274.745127314818</v>
      </c>
      <c r="S1274" s="13">
        <f t="shared" si="97"/>
        <v>40344.166666666664</v>
      </c>
      <c r="T1274">
        <f t="shared" si="98"/>
        <v>2010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 t="shared" si="99"/>
        <v>104</v>
      </c>
      <c r="Q1275">
        <f t="shared" si="95"/>
        <v>76.67</v>
      </c>
      <c r="R1275" s="13">
        <f t="shared" si="96"/>
        <v>41852.730219907404</v>
      </c>
      <c r="S1275" s="13">
        <f t="shared" si="97"/>
        <v>41882.730219907404</v>
      </c>
      <c r="T1275">
        <f t="shared" si="98"/>
        <v>2014</v>
      </c>
    </row>
    <row r="1276" spans="1:20" ht="29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 t="shared" si="99"/>
        <v>155</v>
      </c>
      <c r="Q1276">
        <f t="shared" si="95"/>
        <v>82.96</v>
      </c>
      <c r="R1276" s="13">
        <f t="shared" si="96"/>
        <v>41116.690104166664</v>
      </c>
      <c r="S1276" s="13">
        <f t="shared" si="97"/>
        <v>41151.690104166664</v>
      </c>
      <c r="T1276">
        <f t="shared" si="98"/>
        <v>2012</v>
      </c>
    </row>
    <row r="1277" spans="1:20" ht="29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 t="shared" si="99"/>
        <v>162</v>
      </c>
      <c r="Q1277">
        <f t="shared" si="95"/>
        <v>62.52</v>
      </c>
      <c r="R1277" s="13">
        <f t="shared" si="96"/>
        <v>41458.867905092593</v>
      </c>
      <c r="S1277" s="13">
        <f t="shared" si="97"/>
        <v>41493.867905092593</v>
      </c>
      <c r="T1277">
        <f t="shared" si="98"/>
        <v>2013</v>
      </c>
    </row>
    <row r="1278" spans="1:20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 t="shared" si="99"/>
        <v>104</v>
      </c>
      <c r="Q1278">
        <f t="shared" si="95"/>
        <v>46.07</v>
      </c>
      <c r="R1278" s="13">
        <f t="shared" si="96"/>
        <v>40007.704247685186</v>
      </c>
      <c r="S1278" s="13">
        <f t="shared" si="97"/>
        <v>40057.166666666664</v>
      </c>
      <c r="T1278">
        <f t="shared" si="98"/>
        <v>2009</v>
      </c>
    </row>
    <row r="1279" spans="1:20" ht="29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 t="shared" si="99"/>
        <v>106</v>
      </c>
      <c r="Q1279">
        <f t="shared" si="95"/>
        <v>38.54</v>
      </c>
      <c r="R1279" s="13">
        <f t="shared" si="96"/>
        <v>41121.561886574076</v>
      </c>
      <c r="S1279" s="13">
        <f t="shared" si="97"/>
        <v>41156.561886574076</v>
      </c>
      <c r="T1279">
        <f t="shared" si="98"/>
        <v>2012</v>
      </c>
    </row>
    <row r="1280" spans="1:20" ht="29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 t="shared" si="99"/>
        <v>155</v>
      </c>
      <c r="Q1280">
        <f t="shared" si="95"/>
        <v>53.01</v>
      </c>
      <c r="R1280" s="13">
        <f t="shared" si="96"/>
        <v>41786.555162037039</v>
      </c>
      <c r="S1280" s="13">
        <f t="shared" si="97"/>
        <v>41815.083333333336</v>
      </c>
      <c r="T1280">
        <f t="shared" si="98"/>
        <v>2014</v>
      </c>
    </row>
    <row r="1281" spans="1:20" ht="29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 t="shared" si="99"/>
        <v>111</v>
      </c>
      <c r="Q1281">
        <f t="shared" si="95"/>
        <v>73.36</v>
      </c>
      <c r="R1281" s="13">
        <f t="shared" si="96"/>
        <v>41682.099189814813</v>
      </c>
      <c r="S1281" s="13">
        <f t="shared" si="97"/>
        <v>41722.057523148149</v>
      </c>
      <c r="T1281">
        <f t="shared" si="98"/>
        <v>2014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 t="shared" si="99"/>
        <v>111</v>
      </c>
      <c r="Q1282">
        <f t="shared" si="95"/>
        <v>127.98</v>
      </c>
      <c r="R1282" s="13">
        <f t="shared" si="96"/>
        <v>40513.757569444446</v>
      </c>
      <c r="S1282" s="13">
        <f t="shared" si="97"/>
        <v>40603.757569444446</v>
      </c>
      <c r="T1282">
        <f t="shared" si="98"/>
        <v>2010</v>
      </c>
    </row>
    <row r="1283" spans="1:20" ht="29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 t="shared" si="99"/>
        <v>111</v>
      </c>
      <c r="Q1283">
        <f t="shared" ref="Q1283:Q1346" si="100">IFERROR(ROUND(E1283/L1283,2),0)</f>
        <v>104.73</v>
      </c>
      <c r="R1283" s="13">
        <f t="shared" ref="R1283:R1346" si="101">(((J1283/60)/60)/24+DATE(1970,1,1))</f>
        <v>41463.743472222224</v>
      </c>
      <c r="S1283" s="13">
        <f t="shared" ref="S1283:S1346" si="102">(((I1283/60)/60)/24)+DATE(1970,1,1)</f>
        <v>41483.743472222224</v>
      </c>
      <c r="T1283">
        <f t="shared" ref="T1283:T1346" si="103">YEAR(R1283)</f>
        <v>2013</v>
      </c>
    </row>
    <row r="1284" spans="1:20" ht="29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 t="shared" ref="P1284:P1347" si="104">ROUND(E1284/D1284*100,0)</f>
        <v>124</v>
      </c>
      <c r="Q1284">
        <f t="shared" si="100"/>
        <v>67.67</v>
      </c>
      <c r="R1284" s="13">
        <f t="shared" si="101"/>
        <v>41586.475173611114</v>
      </c>
      <c r="S1284" s="13">
        <f t="shared" si="102"/>
        <v>41617.207638888889</v>
      </c>
      <c r="T1284">
        <f t="shared" si="103"/>
        <v>2013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 t="shared" si="104"/>
        <v>211</v>
      </c>
      <c r="Q1285">
        <f t="shared" si="100"/>
        <v>95.93</v>
      </c>
      <c r="R1285" s="13">
        <f t="shared" si="101"/>
        <v>41320.717465277776</v>
      </c>
      <c r="S1285" s="13">
        <f t="shared" si="102"/>
        <v>41344.166666666664</v>
      </c>
      <c r="T1285">
        <f t="shared" si="103"/>
        <v>2013</v>
      </c>
    </row>
    <row r="1286" spans="1:20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 t="shared" si="104"/>
        <v>101</v>
      </c>
      <c r="Q1286">
        <f t="shared" si="100"/>
        <v>65.16</v>
      </c>
      <c r="R1286" s="13">
        <f t="shared" si="101"/>
        <v>42712.23474537037</v>
      </c>
      <c r="S1286" s="13">
        <f t="shared" si="102"/>
        <v>42735.707638888889</v>
      </c>
      <c r="T1286">
        <f t="shared" si="103"/>
        <v>2016</v>
      </c>
    </row>
    <row r="1287" spans="1:20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 t="shared" si="104"/>
        <v>102</v>
      </c>
      <c r="Q1287">
        <f t="shared" si="100"/>
        <v>32.270000000000003</v>
      </c>
      <c r="R1287" s="13">
        <f t="shared" si="101"/>
        <v>42160.583043981482</v>
      </c>
      <c r="S1287" s="13">
        <f t="shared" si="102"/>
        <v>42175.583043981482</v>
      </c>
      <c r="T1287">
        <f t="shared" si="103"/>
        <v>2015</v>
      </c>
    </row>
    <row r="1288" spans="1:20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 t="shared" si="104"/>
        <v>108</v>
      </c>
      <c r="Q1288">
        <f t="shared" si="100"/>
        <v>81.25</v>
      </c>
      <c r="R1288" s="13">
        <f t="shared" si="101"/>
        <v>42039.384571759263</v>
      </c>
      <c r="S1288" s="13">
        <f t="shared" si="102"/>
        <v>42052.583333333328</v>
      </c>
      <c r="T1288">
        <f t="shared" si="103"/>
        <v>2015</v>
      </c>
    </row>
    <row r="1289" spans="1:20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 t="shared" si="104"/>
        <v>242</v>
      </c>
      <c r="Q1289">
        <f t="shared" si="100"/>
        <v>24.2</v>
      </c>
      <c r="R1289" s="13">
        <f t="shared" si="101"/>
        <v>42107.621018518519</v>
      </c>
      <c r="S1289" s="13">
        <f t="shared" si="102"/>
        <v>42167.621018518519</v>
      </c>
      <c r="T1289">
        <f t="shared" si="103"/>
        <v>2015</v>
      </c>
    </row>
    <row r="1290" spans="1:20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 t="shared" si="104"/>
        <v>100</v>
      </c>
      <c r="Q1290">
        <f t="shared" si="100"/>
        <v>65.87</v>
      </c>
      <c r="R1290" s="13">
        <f t="shared" si="101"/>
        <v>42561.154664351852</v>
      </c>
      <c r="S1290" s="13">
        <f t="shared" si="102"/>
        <v>42592.166666666672</v>
      </c>
      <c r="T1290">
        <f t="shared" si="103"/>
        <v>2016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 t="shared" si="104"/>
        <v>125</v>
      </c>
      <c r="Q1291">
        <f t="shared" si="100"/>
        <v>36.08</v>
      </c>
      <c r="R1291" s="13">
        <f t="shared" si="101"/>
        <v>42709.134780092587</v>
      </c>
      <c r="S1291" s="13">
        <f t="shared" si="102"/>
        <v>42739.134780092587</v>
      </c>
      <c r="T1291">
        <f t="shared" si="103"/>
        <v>2016</v>
      </c>
    </row>
    <row r="1292" spans="1:20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 t="shared" si="104"/>
        <v>109</v>
      </c>
      <c r="Q1292">
        <f t="shared" si="100"/>
        <v>44.19</v>
      </c>
      <c r="R1292" s="13">
        <f t="shared" si="101"/>
        <v>42086.614942129629</v>
      </c>
      <c r="S1292" s="13">
        <f t="shared" si="102"/>
        <v>42117.290972222225</v>
      </c>
      <c r="T1292">
        <f t="shared" si="103"/>
        <v>2015</v>
      </c>
    </row>
    <row r="1293" spans="1:20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 t="shared" si="104"/>
        <v>146</v>
      </c>
      <c r="Q1293">
        <f t="shared" si="100"/>
        <v>104.07</v>
      </c>
      <c r="R1293" s="13">
        <f t="shared" si="101"/>
        <v>42064.652673611112</v>
      </c>
      <c r="S1293" s="13">
        <f t="shared" si="102"/>
        <v>42101.291666666672</v>
      </c>
      <c r="T1293">
        <f t="shared" si="103"/>
        <v>2015</v>
      </c>
    </row>
    <row r="1294" spans="1:20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 t="shared" si="104"/>
        <v>110</v>
      </c>
      <c r="Q1294">
        <f t="shared" si="100"/>
        <v>35.96</v>
      </c>
      <c r="R1294" s="13">
        <f t="shared" si="101"/>
        <v>42256.764212962968</v>
      </c>
      <c r="S1294" s="13">
        <f t="shared" si="102"/>
        <v>42283.957638888889</v>
      </c>
      <c r="T1294">
        <f t="shared" si="103"/>
        <v>2015</v>
      </c>
    </row>
    <row r="1295" spans="1:20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 t="shared" si="104"/>
        <v>102</v>
      </c>
      <c r="Q1295">
        <f t="shared" si="100"/>
        <v>127.79</v>
      </c>
      <c r="R1295" s="13">
        <f t="shared" si="101"/>
        <v>42292.701053240744</v>
      </c>
      <c r="S1295" s="13">
        <f t="shared" si="102"/>
        <v>42322.742719907401</v>
      </c>
      <c r="T1295">
        <f t="shared" si="103"/>
        <v>2015</v>
      </c>
    </row>
    <row r="1296" spans="1:20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 t="shared" si="104"/>
        <v>122</v>
      </c>
      <c r="Q1296">
        <f t="shared" si="100"/>
        <v>27.73</v>
      </c>
      <c r="R1296" s="13">
        <f t="shared" si="101"/>
        <v>42278.453668981485</v>
      </c>
      <c r="S1296" s="13">
        <f t="shared" si="102"/>
        <v>42296.458333333328</v>
      </c>
      <c r="T1296">
        <f t="shared" si="103"/>
        <v>2015</v>
      </c>
    </row>
    <row r="1297" spans="1:20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 t="shared" si="104"/>
        <v>102</v>
      </c>
      <c r="Q1297">
        <f t="shared" si="100"/>
        <v>39.83</v>
      </c>
      <c r="R1297" s="13">
        <f t="shared" si="101"/>
        <v>42184.572881944448</v>
      </c>
      <c r="S1297" s="13">
        <f t="shared" si="102"/>
        <v>42214.708333333328</v>
      </c>
      <c r="T1297">
        <f t="shared" si="103"/>
        <v>2015</v>
      </c>
    </row>
    <row r="1298" spans="1:20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 t="shared" si="104"/>
        <v>141</v>
      </c>
      <c r="Q1298">
        <f t="shared" si="100"/>
        <v>52.17</v>
      </c>
      <c r="R1298" s="13">
        <f t="shared" si="101"/>
        <v>42423.050613425927</v>
      </c>
      <c r="S1298" s="13">
        <f t="shared" si="102"/>
        <v>42443.008946759262</v>
      </c>
      <c r="T1298">
        <f t="shared" si="103"/>
        <v>2016</v>
      </c>
    </row>
    <row r="1299" spans="1:20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 t="shared" si="104"/>
        <v>110</v>
      </c>
      <c r="Q1299">
        <f t="shared" si="100"/>
        <v>92.04</v>
      </c>
      <c r="R1299" s="13">
        <f t="shared" si="101"/>
        <v>42461.747199074074</v>
      </c>
      <c r="S1299" s="13">
        <f t="shared" si="102"/>
        <v>42491.747199074074</v>
      </c>
      <c r="T1299">
        <f t="shared" si="103"/>
        <v>2016</v>
      </c>
    </row>
    <row r="1300" spans="1:20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 t="shared" si="104"/>
        <v>105</v>
      </c>
      <c r="Q1300">
        <f t="shared" si="100"/>
        <v>63.42</v>
      </c>
      <c r="R1300" s="13">
        <f t="shared" si="101"/>
        <v>42458.680925925932</v>
      </c>
      <c r="S1300" s="13">
        <f t="shared" si="102"/>
        <v>42488.680925925932</v>
      </c>
      <c r="T1300">
        <f t="shared" si="103"/>
        <v>2016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 t="shared" si="104"/>
        <v>124</v>
      </c>
      <c r="Q1301">
        <f t="shared" si="100"/>
        <v>135.63</v>
      </c>
      <c r="R1301" s="13">
        <f t="shared" si="101"/>
        <v>42169.814340277779</v>
      </c>
      <c r="S1301" s="13">
        <f t="shared" si="102"/>
        <v>42199.814340277779</v>
      </c>
      <c r="T1301">
        <f t="shared" si="103"/>
        <v>2015</v>
      </c>
    </row>
    <row r="1302" spans="1:20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 t="shared" si="104"/>
        <v>135</v>
      </c>
      <c r="Q1302">
        <f t="shared" si="100"/>
        <v>168.75</v>
      </c>
      <c r="R1302" s="13">
        <f t="shared" si="101"/>
        <v>42483.675208333334</v>
      </c>
      <c r="S1302" s="13">
        <f t="shared" si="102"/>
        <v>42522.789583333331</v>
      </c>
      <c r="T1302">
        <f t="shared" si="103"/>
        <v>2016</v>
      </c>
    </row>
    <row r="1303" spans="1:20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 t="shared" si="104"/>
        <v>103</v>
      </c>
      <c r="Q1303">
        <f t="shared" si="100"/>
        <v>70.86</v>
      </c>
      <c r="R1303" s="13">
        <f t="shared" si="101"/>
        <v>42195.749745370369</v>
      </c>
      <c r="S1303" s="13">
        <f t="shared" si="102"/>
        <v>42206.125</v>
      </c>
      <c r="T1303">
        <f t="shared" si="103"/>
        <v>2015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 t="shared" si="104"/>
        <v>100</v>
      </c>
      <c r="Q1304">
        <f t="shared" si="100"/>
        <v>50</v>
      </c>
      <c r="R1304" s="13">
        <f t="shared" si="101"/>
        <v>42675.057997685188</v>
      </c>
      <c r="S1304" s="13">
        <f t="shared" si="102"/>
        <v>42705.099664351852</v>
      </c>
      <c r="T1304">
        <f t="shared" si="103"/>
        <v>2016</v>
      </c>
    </row>
    <row r="1305" spans="1:20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 t="shared" si="104"/>
        <v>130</v>
      </c>
      <c r="Q1305">
        <f t="shared" si="100"/>
        <v>42.21</v>
      </c>
      <c r="R1305" s="13">
        <f t="shared" si="101"/>
        <v>42566.441203703704</v>
      </c>
      <c r="S1305" s="13">
        <f t="shared" si="102"/>
        <v>42582.458333333328</v>
      </c>
      <c r="T1305">
        <f t="shared" si="103"/>
        <v>2016</v>
      </c>
    </row>
    <row r="1306" spans="1:20" ht="29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 t="shared" si="104"/>
        <v>40</v>
      </c>
      <c r="Q1306">
        <f t="shared" si="100"/>
        <v>152.41</v>
      </c>
      <c r="R1306" s="13">
        <f t="shared" si="101"/>
        <v>42747.194502314815</v>
      </c>
      <c r="S1306" s="13">
        <f t="shared" si="102"/>
        <v>42807.152835648143</v>
      </c>
      <c r="T1306">
        <f t="shared" si="103"/>
        <v>2017</v>
      </c>
    </row>
    <row r="1307" spans="1:20" ht="29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 t="shared" si="104"/>
        <v>26</v>
      </c>
      <c r="Q1307">
        <f t="shared" si="100"/>
        <v>90.62</v>
      </c>
      <c r="R1307" s="13">
        <f t="shared" si="101"/>
        <v>42543.665601851855</v>
      </c>
      <c r="S1307" s="13">
        <f t="shared" si="102"/>
        <v>42572.729166666672</v>
      </c>
      <c r="T1307">
        <f t="shared" si="103"/>
        <v>2016</v>
      </c>
    </row>
    <row r="1308" spans="1:20" ht="29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 t="shared" si="104"/>
        <v>65</v>
      </c>
      <c r="Q1308">
        <f t="shared" si="100"/>
        <v>201.6</v>
      </c>
      <c r="R1308" s="13">
        <f t="shared" si="101"/>
        <v>41947.457569444443</v>
      </c>
      <c r="S1308" s="13">
        <f t="shared" si="102"/>
        <v>41977.457569444443</v>
      </c>
      <c r="T1308">
        <f t="shared" si="103"/>
        <v>2014</v>
      </c>
    </row>
    <row r="1309" spans="1:20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 t="shared" si="104"/>
        <v>12</v>
      </c>
      <c r="Q1309">
        <f t="shared" si="100"/>
        <v>127.93</v>
      </c>
      <c r="R1309" s="13">
        <f t="shared" si="101"/>
        <v>42387.503229166665</v>
      </c>
      <c r="S1309" s="13">
        <f t="shared" si="102"/>
        <v>42417.503229166665</v>
      </c>
      <c r="T1309">
        <f t="shared" si="103"/>
        <v>2016</v>
      </c>
    </row>
    <row r="1310" spans="1:20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 t="shared" si="104"/>
        <v>11</v>
      </c>
      <c r="Q1310">
        <f t="shared" si="100"/>
        <v>29.89</v>
      </c>
      <c r="R1310" s="13">
        <f t="shared" si="101"/>
        <v>42611.613564814819</v>
      </c>
      <c r="S1310" s="13">
        <f t="shared" si="102"/>
        <v>42651.613564814819</v>
      </c>
      <c r="T1310">
        <f t="shared" si="103"/>
        <v>2016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 t="shared" si="104"/>
        <v>112</v>
      </c>
      <c r="Q1311">
        <f t="shared" si="100"/>
        <v>367.97</v>
      </c>
      <c r="R1311" s="13">
        <f t="shared" si="101"/>
        <v>42257.882731481484</v>
      </c>
      <c r="S1311" s="13">
        <f t="shared" si="102"/>
        <v>42292.882731481484</v>
      </c>
      <c r="T1311">
        <f t="shared" si="103"/>
        <v>2015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 t="shared" si="104"/>
        <v>16</v>
      </c>
      <c r="Q1312">
        <f t="shared" si="100"/>
        <v>129.16999999999999</v>
      </c>
      <c r="R1312" s="13">
        <f t="shared" si="101"/>
        <v>42556.667245370365</v>
      </c>
      <c r="S1312" s="13">
        <f t="shared" si="102"/>
        <v>42601.667245370365</v>
      </c>
      <c r="T1312">
        <f t="shared" si="103"/>
        <v>2016</v>
      </c>
    </row>
    <row r="1313" spans="1:20" ht="29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 t="shared" si="104"/>
        <v>32</v>
      </c>
      <c r="Q1313">
        <f t="shared" si="100"/>
        <v>800.7</v>
      </c>
      <c r="R1313" s="13">
        <f t="shared" si="101"/>
        <v>42669.802303240736</v>
      </c>
      <c r="S1313" s="13">
        <f t="shared" si="102"/>
        <v>42704.843969907408</v>
      </c>
      <c r="T1313">
        <f t="shared" si="103"/>
        <v>2016</v>
      </c>
    </row>
    <row r="1314" spans="1:20" ht="29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 t="shared" si="104"/>
        <v>1</v>
      </c>
      <c r="Q1314">
        <f t="shared" si="100"/>
        <v>28</v>
      </c>
      <c r="R1314" s="13">
        <f t="shared" si="101"/>
        <v>42082.702800925923</v>
      </c>
      <c r="S1314" s="13">
        <f t="shared" si="102"/>
        <v>42112.702800925923</v>
      </c>
      <c r="T1314">
        <f t="shared" si="103"/>
        <v>2015</v>
      </c>
    </row>
    <row r="1315" spans="1:20" ht="29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 t="shared" si="104"/>
        <v>31</v>
      </c>
      <c r="Q1315">
        <f t="shared" si="100"/>
        <v>102.02</v>
      </c>
      <c r="R1315" s="13">
        <f t="shared" si="101"/>
        <v>42402.709652777776</v>
      </c>
      <c r="S1315" s="13">
        <f t="shared" si="102"/>
        <v>42432.709652777776</v>
      </c>
      <c r="T1315">
        <f t="shared" si="103"/>
        <v>2016</v>
      </c>
    </row>
    <row r="1316" spans="1:20" ht="29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 t="shared" si="104"/>
        <v>1</v>
      </c>
      <c r="Q1316">
        <f t="shared" si="100"/>
        <v>184.36</v>
      </c>
      <c r="R1316" s="13">
        <f t="shared" si="101"/>
        <v>42604.669675925921</v>
      </c>
      <c r="S1316" s="13">
        <f t="shared" si="102"/>
        <v>42664.669675925921</v>
      </c>
      <c r="T1316">
        <f t="shared" si="103"/>
        <v>2016</v>
      </c>
    </row>
    <row r="1317" spans="1:20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 t="shared" si="104"/>
        <v>40</v>
      </c>
      <c r="Q1317">
        <f t="shared" si="100"/>
        <v>162.91999999999999</v>
      </c>
      <c r="R1317" s="13">
        <f t="shared" si="101"/>
        <v>42278.498240740737</v>
      </c>
      <c r="S1317" s="13">
        <f t="shared" si="102"/>
        <v>42314.041666666672</v>
      </c>
      <c r="T1317">
        <f t="shared" si="103"/>
        <v>2015</v>
      </c>
    </row>
    <row r="1318" spans="1:20" ht="29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 t="shared" si="104"/>
        <v>0</v>
      </c>
      <c r="Q1318">
        <f t="shared" si="100"/>
        <v>1</v>
      </c>
      <c r="R1318" s="13">
        <f t="shared" si="101"/>
        <v>42393.961909722217</v>
      </c>
      <c r="S1318" s="13">
        <f t="shared" si="102"/>
        <v>42428.961909722217</v>
      </c>
      <c r="T1318">
        <f t="shared" si="103"/>
        <v>2016</v>
      </c>
    </row>
    <row r="1319" spans="1:20" ht="29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 t="shared" si="104"/>
        <v>6</v>
      </c>
      <c r="Q1319">
        <f t="shared" si="100"/>
        <v>603.53</v>
      </c>
      <c r="R1319" s="13">
        <f t="shared" si="101"/>
        <v>42520.235486111109</v>
      </c>
      <c r="S1319" s="13">
        <f t="shared" si="102"/>
        <v>42572.583333333328</v>
      </c>
      <c r="T1319">
        <f t="shared" si="103"/>
        <v>2016</v>
      </c>
    </row>
    <row r="1320" spans="1:20" ht="29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 t="shared" si="104"/>
        <v>15</v>
      </c>
      <c r="Q1320">
        <f t="shared" si="100"/>
        <v>45.41</v>
      </c>
      <c r="R1320" s="13">
        <f t="shared" si="101"/>
        <v>41985.043657407412</v>
      </c>
      <c r="S1320" s="13">
        <f t="shared" si="102"/>
        <v>42015.043657407412</v>
      </c>
      <c r="T1320">
        <f t="shared" si="103"/>
        <v>2014</v>
      </c>
    </row>
    <row r="1321" spans="1:20" ht="29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 t="shared" si="104"/>
        <v>15</v>
      </c>
      <c r="Q1321">
        <f t="shared" si="100"/>
        <v>97.33</v>
      </c>
      <c r="R1321" s="13">
        <f t="shared" si="101"/>
        <v>41816.812094907407</v>
      </c>
      <c r="S1321" s="13">
        <f t="shared" si="102"/>
        <v>41831.666666666664</v>
      </c>
      <c r="T1321">
        <f t="shared" si="103"/>
        <v>2014</v>
      </c>
    </row>
    <row r="1322" spans="1:20" ht="29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 t="shared" si="104"/>
        <v>1</v>
      </c>
      <c r="Q1322">
        <f t="shared" si="100"/>
        <v>167.67</v>
      </c>
      <c r="R1322" s="13">
        <f t="shared" si="101"/>
        <v>42705.690347222218</v>
      </c>
      <c r="S1322" s="13">
        <f t="shared" si="102"/>
        <v>42734.958333333328</v>
      </c>
      <c r="T1322">
        <f t="shared" si="103"/>
        <v>2016</v>
      </c>
    </row>
    <row r="1323" spans="1:20" ht="29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 t="shared" si="104"/>
        <v>1</v>
      </c>
      <c r="Q1323">
        <f t="shared" si="100"/>
        <v>859.86</v>
      </c>
      <c r="R1323" s="13">
        <f t="shared" si="101"/>
        <v>42697.74927083333</v>
      </c>
      <c r="S1323" s="13">
        <f t="shared" si="102"/>
        <v>42727.74927083333</v>
      </c>
      <c r="T1323">
        <f t="shared" si="103"/>
        <v>2016</v>
      </c>
    </row>
    <row r="1324" spans="1:20" ht="29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 t="shared" si="104"/>
        <v>0</v>
      </c>
      <c r="Q1324">
        <f t="shared" si="100"/>
        <v>26.5</v>
      </c>
      <c r="R1324" s="13">
        <f t="shared" si="101"/>
        <v>42115.656539351854</v>
      </c>
      <c r="S1324" s="13">
        <f t="shared" si="102"/>
        <v>42145.656539351854</v>
      </c>
      <c r="T1324">
        <f t="shared" si="103"/>
        <v>2015</v>
      </c>
    </row>
    <row r="1325" spans="1:20" ht="29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 t="shared" si="104"/>
        <v>9</v>
      </c>
      <c r="Q1325">
        <f t="shared" si="100"/>
        <v>30.27</v>
      </c>
      <c r="R1325" s="13">
        <f t="shared" si="101"/>
        <v>42451.698449074072</v>
      </c>
      <c r="S1325" s="13">
        <f t="shared" si="102"/>
        <v>42486.288194444445</v>
      </c>
      <c r="T1325">
        <f t="shared" si="103"/>
        <v>2016</v>
      </c>
    </row>
    <row r="1326" spans="1:20" ht="29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 t="shared" si="104"/>
        <v>10</v>
      </c>
      <c r="Q1326">
        <f t="shared" si="100"/>
        <v>54.67</v>
      </c>
      <c r="R1326" s="13">
        <f t="shared" si="101"/>
        <v>42626.633703703701</v>
      </c>
      <c r="S1326" s="13">
        <f t="shared" si="102"/>
        <v>42656.633703703701</v>
      </c>
      <c r="T1326">
        <f t="shared" si="103"/>
        <v>2016</v>
      </c>
    </row>
    <row r="1327" spans="1:20" ht="29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 t="shared" si="104"/>
        <v>2</v>
      </c>
      <c r="Q1327">
        <f t="shared" si="100"/>
        <v>60.75</v>
      </c>
      <c r="R1327" s="13">
        <f t="shared" si="101"/>
        <v>42704.086053240739</v>
      </c>
      <c r="S1327" s="13">
        <f t="shared" si="102"/>
        <v>42734.086053240739</v>
      </c>
      <c r="T1327">
        <f t="shared" si="103"/>
        <v>2016</v>
      </c>
    </row>
    <row r="1328" spans="1:20" ht="29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 t="shared" si="104"/>
        <v>1</v>
      </c>
      <c r="Q1328">
        <f t="shared" si="100"/>
        <v>102.73</v>
      </c>
      <c r="R1328" s="13">
        <f t="shared" si="101"/>
        <v>41974.791990740734</v>
      </c>
      <c r="S1328" s="13">
        <f t="shared" si="102"/>
        <v>42019.791990740734</v>
      </c>
      <c r="T1328">
        <f t="shared" si="103"/>
        <v>2014</v>
      </c>
    </row>
    <row r="1329" spans="1:20" ht="29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 t="shared" si="104"/>
        <v>4</v>
      </c>
      <c r="Q1329">
        <f t="shared" si="100"/>
        <v>41.59</v>
      </c>
      <c r="R1329" s="13">
        <f t="shared" si="101"/>
        <v>42123.678645833337</v>
      </c>
      <c r="S1329" s="13">
        <f t="shared" si="102"/>
        <v>42153.678645833337</v>
      </c>
      <c r="T1329">
        <f t="shared" si="103"/>
        <v>2015</v>
      </c>
    </row>
    <row r="1330" spans="1:20" ht="29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 t="shared" si="104"/>
        <v>2</v>
      </c>
      <c r="Q1330">
        <f t="shared" si="100"/>
        <v>116.53</v>
      </c>
      <c r="R1330" s="13">
        <f t="shared" si="101"/>
        <v>42612.642754629633</v>
      </c>
      <c r="S1330" s="13">
        <f t="shared" si="102"/>
        <v>42657.642754629633</v>
      </c>
      <c r="T1330">
        <f t="shared" si="103"/>
        <v>2016</v>
      </c>
    </row>
    <row r="1331" spans="1:20" ht="29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 t="shared" si="104"/>
        <v>1</v>
      </c>
      <c r="Q1331">
        <f t="shared" si="100"/>
        <v>45.33</v>
      </c>
      <c r="R1331" s="13">
        <f t="shared" si="101"/>
        <v>41935.221585648149</v>
      </c>
      <c r="S1331" s="13">
        <f t="shared" si="102"/>
        <v>41975.263252314813</v>
      </c>
      <c r="T1331">
        <f t="shared" si="103"/>
        <v>2014</v>
      </c>
    </row>
    <row r="1332" spans="1:20" ht="29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 t="shared" si="104"/>
        <v>22</v>
      </c>
      <c r="Q1332">
        <f t="shared" si="100"/>
        <v>157.46</v>
      </c>
      <c r="R1332" s="13">
        <f t="shared" si="101"/>
        <v>42522.276724537034</v>
      </c>
      <c r="S1332" s="13">
        <f t="shared" si="102"/>
        <v>42553.166666666672</v>
      </c>
      <c r="T1332">
        <f t="shared" si="103"/>
        <v>2016</v>
      </c>
    </row>
    <row r="1333" spans="1:20" ht="29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 t="shared" si="104"/>
        <v>1</v>
      </c>
      <c r="Q1333">
        <f t="shared" si="100"/>
        <v>100.5</v>
      </c>
      <c r="R1333" s="13">
        <f t="shared" si="101"/>
        <v>42569.50409722222</v>
      </c>
      <c r="S1333" s="13">
        <f t="shared" si="102"/>
        <v>42599.50409722222</v>
      </c>
      <c r="T1333">
        <f t="shared" si="103"/>
        <v>2016</v>
      </c>
    </row>
    <row r="1334" spans="1:20" ht="29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 t="shared" si="104"/>
        <v>0</v>
      </c>
      <c r="Q1334">
        <f t="shared" si="100"/>
        <v>0</v>
      </c>
      <c r="R1334" s="13">
        <f t="shared" si="101"/>
        <v>42732.060277777782</v>
      </c>
      <c r="S1334" s="13">
        <f t="shared" si="102"/>
        <v>42762.060277777782</v>
      </c>
      <c r="T1334">
        <f t="shared" si="103"/>
        <v>2016</v>
      </c>
    </row>
    <row r="1335" spans="1:20" ht="29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 t="shared" si="104"/>
        <v>0</v>
      </c>
      <c r="Q1335">
        <f t="shared" si="100"/>
        <v>0</v>
      </c>
      <c r="R1335" s="13">
        <f t="shared" si="101"/>
        <v>41806.106770833336</v>
      </c>
      <c r="S1335" s="13">
        <f t="shared" si="102"/>
        <v>41836.106770833336</v>
      </c>
      <c r="T1335">
        <f t="shared" si="103"/>
        <v>2014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 t="shared" si="104"/>
        <v>11</v>
      </c>
      <c r="Q1336">
        <f t="shared" si="100"/>
        <v>51.82</v>
      </c>
      <c r="R1336" s="13">
        <f t="shared" si="101"/>
        <v>42410.774155092593</v>
      </c>
      <c r="S1336" s="13">
        <f t="shared" si="102"/>
        <v>42440.774155092593</v>
      </c>
      <c r="T1336">
        <f t="shared" si="103"/>
        <v>2016</v>
      </c>
    </row>
    <row r="1337" spans="1:20" ht="29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 t="shared" si="104"/>
        <v>20</v>
      </c>
      <c r="Q1337">
        <f t="shared" si="100"/>
        <v>308.75</v>
      </c>
      <c r="R1337" s="13">
        <f t="shared" si="101"/>
        <v>42313.936365740738</v>
      </c>
      <c r="S1337" s="13">
        <f t="shared" si="102"/>
        <v>42343.936365740738</v>
      </c>
      <c r="T1337">
        <f t="shared" si="103"/>
        <v>2015</v>
      </c>
    </row>
    <row r="1338" spans="1:20" ht="29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 t="shared" si="104"/>
        <v>85</v>
      </c>
      <c r="Q1338">
        <f t="shared" si="100"/>
        <v>379.23</v>
      </c>
      <c r="R1338" s="13">
        <f t="shared" si="101"/>
        <v>41955.863750000004</v>
      </c>
      <c r="S1338" s="13">
        <f t="shared" si="102"/>
        <v>41990.863750000004</v>
      </c>
      <c r="T1338">
        <f t="shared" si="103"/>
        <v>2014</v>
      </c>
    </row>
    <row r="1339" spans="1:20" ht="29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 t="shared" si="104"/>
        <v>49</v>
      </c>
      <c r="Q1339">
        <f t="shared" si="100"/>
        <v>176.36</v>
      </c>
      <c r="R1339" s="13">
        <f t="shared" si="101"/>
        <v>42767.577303240745</v>
      </c>
      <c r="S1339" s="13">
        <f t="shared" si="102"/>
        <v>42797.577303240745</v>
      </c>
      <c r="T1339">
        <f t="shared" si="103"/>
        <v>2017</v>
      </c>
    </row>
    <row r="1340" spans="1:20" ht="29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 t="shared" si="104"/>
        <v>3</v>
      </c>
      <c r="Q1340">
        <f t="shared" si="100"/>
        <v>66.069999999999993</v>
      </c>
      <c r="R1340" s="13">
        <f t="shared" si="101"/>
        <v>42188.803622685184</v>
      </c>
      <c r="S1340" s="13">
        <f t="shared" si="102"/>
        <v>42218.803622685184</v>
      </c>
      <c r="T1340">
        <f t="shared" si="103"/>
        <v>2015</v>
      </c>
    </row>
    <row r="1341" spans="1:20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 t="shared" si="104"/>
        <v>7</v>
      </c>
      <c r="Q1341">
        <f t="shared" si="100"/>
        <v>89.65</v>
      </c>
      <c r="R1341" s="13">
        <f t="shared" si="101"/>
        <v>41936.647164351853</v>
      </c>
      <c r="S1341" s="13">
        <f t="shared" si="102"/>
        <v>41981.688831018517</v>
      </c>
      <c r="T1341">
        <f t="shared" si="103"/>
        <v>2014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 t="shared" si="104"/>
        <v>0</v>
      </c>
      <c r="Q1342">
        <f t="shared" si="100"/>
        <v>0</v>
      </c>
      <c r="R1342" s="13">
        <f t="shared" si="101"/>
        <v>41836.595520833333</v>
      </c>
      <c r="S1342" s="13">
        <f t="shared" si="102"/>
        <v>41866.595520833333</v>
      </c>
      <c r="T1342">
        <f t="shared" si="103"/>
        <v>2014</v>
      </c>
    </row>
    <row r="1343" spans="1:20" ht="29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 t="shared" si="104"/>
        <v>70</v>
      </c>
      <c r="Q1343">
        <f t="shared" si="100"/>
        <v>382.39</v>
      </c>
      <c r="R1343" s="13">
        <f t="shared" si="101"/>
        <v>42612.624039351853</v>
      </c>
      <c r="S1343" s="13">
        <f t="shared" si="102"/>
        <v>42644.624039351853</v>
      </c>
      <c r="T1343">
        <f t="shared" si="103"/>
        <v>2016</v>
      </c>
    </row>
    <row r="1344" spans="1:20" ht="29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 t="shared" si="104"/>
        <v>0</v>
      </c>
      <c r="Q1344">
        <f t="shared" si="100"/>
        <v>100</v>
      </c>
      <c r="R1344" s="13">
        <f t="shared" si="101"/>
        <v>42172.816423611104</v>
      </c>
      <c r="S1344" s="13">
        <f t="shared" si="102"/>
        <v>42202.816423611104</v>
      </c>
      <c r="T1344">
        <f t="shared" si="103"/>
        <v>2015</v>
      </c>
    </row>
    <row r="1345" spans="1:20" ht="29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 t="shared" si="104"/>
        <v>102</v>
      </c>
      <c r="Q1345">
        <f t="shared" si="100"/>
        <v>158.36000000000001</v>
      </c>
      <c r="R1345" s="13">
        <f t="shared" si="101"/>
        <v>42542.526423611111</v>
      </c>
      <c r="S1345" s="13">
        <f t="shared" si="102"/>
        <v>42601.165972222225</v>
      </c>
      <c r="T1345">
        <f t="shared" si="103"/>
        <v>2016</v>
      </c>
    </row>
    <row r="1346" spans="1:20" ht="29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 t="shared" si="104"/>
        <v>378</v>
      </c>
      <c r="Q1346">
        <f t="shared" si="100"/>
        <v>40.76</v>
      </c>
      <c r="R1346" s="13">
        <f t="shared" si="101"/>
        <v>42522.789803240739</v>
      </c>
      <c r="S1346" s="13">
        <f t="shared" si="102"/>
        <v>42551.789803240739</v>
      </c>
      <c r="T1346">
        <f t="shared" si="103"/>
        <v>2016</v>
      </c>
    </row>
    <row r="1347" spans="1:20" ht="29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 t="shared" si="104"/>
        <v>125</v>
      </c>
      <c r="Q1347">
        <f t="shared" ref="Q1347:Q1410" si="105">IFERROR(ROUND(E1347/L1347,2),0)</f>
        <v>53.57</v>
      </c>
      <c r="R1347" s="13">
        <f t="shared" ref="R1347:R1410" si="106">(((J1347/60)/60)/24+DATE(1970,1,1))</f>
        <v>41799.814340277779</v>
      </c>
      <c r="S1347" s="13">
        <f t="shared" ref="S1347:S1410" si="107">(((I1347/60)/60)/24)+DATE(1970,1,1)</f>
        <v>41834.814340277779</v>
      </c>
      <c r="T1347">
        <f t="shared" ref="T1347:T1410" si="108">YEAR(R1347)</f>
        <v>2014</v>
      </c>
    </row>
    <row r="1348" spans="1:20" ht="29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 t="shared" ref="P1348:P1411" si="109">ROUND(E1348/D1348*100,0)</f>
        <v>147</v>
      </c>
      <c r="Q1348">
        <f t="shared" si="105"/>
        <v>48.45</v>
      </c>
      <c r="R1348" s="13">
        <f t="shared" si="106"/>
        <v>41422.075821759259</v>
      </c>
      <c r="S1348" s="13">
        <f t="shared" si="107"/>
        <v>41452.075821759259</v>
      </c>
      <c r="T1348">
        <f t="shared" si="108"/>
        <v>2013</v>
      </c>
    </row>
    <row r="1349" spans="1:20" ht="29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 t="shared" si="109"/>
        <v>102</v>
      </c>
      <c r="Q1349">
        <f t="shared" si="105"/>
        <v>82.42</v>
      </c>
      <c r="R1349" s="13">
        <f t="shared" si="106"/>
        <v>42040.638020833328</v>
      </c>
      <c r="S1349" s="13">
        <f t="shared" si="107"/>
        <v>42070.638020833328</v>
      </c>
      <c r="T1349">
        <f t="shared" si="108"/>
        <v>2015</v>
      </c>
    </row>
    <row r="1350" spans="1:20" ht="29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 t="shared" si="109"/>
        <v>102</v>
      </c>
      <c r="Q1350">
        <f t="shared" si="105"/>
        <v>230.19</v>
      </c>
      <c r="R1350" s="13">
        <f t="shared" si="106"/>
        <v>41963.506168981476</v>
      </c>
      <c r="S1350" s="13">
        <f t="shared" si="107"/>
        <v>41991.506168981476</v>
      </c>
      <c r="T1350">
        <f t="shared" si="108"/>
        <v>2014</v>
      </c>
    </row>
    <row r="1351" spans="1:20" ht="29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 t="shared" si="109"/>
        <v>204</v>
      </c>
      <c r="Q1351">
        <f t="shared" si="105"/>
        <v>59.36</v>
      </c>
      <c r="R1351" s="13">
        <f t="shared" si="106"/>
        <v>42317.33258101852</v>
      </c>
      <c r="S1351" s="13">
        <f t="shared" si="107"/>
        <v>42354.290972222225</v>
      </c>
      <c r="T1351">
        <f t="shared" si="108"/>
        <v>2015</v>
      </c>
    </row>
    <row r="1352" spans="1:20" ht="29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 t="shared" si="109"/>
        <v>104</v>
      </c>
      <c r="Q1352">
        <f t="shared" si="105"/>
        <v>66.7</v>
      </c>
      <c r="R1352" s="13">
        <f t="shared" si="106"/>
        <v>42334.013124999998</v>
      </c>
      <c r="S1352" s="13">
        <f t="shared" si="107"/>
        <v>42364.013124999998</v>
      </c>
      <c r="T1352">
        <f t="shared" si="108"/>
        <v>2015</v>
      </c>
    </row>
    <row r="1353" spans="1:20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 t="shared" si="109"/>
        <v>101</v>
      </c>
      <c r="Q1353">
        <f t="shared" si="105"/>
        <v>168.78</v>
      </c>
      <c r="R1353" s="13">
        <f t="shared" si="106"/>
        <v>42382.74009259259</v>
      </c>
      <c r="S1353" s="13">
        <f t="shared" si="107"/>
        <v>42412.74009259259</v>
      </c>
      <c r="T1353">
        <f t="shared" si="108"/>
        <v>2016</v>
      </c>
    </row>
    <row r="1354" spans="1:20" ht="29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 t="shared" si="109"/>
        <v>136</v>
      </c>
      <c r="Q1354">
        <f t="shared" si="105"/>
        <v>59.97</v>
      </c>
      <c r="R1354" s="13">
        <f t="shared" si="106"/>
        <v>42200.578310185185</v>
      </c>
      <c r="S1354" s="13">
        <f t="shared" si="107"/>
        <v>42252.165972222225</v>
      </c>
      <c r="T1354">
        <f t="shared" si="108"/>
        <v>2015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 t="shared" si="109"/>
        <v>134</v>
      </c>
      <c r="Q1355">
        <f t="shared" si="105"/>
        <v>31.81</v>
      </c>
      <c r="R1355" s="13">
        <f t="shared" si="106"/>
        <v>41309.11791666667</v>
      </c>
      <c r="S1355" s="13">
        <f t="shared" si="107"/>
        <v>41344</v>
      </c>
      <c r="T1355">
        <f t="shared" si="108"/>
        <v>2013</v>
      </c>
    </row>
    <row r="1356" spans="1:20" ht="29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 t="shared" si="109"/>
        <v>130</v>
      </c>
      <c r="Q1356">
        <f t="shared" si="105"/>
        <v>24.42</v>
      </c>
      <c r="R1356" s="13">
        <f t="shared" si="106"/>
        <v>42502.807627314818</v>
      </c>
      <c r="S1356" s="13">
        <f t="shared" si="107"/>
        <v>42532.807627314818</v>
      </c>
      <c r="T1356">
        <f t="shared" si="108"/>
        <v>2016</v>
      </c>
    </row>
    <row r="1357" spans="1:20" ht="29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 t="shared" si="109"/>
        <v>123</v>
      </c>
      <c r="Q1357">
        <f t="shared" si="105"/>
        <v>25.35</v>
      </c>
      <c r="R1357" s="13">
        <f t="shared" si="106"/>
        <v>41213.254687499997</v>
      </c>
      <c r="S1357" s="13">
        <f t="shared" si="107"/>
        <v>41243.416666666664</v>
      </c>
      <c r="T1357">
        <f t="shared" si="108"/>
        <v>2012</v>
      </c>
    </row>
    <row r="1358" spans="1:20" ht="29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 t="shared" si="109"/>
        <v>183</v>
      </c>
      <c r="Q1358">
        <f t="shared" si="105"/>
        <v>71.44</v>
      </c>
      <c r="R1358" s="13">
        <f t="shared" si="106"/>
        <v>41430.038888888892</v>
      </c>
      <c r="S1358" s="13">
        <f t="shared" si="107"/>
        <v>41460.038888888892</v>
      </c>
      <c r="T1358">
        <f t="shared" si="108"/>
        <v>2013</v>
      </c>
    </row>
    <row r="1359" spans="1:20" ht="29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 t="shared" si="109"/>
        <v>125</v>
      </c>
      <c r="Q1359">
        <f t="shared" si="105"/>
        <v>38.549999999999997</v>
      </c>
      <c r="R1359" s="13">
        <f t="shared" si="106"/>
        <v>41304.962233796294</v>
      </c>
      <c r="S1359" s="13">
        <f t="shared" si="107"/>
        <v>41334.249305555553</v>
      </c>
      <c r="T1359">
        <f t="shared" si="108"/>
        <v>2013</v>
      </c>
    </row>
    <row r="1360" spans="1:20" ht="29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 t="shared" si="109"/>
        <v>112</v>
      </c>
      <c r="Q1360">
        <f t="shared" si="105"/>
        <v>68.37</v>
      </c>
      <c r="R1360" s="13">
        <f t="shared" si="106"/>
        <v>40689.570868055554</v>
      </c>
      <c r="S1360" s="13">
        <f t="shared" si="107"/>
        <v>40719.570868055554</v>
      </c>
      <c r="T1360">
        <f t="shared" si="108"/>
        <v>2011</v>
      </c>
    </row>
    <row r="1361" spans="1:20" ht="29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 t="shared" si="109"/>
        <v>116</v>
      </c>
      <c r="Q1361">
        <f t="shared" si="105"/>
        <v>40.21</v>
      </c>
      <c r="R1361" s="13">
        <f t="shared" si="106"/>
        <v>40668.814699074072</v>
      </c>
      <c r="S1361" s="13">
        <f t="shared" si="107"/>
        <v>40730.814699074072</v>
      </c>
      <c r="T1361">
        <f t="shared" si="108"/>
        <v>2011</v>
      </c>
    </row>
    <row r="1362" spans="1:20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 t="shared" si="109"/>
        <v>173</v>
      </c>
      <c r="Q1362">
        <f t="shared" si="105"/>
        <v>32.07</v>
      </c>
      <c r="R1362" s="13">
        <f t="shared" si="106"/>
        <v>41095.900694444441</v>
      </c>
      <c r="S1362" s="13">
        <f t="shared" si="107"/>
        <v>41123.900694444441</v>
      </c>
      <c r="T1362">
        <f t="shared" si="108"/>
        <v>2012</v>
      </c>
    </row>
    <row r="1363" spans="1:20" ht="29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 t="shared" si="109"/>
        <v>126</v>
      </c>
      <c r="Q1363">
        <f t="shared" si="105"/>
        <v>28.63</v>
      </c>
      <c r="R1363" s="13">
        <f t="shared" si="106"/>
        <v>41781.717268518521</v>
      </c>
      <c r="S1363" s="13">
        <f t="shared" si="107"/>
        <v>41811.717268518521</v>
      </c>
      <c r="T1363">
        <f t="shared" si="108"/>
        <v>2014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 t="shared" si="109"/>
        <v>109</v>
      </c>
      <c r="Q1364">
        <f t="shared" si="105"/>
        <v>43.64</v>
      </c>
      <c r="R1364" s="13">
        <f t="shared" si="106"/>
        <v>41464.934386574074</v>
      </c>
      <c r="S1364" s="13">
        <f t="shared" si="107"/>
        <v>41524.934386574074</v>
      </c>
      <c r="T1364">
        <f t="shared" si="108"/>
        <v>2013</v>
      </c>
    </row>
    <row r="1365" spans="1:20" ht="29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 t="shared" si="109"/>
        <v>100</v>
      </c>
      <c r="Q1365">
        <f t="shared" si="105"/>
        <v>40</v>
      </c>
      <c r="R1365" s="13">
        <f t="shared" si="106"/>
        <v>42396.8440625</v>
      </c>
      <c r="S1365" s="13">
        <f t="shared" si="107"/>
        <v>42415.332638888889</v>
      </c>
      <c r="T1365">
        <f t="shared" si="108"/>
        <v>2016</v>
      </c>
    </row>
    <row r="1366" spans="1:20" ht="29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 t="shared" si="109"/>
        <v>119</v>
      </c>
      <c r="Q1366">
        <f t="shared" si="105"/>
        <v>346.04</v>
      </c>
      <c r="R1366" s="13">
        <f t="shared" si="106"/>
        <v>41951.695671296293</v>
      </c>
      <c r="S1366" s="13">
        <f t="shared" si="107"/>
        <v>42011.6956712963</v>
      </c>
      <c r="T1366">
        <f t="shared" si="108"/>
        <v>2014</v>
      </c>
    </row>
    <row r="1367" spans="1:20" ht="29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 t="shared" si="109"/>
        <v>100</v>
      </c>
      <c r="Q1367">
        <f t="shared" si="105"/>
        <v>81.739999999999995</v>
      </c>
      <c r="R1367" s="13">
        <f t="shared" si="106"/>
        <v>42049.733240740738</v>
      </c>
      <c r="S1367" s="13">
        <f t="shared" si="107"/>
        <v>42079.691574074073</v>
      </c>
      <c r="T1367">
        <f t="shared" si="108"/>
        <v>2015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 t="shared" si="109"/>
        <v>126</v>
      </c>
      <c r="Q1368">
        <f t="shared" si="105"/>
        <v>64.540000000000006</v>
      </c>
      <c r="R1368" s="13">
        <f t="shared" si="106"/>
        <v>41924.996099537035</v>
      </c>
      <c r="S1368" s="13">
        <f t="shared" si="107"/>
        <v>41970.037766203706</v>
      </c>
      <c r="T1368">
        <f t="shared" si="108"/>
        <v>2014</v>
      </c>
    </row>
    <row r="1369" spans="1:20" ht="29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 t="shared" si="109"/>
        <v>114</v>
      </c>
      <c r="Q1369">
        <f t="shared" si="105"/>
        <v>63.48</v>
      </c>
      <c r="R1369" s="13">
        <f t="shared" si="106"/>
        <v>42292.002893518518</v>
      </c>
      <c r="S1369" s="13">
        <f t="shared" si="107"/>
        <v>42322.044560185182</v>
      </c>
      <c r="T1369">
        <f t="shared" si="108"/>
        <v>2015</v>
      </c>
    </row>
    <row r="1370" spans="1:20" ht="29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 t="shared" si="109"/>
        <v>111</v>
      </c>
      <c r="Q1370">
        <f t="shared" si="105"/>
        <v>63.62</v>
      </c>
      <c r="R1370" s="13">
        <f t="shared" si="106"/>
        <v>42146.190902777773</v>
      </c>
      <c r="S1370" s="13">
        <f t="shared" si="107"/>
        <v>42170.190902777773</v>
      </c>
      <c r="T1370">
        <f t="shared" si="108"/>
        <v>2015</v>
      </c>
    </row>
    <row r="1371" spans="1:20" ht="29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 t="shared" si="109"/>
        <v>105</v>
      </c>
      <c r="Q1371">
        <f t="shared" si="105"/>
        <v>83.97</v>
      </c>
      <c r="R1371" s="13">
        <f t="shared" si="106"/>
        <v>41710.594282407408</v>
      </c>
      <c r="S1371" s="13">
        <f t="shared" si="107"/>
        <v>41740.594282407408</v>
      </c>
      <c r="T1371">
        <f t="shared" si="108"/>
        <v>2014</v>
      </c>
    </row>
    <row r="1372" spans="1:20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 t="shared" si="109"/>
        <v>104</v>
      </c>
      <c r="Q1372">
        <f t="shared" si="105"/>
        <v>77.75</v>
      </c>
      <c r="R1372" s="13">
        <f t="shared" si="106"/>
        <v>41548.00335648148</v>
      </c>
      <c r="S1372" s="13">
        <f t="shared" si="107"/>
        <v>41563.00335648148</v>
      </c>
      <c r="T1372">
        <f t="shared" si="108"/>
        <v>2013</v>
      </c>
    </row>
    <row r="1373" spans="1:20" ht="29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 t="shared" si="109"/>
        <v>107</v>
      </c>
      <c r="Q1373">
        <f t="shared" si="105"/>
        <v>107.07</v>
      </c>
      <c r="R1373" s="13">
        <f t="shared" si="106"/>
        <v>42101.758587962962</v>
      </c>
      <c r="S1373" s="13">
        <f t="shared" si="107"/>
        <v>42131.758587962962</v>
      </c>
      <c r="T1373">
        <f t="shared" si="108"/>
        <v>2015</v>
      </c>
    </row>
    <row r="1374" spans="1:20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 t="shared" si="109"/>
        <v>124</v>
      </c>
      <c r="Q1374">
        <f t="shared" si="105"/>
        <v>38.75</v>
      </c>
      <c r="R1374" s="13">
        <f t="shared" si="106"/>
        <v>41072.739953703705</v>
      </c>
      <c r="S1374" s="13">
        <f t="shared" si="107"/>
        <v>41102.739953703705</v>
      </c>
      <c r="T1374">
        <f t="shared" si="108"/>
        <v>2012</v>
      </c>
    </row>
    <row r="1375" spans="1:20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 t="shared" si="109"/>
        <v>105</v>
      </c>
      <c r="Q1375">
        <f t="shared" si="105"/>
        <v>201.94</v>
      </c>
      <c r="R1375" s="13">
        <f t="shared" si="106"/>
        <v>42704.95177083333</v>
      </c>
      <c r="S1375" s="13">
        <f t="shared" si="107"/>
        <v>42734.95177083333</v>
      </c>
      <c r="T1375">
        <f t="shared" si="108"/>
        <v>2016</v>
      </c>
    </row>
    <row r="1376" spans="1:20" ht="29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 t="shared" si="109"/>
        <v>189</v>
      </c>
      <c r="Q1376">
        <f t="shared" si="105"/>
        <v>43.06</v>
      </c>
      <c r="R1376" s="13">
        <f t="shared" si="106"/>
        <v>42424.161898148144</v>
      </c>
      <c r="S1376" s="13">
        <f t="shared" si="107"/>
        <v>42454.12023148148</v>
      </c>
      <c r="T1376">
        <f t="shared" si="108"/>
        <v>2016</v>
      </c>
    </row>
    <row r="1377" spans="1:20" ht="29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 t="shared" si="109"/>
        <v>171</v>
      </c>
      <c r="Q1377">
        <f t="shared" si="105"/>
        <v>62.87</v>
      </c>
      <c r="R1377" s="13">
        <f t="shared" si="106"/>
        <v>42720.066192129627</v>
      </c>
      <c r="S1377" s="13">
        <f t="shared" si="107"/>
        <v>42750.066192129627</v>
      </c>
      <c r="T1377">
        <f t="shared" si="108"/>
        <v>2016</v>
      </c>
    </row>
    <row r="1378" spans="1:20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 t="shared" si="109"/>
        <v>252</v>
      </c>
      <c r="Q1378">
        <f t="shared" si="105"/>
        <v>55.61</v>
      </c>
      <c r="R1378" s="13">
        <f t="shared" si="106"/>
        <v>42677.669050925921</v>
      </c>
      <c r="S1378" s="13">
        <f t="shared" si="107"/>
        <v>42707.710717592592</v>
      </c>
      <c r="T1378">
        <f t="shared" si="108"/>
        <v>2016</v>
      </c>
    </row>
    <row r="1379" spans="1:20" ht="29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 t="shared" si="109"/>
        <v>116</v>
      </c>
      <c r="Q1379">
        <f t="shared" si="105"/>
        <v>48.71</v>
      </c>
      <c r="R1379" s="13">
        <f t="shared" si="106"/>
        <v>42747.219560185185</v>
      </c>
      <c r="S1379" s="13">
        <f t="shared" si="107"/>
        <v>42769.174305555556</v>
      </c>
      <c r="T1379">
        <f t="shared" si="108"/>
        <v>2017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 t="shared" si="109"/>
        <v>203</v>
      </c>
      <c r="Q1380">
        <f t="shared" si="105"/>
        <v>30.58</v>
      </c>
      <c r="R1380" s="13">
        <f t="shared" si="106"/>
        <v>42568.759374999994</v>
      </c>
      <c r="S1380" s="13">
        <f t="shared" si="107"/>
        <v>42583.759374999994</v>
      </c>
      <c r="T1380">
        <f t="shared" si="108"/>
        <v>2016</v>
      </c>
    </row>
    <row r="1381" spans="1:20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 t="shared" si="109"/>
        <v>112</v>
      </c>
      <c r="Q1381">
        <f t="shared" si="105"/>
        <v>73.91</v>
      </c>
      <c r="R1381" s="13">
        <f t="shared" si="106"/>
        <v>42130.491620370376</v>
      </c>
      <c r="S1381" s="13">
        <f t="shared" si="107"/>
        <v>42160.491620370376</v>
      </c>
      <c r="T1381">
        <f t="shared" si="108"/>
        <v>2015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 t="shared" si="109"/>
        <v>424</v>
      </c>
      <c r="Q1382">
        <f t="shared" si="105"/>
        <v>21.2</v>
      </c>
      <c r="R1382" s="13">
        <f t="shared" si="106"/>
        <v>42141.762800925921</v>
      </c>
      <c r="S1382" s="13">
        <f t="shared" si="107"/>
        <v>42164.083333333328</v>
      </c>
      <c r="T1382">
        <f t="shared" si="108"/>
        <v>2015</v>
      </c>
    </row>
    <row r="1383" spans="1:20" ht="29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 t="shared" si="109"/>
        <v>107</v>
      </c>
      <c r="Q1383">
        <f t="shared" si="105"/>
        <v>73.36</v>
      </c>
      <c r="R1383" s="13">
        <f t="shared" si="106"/>
        <v>42703.214409722219</v>
      </c>
      <c r="S1383" s="13">
        <f t="shared" si="107"/>
        <v>42733.214409722219</v>
      </c>
      <c r="T1383">
        <f t="shared" si="108"/>
        <v>2016</v>
      </c>
    </row>
    <row r="1384" spans="1:20" ht="29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 t="shared" si="109"/>
        <v>104</v>
      </c>
      <c r="Q1384">
        <f t="shared" si="105"/>
        <v>56.41</v>
      </c>
      <c r="R1384" s="13">
        <f t="shared" si="106"/>
        <v>41370.800185185188</v>
      </c>
      <c r="S1384" s="13">
        <f t="shared" si="107"/>
        <v>41400.800185185188</v>
      </c>
      <c r="T1384">
        <f t="shared" si="108"/>
        <v>2013</v>
      </c>
    </row>
    <row r="1385" spans="1:20" ht="29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 t="shared" si="109"/>
        <v>212</v>
      </c>
      <c r="Q1385">
        <f t="shared" si="105"/>
        <v>50.25</v>
      </c>
      <c r="R1385" s="13">
        <f t="shared" si="106"/>
        <v>42707.074976851851</v>
      </c>
      <c r="S1385" s="13">
        <f t="shared" si="107"/>
        <v>42727.074976851851</v>
      </c>
      <c r="T1385">
        <f t="shared" si="108"/>
        <v>2016</v>
      </c>
    </row>
    <row r="1386" spans="1:20" ht="29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 t="shared" si="109"/>
        <v>124</v>
      </c>
      <c r="Q1386">
        <f t="shared" si="105"/>
        <v>68.94</v>
      </c>
      <c r="R1386" s="13">
        <f t="shared" si="106"/>
        <v>42160.735208333332</v>
      </c>
      <c r="S1386" s="13">
        <f t="shared" si="107"/>
        <v>42190.735208333332</v>
      </c>
      <c r="T1386">
        <f t="shared" si="108"/>
        <v>2015</v>
      </c>
    </row>
    <row r="1387" spans="1:20" ht="29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 t="shared" si="109"/>
        <v>110</v>
      </c>
      <c r="Q1387">
        <f t="shared" si="105"/>
        <v>65.91</v>
      </c>
      <c r="R1387" s="13">
        <f t="shared" si="106"/>
        <v>42433.688900462963</v>
      </c>
      <c r="S1387" s="13">
        <f t="shared" si="107"/>
        <v>42489.507638888885</v>
      </c>
      <c r="T1387">
        <f t="shared" si="108"/>
        <v>2016</v>
      </c>
    </row>
    <row r="1388" spans="1:20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 t="shared" si="109"/>
        <v>219</v>
      </c>
      <c r="Q1388">
        <f t="shared" si="105"/>
        <v>62.5</v>
      </c>
      <c r="R1388" s="13">
        <f t="shared" si="106"/>
        <v>42184.646863425922</v>
      </c>
      <c r="S1388" s="13">
        <f t="shared" si="107"/>
        <v>42214.646863425922</v>
      </c>
      <c r="T1388">
        <f t="shared" si="108"/>
        <v>2015</v>
      </c>
    </row>
    <row r="1389" spans="1:20" ht="29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 t="shared" si="109"/>
        <v>137</v>
      </c>
      <c r="Q1389">
        <f t="shared" si="105"/>
        <v>70.06</v>
      </c>
      <c r="R1389" s="13">
        <f t="shared" si="106"/>
        <v>42126.92123842593</v>
      </c>
      <c r="S1389" s="13">
        <f t="shared" si="107"/>
        <v>42158.1875</v>
      </c>
      <c r="T1389">
        <f t="shared" si="108"/>
        <v>2015</v>
      </c>
    </row>
    <row r="1390" spans="1:20" ht="29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 t="shared" si="109"/>
        <v>135</v>
      </c>
      <c r="Q1390">
        <f t="shared" si="105"/>
        <v>60.18</v>
      </c>
      <c r="R1390" s="13">
        <f t="shared" si="106"/>
        <v>42634.614780092597</v>
      </c>
      <c r="S1390" s="13">
        <f t="shared" si="107"/>
        <v>42660.676388888889</v>
      </c>
      <c r="T1390">
        <f t="shared" si="108"/>
        <v>2016</v>
      </c>
    </row>
    <row r="1391" spans="1:20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 t="shared" si="109"/>
        <v>145</v>
      </c>
      <c r="Q1391">
        <f t="shared" si="105"/>
        <v>21.38</v>
      </c>
      <c r="R1391" s="13">
        <f t="shared" si="106"/>
        <v>42565.480983796297</v>
      </c>
      <c r="S1391" s="13">
        <f t="shared" si="107"/>
        <v>42595.480983796297</v>
      </c>
      <c r="T1391">
        <f t="shared" si="108"/>
        <v>2016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 t="shared" si="109"/>
        <v>109</v>
      </c>
      <c r="Q1392">
        <f t="shared" si="105"/>
        <v>160.79</v>
      </c>
      <c r="R1392" s="13">
        <f t="shared" si="106"/>
        <v>42087.803310185183</v>
      </c>
      <c r="S1392" s="13">
        <f t="shared" si="107"/>
        <v>42121.716666666667</v>
      </c>
      <c r="T1392">
        <f t="shared" si="108"/>
        <v>2015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 t="shared" si="109"/>
        <v>110</v>
      </c>
      <c r="Q1393">
        <f t="shared" si="105"/>
        <v>42.38</v>
      </c>
      <c r="R1393" s="13">
        <f t="shared" si="106"/>
        <v>42193.650671296295</v>
      </c>
      <c r="S1393" s="13">
        <f t="shared" si="107"/>
        <v>42238.207638888889</v>
      </c>
      <c r="T1393">
        <f t="shared" si="108"/>
        <v>2015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 t="shared" si="109"/>
        <v>114</v>
      </c>
      <c r="Q1394">
        <f t="shared" si="105"/>
        <v>27.32</v>
      </c>
      <c r="R1394" s="13">
        <f t="shared" si="106"/>
        <v>42401.154930555553</v>
      </c>
      <c r="S1394" s="13">
        <f t="shared" si="107"/>
        <v>42432.154930555553</v>
      </c>
      <c r="T1394">
        <f t="shared" si="108"/>
        <v>2016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 t="shared" si="109"/>
        <v>102</v>
      </c>
      <c r="Q1395">
        <f t="shared" si="105"/>
        <v>196.83</v>
      </c>
      <c r="R1395" s="13">
        <f t="shared" si="106"/>
        <v>42553.681979166664</v>
      </c>
      <c r="S1395" s="13">
        <f t="shared" si="107"/>
        <v>42583.681979166664</v>
      </c>
      <c r="T1395">
        <f t="shared" si="108"/>
        <v>2016</v>
      </c>
    </row>
    <row r="1396" spans="1:20" ht="29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 t="shared" si="109"/>
        <v>122</v>
      </c>
      <c r="Q1396">
        <f t="shared" si="105"/>
        <v>53.88</v>
      </c>
      <c r="R1396" s="13">
        <f t="shared" si="106"/>
        <v>42752.144976851851</v>
      </c>
      <c r="S1396" s="13">
        <f t="shared" si="107"/>
        <v>42795.125</v>
      </c>
      <c r="T1396">
        <f t="shared" si="108"/>
        <v>2017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 t="shared" si="109"/>
        <v>112</v>
      </c>
      <c r="Q1397">
        <f t="shared" si="105"/>
        <v>47.76</v>
      </c>
      <c r="R1397" s="13">
        <f t="shared" si="106"/>
        <v>42719.90834490741</v>
      </c>
      <c r="S1397" s="13">
        <f t="shared" si="107"/>
        <v>42749.90834490741</v>
      </c>
      <c r="T1397">
        <f t="shared" si="108"/>
        <v>2016</v>
      </c>
    </row>
    <row r="1398" spans="1:20" ht="29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 t="shared" si="109"/>
        <v>107</v>
      </c>
      <c r="Q1398">
        <f t="shared" si="105"/>
        <v>88.19</v>
      </c>
      <c r="R1398" s="13">
        <f t="shared" si="106"/>
        <v>42018.99863425926</v>
      </c>
      <c r="S1398" s="13">
        <f t="shared" si="107"/>
        <v>42048.99863425926</v>
      </c>
      <c r="T1398">
        <f t="shared" si="108"/>
        <v>2015</v>
      </c>
    </row>
    <row r="1399" spans="1:20" ht="29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 t="shared" si="109"/>
        <v>114</v>
      </c>
      <c r="Q1399">
        <f t="shared" si="105"/>
        <v>72.06</v>
      </c>
      <c r="R1399" s="13">
        <f t="shared" si="106"/>
        <v>42640.917939814812</v>
      </c>
      <c r="S1399" s="13">
        <f t="shared" si="107"/>
        <v>42670.888194444444</v>
      </c>
      <c r="T1399">
        <f t="shared" si="108"/>
        <v>2016</v>
      </c>
    </row>
    <row r="1400" spans="1:20" ht="29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 t="shared" si="109"/>
        <v>110</v>
      </c>
      <c r="Q1400">
        <f t="shared" si="105"/>
        <v>74.25</v>
      </c>
      <c r="R1400" s="13">
        <f t="shared" si="106"/>
        <v>42526.874236111107</v>
      </c>
      <c r="S1400" s="13">
        <f t="shared" si="107"/>
        <v>42556.874236111107</v>
      </c>
      <c r="T1400">
        <f t="shared" si="108"/>
        <v>2016</v>
      </c>
    </row>
    <row r="1401" spans="1:20" ht="29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 t="shared" si="109"/>
        <v>126</v>
      </c>
      <c r="Q1401">
        <f t="shared" si="105"/>
        <v>61.7</v>
      </c>
      <c r="R1401" s="13">
        <f t="shared" si="106"/>
        <v>41889.004317129627</v>
      </c>
      <c r="S1401" s="13">
        <f t="shared" si="107"/>
        <v>41919.004317129627</v>
      </c>
      <c r="T1401">
        <f t="shared" si="108"/>
        <v>2014</v>
      </c>
    </row>
    <row r="1402" spans="1:20" ht="29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 t="shared" si="109"/>
        <v>167</v>
      </c>
      <c r="Q1402">
        <f t="shared" si="105"/>
        <v>17.239999999999998</v>
      </c>
      <c r="R1402" s="13">
        <f t="shared" si="106"/>
        <v>42498.341122685189</v>
      </c>
      <c r="S1402" s="13">
        <f t="shared" si="107"/>
        <v>42533.229166666672</v>
      </c>
      <c r="T1402">
        <f t="shared" si="108"/>
        <v>2016</v>
      </c>
    </row>
    <row r="1403" spans="1:20" ht="29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 t="shared" si="109"/>
        <v>497</v>
      </c>
      <c r="Q1403">
        <f t="shared" si="105"/>
        <v>51.72</v>
      </c>
      <c r="R1403" s="13">
        <f t="shared" si="106"/>
        <v>41399.99622685185</v>
      </c>
      <c r="S1403" s="13">
        <f t="shared" si="107"/>
        <v>41420.99622685185</v>
      </c>
      <c r="T1403">
        <f t="shared" si="108"/>
        <v>2013</v>
      </c>
    </row>
    <row r="1404" spans="1:20" ht="29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 t="shared" si="109"/>
        <v>109</v>
      </c>
      <c r="Q1404">
        <f t="shared" si="105"/>
        <v>24.15</v>
      </c>
      <c r="R1404" s="13">
        <f t="shared" si="106"/>
        <v>42065.053368055553</v>
      </c>
      <c r="S1404" s="13">
        <f t="shared" si="107"/>
        <v>42125.011701388896</v>
      </c>
      <c r="T1404">
        <f t="shared" si="108"/>
        <v>2015</v>
      </c>
    </row>
    <row r="1405" spans="1:20" ht="29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 t="shared" si="109"/>
        <v>103</v>
      </c>
      <c r="Q1405">
        <f t="shared" si="105"/>
        <v>62.17</v>
      </c>
      <c r="R1405" s="13">
        <f t="shared" si="106"/>
        <v>41451.062905092593</v>
      </c>
      <c r="S1405" s="13">
        <f t="shared" si="107"/>
        <v>41481.062905092593</v>
      </c>
      <c r="T1405">
        <f t="shared" si="108"/>
        <v>2013</v>
      </c>
    </row>
    <row r="1406" spans="1:20" ht="29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 t="shared" si="109"/>
        <v>2</v>
      </c>
      <c r="Q1406">
        <f t="shared" si="105"/>
        <v>48.2</v>
      </c>
      <c r="R1406" s="13">
        <f t="shared" si="106"/>
        <v>42032.510243055556</v>
      </c>
      <c r="S1406" s="13">
        <f t="shared" si="107"/>
        <v>42057.510243055556</v>
      </c>
      <c r="T1406">
        <f t="shared" si="108"/>
        <v>2015</v>
      </c>
    </row>
    <row r="1407" spans="1:20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 t="shared" si="109"/>
        <v>0</v>
      </c>
      <c r="Q1407">
        <f t="shared" si="105"/>
        <v>6.18</v>
      </c>
      <c r="R1407" s="13">
        <f t="shared" si="106"/>
        <v>41941.680567129632</v>
      </c>
      <c r="S1407" s="13">
        <f t="shared" si="107"/>
        <v>41971.722233796296</v>
      </c>
      <c r="T1407">
        <f t="shared" si="108"/>
        <v>2014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 t="shared" si="109"/>
        <v>0</v>
      </c>
      <c r="Q1408">
        <f t="shared" si="105"/>
        <v>5</v>
      </c>
      <c r="R1408" s="13">
        <f t="shared" si="106"/>
        <v>42297.432951388888</v>
      </c>
      <c r="S1408" s="13">
        <f t="shared" si="107"/>
        <v>42350.416666666672</v>
      </c>
      <c r="T1408">
        <f t="shared" si="108"/>
        <v>2015</v>
      </c>
    </row>
    <row r="1409" spans="1:20" ht="29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 t="shared" si="109"/>
        <v>1</v>
      </c>
      <c r="Q1409">
        <f t="shared" si="105"/>
        <v>7.5</v>
      </c>
      <c r="R1409" s="13">
        <f t="shared" si="106"/>
        <v>41838.536782407406</v>
      </c>
      <c r="S1409" s="13">
        <f t="shared" si="107"/>
        <v>41863.536782407406</v>
      </c>
      <c r="T1409">
        <f t="shared" si="108"/>
        <v>2014</v>
      </c>
    </row>
    <row r="1410" spans="1:20" ht="29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 t="shared" si="109"/>
        <v>7</v>
      </c>
      <c r="Q1410">
        <f t="shared" si="105"/>
        <v>12</v>
      </c>
      <c r="R1410" s="13">
        <f t="shared" si="106"/>
        <v>42291.872175925921</v>
      </c>
      <c r="S1410" s="13">
        <f t="shared" si="107"/>
        <v>42321.913842592592</v>
      </c>
      <c r="T1410">
        <f t="shared" si="108"/>
        <v>2015</v>
      </c>
    </row>
    <row r="1411" spans="1:20" ht="29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 t="shared" si="109"/>
        <v>0</v>
      </c>
      <c r="Q1411">
        <f t="shared" ref="Q1411:Q1474" si="110">IFERROR(ROUND(E1411/L1411,2),0)</f>
        <v>0</v>
      </c>
      <c r="R1411" s="13">
        <f t="shared" ref="R1411:R1474" si="111">(((J1411/60)/60)/24+DATE(1970,1,1))</f>
        <v>41945.133506944447</v>
      </c>
      <c r="S1411" s="13">
        <f t="shared" ref="S1411:S1474" si="112">(((I1411/60)/60)/24)+DATE(1970,1,1)</f>
        <v>42005.175173611111</v>
      </c>
      <c r="T1411">
        <f t="shared" ref="T1411:T1474" si="113">YEAR(R1411)</f>
        <v>2014</v>
      </c>
    </row>
    <row r="1412" spans="1:20" ht="29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 t="shared" ref="P1412:P1475" si="114">ROUND(E1412/D1412*100,0)</f>
        <v>0</v>
      </c>
      <c r="Q1412">
        <f t="shared" si="110"/>
        <v>1</v>
      </c>
      <c r="R1412" s="13">
        <f t="shared" si="111"/>
        <v>42479.318518518514</v>
      </c>
      <c r="S1412" s="13">
        <f t="shared" si="112"/>
        <v>42524.318518518514</v>
      </c>
      <c r="T1412">
        <f t="shared" si="113"/>
        <v>2016</v>
      </c>
    </row>
    <row r="1413" spans="1:20" ht="29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 t="shared" si="114"/>
        <v>0</v>
      </c>
      <c r="Q1413">
        <f t="shared" si="110"/>
        <v>2.33</v>
      </c>
      <c r="R1413" s="13">
        <f t="shared" si="111"/>
        <v>42013.059027777781</v>
      </c>
      <c r="S1413" s="13">
        <f t="shared" si="112"/>
        <v>42041.059027777781</v>
      </c>
      <c r="T1413">
        <f t="shared" si="113"/>
        <v>2015</v>
      </c>
    </row>
    <row r="1414" spans="1:20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 t="shared" si="114"/>
        <v>5</v>
      </c>
      <c r="Q1414">
        <f t="shared" si="110"/>
        <v>24.62</v>
      </c>
      <c r="R1414" s="13">
        <f t="shared" si="111"/>
        <v>41947.063645833332</v>
      </c>
      <c r="S1414" s="13">
        <f t="shared" si="112"/>
        <v>41977.063645833332</v>
      </c>
      <c r="T1414">
        <f t="shared" si="113"/>
        <v>2014</v>
      </c>
    </row>
    <row r="1415" spans="1:20" ht="29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 t="shared" si="114"/>
        <v>5</v>
      </c>
      <c r="Q1415">
        <f t="shared" si="110"/>
        <v>100</v>
      </c>
      <c r="R1415" s="13">
        <f t="shared" si="111"/>
        <v>42360.437152777777</v>
      </c>
      <c r="S1415" s="13">
        <f t="shared" si="112"/>
        <v>42420.437152777777</v>
      </c>
      <c r="T1415">
        <f t="shared" si="113"/>
        <v>2015</v>
      </c>
    </row>
    <row r="1416" spans="1:20" ht="29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 t="shared" si="114"/>
        <v>0</v>
      </c>
      <c r="Q1416">
        <f t="shared" si="110"/>
        <v>1</v>
      </c>
      <c r="R1416" s="13">
        <f t="shared" si="111"/>
        <v>42708.25309027778</v>
      </c>
      <c r="S1416" s="13">
        <f t="shared" si="112"/>
        <v>42738.25309027778</v>
      </c>
      <c r="T1416">
        <f t="shared" si="113"/>
        <v>2016</v>
      </c>
    </row>
    <row r="1417" spans="1:20" ht="29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 t="shared" si="114"/>
        <v>18</v>
      </c>
      <c r="Q1417">
        <f t="shared" si="110"/>
        <v>88.89</v>
      </c>
      <c r="R1417" s="13">
        <f t="shared" si="111"/>
        <v>42192.675821759258</v>
      </c>
      <c r="S1417" s="13">
        <f t="shared" si="112"/>
        <v>42232.675821759258</v>
      </c>
      <c r="T1417">
        <f t="shared" si="113"/>
        <v>2015</v>
      </c>
    </row>
    <row r="1418" spans="1:20" ht="29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 t="shared" si="114"/>
        <v>0</v>
      </c>
      <c r="Q1418">
        <f t="shared" si="110"/>
        <v>0</v>
      </c>
      <c r="R1418" s="13">
        <f t="shared" si="111"/>
        <v>42299.926145833335</v>
      </c>
      <c r="S1418" s="13">
        <f t="shared" si="112"/>
        <v>42329.967812499999</v>
      </c>
      <c r="T1418">
        <f t="shared" si="113"/>
        <v>2015</v>
      </c>
    </row>
    <row r="1419" spans="1:20" ht="29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 t="shared" si="114"/>
        <v>1</v>
      </c>
      <c r="Q1419">
        <f t="shared" si="110"/>
        <v>27.5</v>
      </c>
      <c r="R1419" s="13">
        <f t="shared" si="111"/>
        <v>42232.15016203704</v>
      </c>
      <c r="S1419" s="13">
        <f t="shared" si="112"/>
        <v>42262.465972222228</v>
      </c>
      <c r="T1419">
        <f t="shared" si="113"/>
        <v>2015</v>
      </c>
    </row>
    <row r="1420" spans="1:20" ht="29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 t="shared" si="114"/>
        <v>0</v>
      </c>
      <c r="Q1420">
        <f t="shared" si="110"/>
        <v>6</v>
      </c>
      <c r="R1420" s="13">
        <f t="shared" si="111"/>
        <v>42395.456412037034</v>
      </c>
      <c r="S1420" s="13">
        <f t="shared" si="112"/>
        <v>42425.456412037034</v>
      </c>
      <c r="T1420">
        <f t="shared" si="113"/>
        <v>2016</v>
      </c>
    </row>
    <row r="1421" spans="1:20" ht="29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 t="shared" si="114"/>
        <v>7</v>
      </c>
      <c r="Q1421">
        <f t="shared" si="110"/>
        <v>44.5</v>
      </c>
      <c r="R1421" s="13">
        <f t="shared" si="111"/>
        <v>42622.456238425926</v>
      </c>
      <c r="S1421" s="13">
        <f t="shared" si="112"/>
        <v>42652.456238425926</v>
      </c>
      <c r="T1421">
        <f t="shared" si="113"/>
        <v>2016</v>
      </c>
    </row>
    <row r="1422" spans="1:20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 t="shared" si="114"/>
        <v>3</v>
      </c>
      <c r="Q1422">
        <f t="shared" si="110"/>
        <v>1</v>
      </c>
      <c r="R1422" s="13">
        <f t="shared" si="111"/>
        <v>42524.667662037042</v>
      </c>
      <c r="S1422" s="13">
        <f t="shared" si="112"/>
        <v>42549.667662037042</v>
      </c>
      <c r="T1422">
        <f t="shared" si="113"/>
        <v>2016</v>
      </c>
    </row>
    <row r="1423" spans="1:20" ht="29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 t="shared" si="114"/>
        <v>0</v>
      </c>
      <c r="Q1423">
        <f t="shared" si="110"/>
        <v>100</v>
      </c>
      <c r="R1423" s="13">
        <f t="shared" si="111"/>
        <v>42013.915613425925</v>
      </c>
      <c r="S1423" s="13">
        <f t="shared" si="112"/>
        <v>42043.915613425925</v>
      </c>
      <c r="T1423">
        <f t="shared" si="113"/>
        <v>2015</v>
      </c>
    </row>
    <row r="1424" spans="1:20" ht="29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 t="shared" si="114"/>
        <v>0</v>
      </c>
      <c r="Q1424">
        <f t="shared" si="110"/>
        <v>13</v>
      </c>
      <c r="R1424" s="13">
        <f t="shared" si="111"/>
        <v>42604.239629629628</v>
      </c>
      <c r="S1424" s="13">
        <f t="shared" si="112"/>
        <v>42634.239629629628</v>
      </c>
      <c r="T1424">
        <f t="shared" si="113"/>
        <v>2016</v>
      </c>
    </row>
    <row r="1425" spans="1:20" ht="29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 t="shared" si="114"/>
        <v>0</v>
      </c>
      <c r="Q1425">
        <f t="shared" si="110"/>
        <v>100</v>
      </c>
      <c r="R1425" s="13">
        <f t="shared" si="111"/>
        <v>42340.360312500001</v>
      </c>
      <c r="S1425" s="13">
        <f t="shared" si="112"/>
        <v>42370.360312500001</v>
      </c>
      <c r="T1425">
        <f t="shared" si="113"/>
        <v>2015</v>
      </c>
    </row>
    <row r="1426" spans="1:20" ht="29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 t="shared" si="114"/>
        <v>20</v>
      </c>
      <c r="Q1426">
        <f t="shared" si="110"/>
        <v>109.07</v>
      </c>
      <c r="R1426" s="13">
        <f t="shared" si="111"/>
        <v>42676.717615740738</v>
      </c>
      <c r="S1426" s="13">
        <f t="shared" si="112"/>
        <v>42689.759282407409</v>
      </c>
      <c r="T1426">
        <f t="shared" si="113"/>
        <v>2016</v>
      </c>
    </row>
    <row r="1427" spans="1:20" ht="29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 t="shared" si="114"/>
        <v>0</v>
      </c>
      <c r="Q1427">
        <f t="shared" si="110"/>
        <v>0</v>
      </c>
      <c r="R1427" s="13">
        <f t="shared" si="111"/>
        <v>42093.131469907406</v>
      </c>
      <c r="S1427" s="13">
        <f t="shared" si="112"/>
        <v>42123.131469907406</v>
      </c>
      <c r="T1427">
        <f t="shared" si="113"/>
        <v>2015</v>
      </c>
    </row>
    <row r="1428" spans="1:20" ht="29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 t="shared" si="114"/>
        <v>0</v>
      </c>
      <c r="Q1428">
        <f t="shared" si="110"/>
        <v>0</v>
      </c>
      <c r="R1428" s="13">
        <f t="shared" si="111"/>
        <v>42180.390277777777</v>
      </c>
      <c r="S1428" s="13">
        <f t="shared" si="112"/>
        <v>42240.390277777777</v>
      </c>
      <c r="T1428">
        <f t="shared" si="113"/>
        <v>2015</v>
      </c>
    </row>
    <row r="1429" spans="1:20" ht="29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 t="shared" si="114"/>
        <v>8</v>
      </c>
      <c r="Q1429">
        <f t="shared" si="110"/>
        <v>104.75</v>
      </c>
      <c r="R1429" s="13">
        <f t="shared" si="111"/>
        <v>42601.851678240739</v>
      </c>
      <c r="S1429" s="13">
        <f t="shared" si="112"/>
        <v>42631.851678240739</v>
      </c>
      <c r="T1429">
        <f t="shared" si="113"/>
        <v>2016</v>
      </c>
    </row>
    <row r="1430" spans="1:20" ht="29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 t="shared" si="114"/>
        <v>5</v>
      </c>
      <c r="Q1430">
        <f t="shared" si="110"/>
        <v>15</v>
      </c>
      <c r="R1430" s="13">
        <f t="shared" si="111"/>
        <v>42432.379826388889</v>
      </c>
      <c r="S1430" s="13">
        <f t="shared" si="112"/>
        <v>42462.338159722218</v>
      </c>
      <c r="T1430">
        <f t="shared" si="113"/>
        <v>2016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 t="shared" si="114"/>
        <v>0</v>
      </c>
      <c r="Q1431">
        <f t="shared" si="110"/>
        <v>0</v>
      </c>
      <c r="R1431" s="13">
        <f t="shared" si="111"/>
        <v>42074.060671296291</v>
      </c>
      <c r="S1431" s="13">
        <f t="shared" si="112"/>
        <v>42104.060671296291</v>
      </c>
      <c r="T1431">
        <f t="shared" si="113"/>
        <v>2015</v>
      </c>
    </row>
    <row r="1432" spans="1:20" ht="29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 t="shared" si="114"/>
        <v>8</v>
      </c>
      <c r="Q1432">
        <f t="shared" si="110"/>
        <v>80.599999999999994</v>
      </c>
      <c r="R1432" s="13">
        <f t="shared" si="111"/>
        <v>41961.813518518517</v>
      </c>
      <c r="S1432" s="13">
        <f t="shared" si="112"/>
        <v>41992.813518518517</v>
      </c>
      <c r="T1432">
        <f t="shared" si="113"/>
        <v>2014</v>
      </c>
    </row>
    <row r="1433" spans="1:20" ht="29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 t="shared" si="114"/>
        <v>32</v>
      </c>
      <c r="Q1433">
        <f t="shared" si="110"/>
        <v>115.55</v>
      </c>
      <c r="R1433" s="13">
        <f t="shared" si="111"/>
        <v>42304.210833333331</v>
      </c>
      <c r="S1433" s="13">
        <f t="shared" si="112"/>
        <v>42334.252500000002</v>
      </c>
      <c r="T1433">
        <f t="shared" si="113"/>
        <v>2015</v>
      </c>
    </row>
    <row r="1434" spans="1:20" ht="29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 t="shared" si="114"/>
        <v>0</v>
      </c>
      <c r="Q1434">
        <f t="shared" si="110"/>
        <v>0</v>
      </c>
      <c r="R1434" s="13">
        <f t="shared" si="111"/>
        <v>42175.780416666668</v>
      </c>
      <c r="S1434" s="13">
        <f t="shared" si="112"/>
        <v>42205.780416666668</v>
      </c>
      <c r="T1434">
        <f t="shared" si="113"/>
        <v>2015</v>
      </c>
    </row>
    <row r="1435" spans="1:20" ht="29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 t="shared" si="114"/>
        <v>7</v>
      </c>
      <c r="Q1435">
        <f t="shared" si="110"/>
        <v>80.5</v>
      </c>
      <c r="R1435" s="13">
        <f t="shared" si="111"/>
        <v>42673.625868055555</v>
      </c>
      <c r="S1435" s="13">
        <f t="shared" si="112"/>
        <v>42714.458333333328</v>
      </c>
      <c r="T1435">
        <f t="shared" si="113"/>
        <v>2016</v>
      </c>
    </row>
    <row r="1436" spans="1:20" ht="29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 t="shared" si="114"/>
        <v>10</v>
      </c>
      <c r="Q1436">
        <f t="shared" si="110"/>
        <v>744.55</v>
      </c>
      <c r="R1436" s="13">
        <f t="shared" si="111"/>
        <v>42142.767106481479</v>
      </c>
      <c r="S1436" s="13">
        <f t="shared" si="112"/>
        <v>42163.625</v>
      </c>
      <c r="T1436">
        <f t="shared" si="113"/>
        <v>2015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 t="shared" si="114"/>
        <v>0</v>
      </c>
      <c r="Q1437">
        <f t="shared" si="110"/>
        <v>7.5</v>
      </c>
      <c r="R1437" s="13">
        <f t="shared" si="111"/>
        <v>42258.780324074076</v>
      </c>
      <c r="S1437" s="13">
        <f t="shared" si="112"/>
        <v>42288.780324074076</v>
      </c>
      <c r="T1437">
        <f t="shared" si="113"/>
        <v>2015</v>
      </c>
    </row>
    <row r="1438" spans="1:20" ht="29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 t="shared" si="114"/>
        <v>1</v>
      </c>
      <c r="Q1438">
        <f t="shared" si="110"/>
        <v>38.5</v>
      </c>
      <c r="R1438" s="13">
        <f t="shared" si="111"/>
        <v>42391.35019675926</v>
      </c>
      <c r="S1438" s="13">
        <f t="shared" si="112"/>
        <v>42421.35019675926</v>
      </c>
      <c r="T1438">
        <f t="shared" si="113"/>
        <v>2016</v>
      </c>
    </row>
    <row r="1439" spans="1:20" ht="29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 t="shared" si="114"/>
        <v>27</v>
      </c>
      <c r="Q1439">
        <f t="shared" si="110"/>
        <v>36.68</v>
      </c>
      <c r="R1439" s="13">
        <f t="shared" si="111"/>
        <v>41796.531701388885</v>
      </c>
      <c r="S1439" s="13">
        <f t="shared" si="112"/>
        <v>41833.207638888889</v>
      </c>
      <c r="T1439">
        <f t="shared" si="113"/>
        <v>2014</v>
      </c>
    </row>
    <row r="1440" spans="1:20" ht="29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 t="shared" si="114"/>
        <v>3</v>
      </c>
      <c r="Q1440">
        <f t="shared" si="110"/>
        <v>75</v>
      </c>
      <c r="R1440" s="13">
        <f t="shared" si="111"/>
        <v>42457.871516203704</v>
      </c>
      <c r="S1440" s="13">
        <f t="shared" si="112"/>
        <v>42487.579861111109</v>
      </c>
      <c r="T1440">
        <f t="shared" si="113"/>
        <v>2016</v>
      </c>
    </row>
    <row r="1441" spans="1:20" ht="29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 t="shared" si="114"/>
        <v>7</v>
      </c>
      <c r="Q1441">
        <f t="shared" si="110"/>
        <v>30</v>
      </c>
      <c r="R1441" s="13">
        <f t="shared" si="111"/>
        <v>42040.829872685179</v>
      </c>
      <c r="S1441" s="13">
        <f t="shared" si="112"/>
        <v>42070.829872685179</v>
      </c>
      <c r="T1441">
        <f t="shared" si="113"/>
        <v>2015</v>
      </c>
    </row>
    <row r="1442" spans="1:20" ht="29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 t="shared" si="114"/>
        <v>0</v>
      </c>
      <c r="Q1442">
        <f t="shared" si="110"/>
        <v>1</v>
      </c>
      <c r="R1442" s="13">
        <f t="shared" si="111"/>
        <v>42486.748414351852</v>
      </c>
      <c r="S1442" s="13">
        <f t="shared" si="112"/>
        <v>42516.748414351852</v>
      </c>
      <c r="T1442">
        <f t="shared" si="113"/>
        <v>2016</v>
      </c>
    </row>
    <row r="1443" spans="1:20" ht="29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 t="shared" si="114"/>
        <v>1</v>
      </c>
      <c r="Q1443">
        <f t="shared" si="110"/>
        <v>673.33</v>
      </c>
      <c r="R1443" s="13">
        <f t="shared" si="111"/>
        <v>42198.765844907408</v>
      </c>
      <c r="S1443" s="13">
        <f t="shared" si="112"/>
        <v>42258.765844907408</v>
      </c>
      <c r="T1443">
        <f t="shared" si="113"/>
        <v>2015</v>
      </c>
    </row>
    <row r="1444" spans="1:20" ht="29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 t="shared" si="114"/>
        <v>0</v>
      </c>
      <c r="Q1444">
        <f t="shared" si="110"/>
        <v>0</v>
      </c>
      <c r="R1444" s="13">
        <f t="shared" si="111"/>
        <v>42485.64534722222</v>
      </c>
      <c r="S1444" s="13">
        <f t="shared" si="112"/>
        <v>42515.64534722222</v>
      </c>
      <c r="T1444">
        <f t="shared" si="113"/>
        <v>2016</v>
      </c>
    </row>
    <row r="1445" spans="1:20" ht="29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 t="shared" si="114"/>
        <v>0</v>
      </c>
      <c r="Q1445">
        <f t="shared" si="110"/>
        <v>0</v>
      </c>
      <c r="R1445" s="13">
        <f t="shared" si="111"/>
        <v>42707.926030092596</v>
      </c>
      <c r="S1445" s="13">
        <f t="shared" si="112"/>
        <v>42737.926030092596</v>
      </c>
      <c r="T1445">
        <f t="shared" si="113"/>
        <v>2016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 t="shared" si="114"/>
        <v>0</v>
      </c>
      <c r="Q1446">
        <f t="shared" si="110"/>
        <v>0</v>
      </c>
      <c r="R1446" s="13">
        <f t="shared" si="111"/>
        <v>42199.873402777783</v>
      </c>
      <c r="S1446" s="13">
        <f t="shared" si="112"/>
        <v>42259.873402777783</v>
      </c>
      <c r="T1446">
        <f t="shared" si="113"/>
        <v>2015</v>
      </c>
    </row>
    <row r="1447" spans="1:20" ht="29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 t="shared" si="114"/>
        <v>0</v>
      </c>
      <c r="Q1447">
        <f t="shared" si="110"/>
        <v>0</v>
      </c>
      <c r="R1447" s="13">
        <f t="shared" si="111"/>
        <v>42139.542303240742</v>
      </c>
      <c r="S1447" s="13">
        <f t="shared" si="112"/>
        <v>42169.542303240742</v>
      </c>
      <c r="T1447">
        <f t="shared" si="113"/>
        <v>2015</v>
      </c>
    </row>
    <row r="1448" spans="1:20" ht="29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 t="shared" si="114"/>
        <v>0</v>
      </c>
      <c r="Q1448">
        <f t="shared" si="110"/>
        <v>0</v>
      </c>
      <c r="R1448" s="13">
        <f t="shared" si="111"/>
        <v>42461.447662037041</v>
      </c>
      <c r="S1448" s="13">
        <f t="shared" si="112"/>
        <v>42481.447662037041</v>
      </c>
      <c r="T1448">
        <f t="shared" si="113"/>
        <v>2016</v>
      </c>
    </row>
    <row r="1449" spans="1:20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 t="shared" si="114"/>
        <v>0</v>
      </c>
      <c r="Q1449">
        <f t="shared" si="110"/>
        <v>25</v>
      </c>
      <c r="R1449" s="13">
        <f t="shared" si="111"/>
        <v>42529.730717592596</v>
      </c>
      <c r="S1449" s="13">
        <f t="shared" si="112"/>
        <v>42559.730717592596</v>
      </c>
      <c r="T1449">
        <f t="shared" si="113"/>
        <v>2016</v>
      </c>
    </row>
    <row r="1450" spans="1:20" ht="29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 t="shared" si="114"/>
        <v>0</v>
      </c>
      <c r="Q1450">
        <f t="shared" si="110"/>
        <v>0</v>
      </c>
      <c r="R1450" s="13">
        <f t="shared" si="111"/>
        <v>42115.936550925922</v>
      </c>
      <c r="S1450" s="13">
        <f t="shared" si="112"/>
        <v>42146.225694444445</v>
      </c>
      <c r="T1450">
        <f t="shared" si="113"/>
        <v>2015</v>
      </c>
    </row>
    <row r="1451" spans="1:20" ht="29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 t="shared" si="114"/>
        <v>0</v>
      </c>
      <c r="Q1451">
        <f t="shared" si="110"/>
        <v>0</v>
      </c>
      <c r="R1451" s="13">
        <f t="shared" si="111"/>
        <v>42086.811400462961</v>
      </c>
      <c r="S1451" s="13">
        <f t="shared" si="112"/>
        <v>42134.811400462961</v>
      </c>
      <c r="T1451">
        <f t="shared" si="113"/>
        <v>2015</v>
      </c>
    </row>
    <row r="1452" spans="1:20" ht="29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 t="shared" si="114"/>
        <v>0</v>
      </c>
      <c r="Q1452">
        <f t="shared" si="110"/>
        <v>1</v>
      </c>
      <c r="R1452" s="13">
        <f t="shared" si="111"/>
        <v>42390.171261574069</v>
      </c>
      <c r="S1452" s="13">
        <f t="shared" si="112"/>
        <v>42420.171261574069</v>
      </c>
      <c r="T1452">
        <f t="shared" si="113"/>
        <v>2016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 t="shared" si="114"/>
        <v>0</v>
      </c>
      <c r="Q1453">
        <f t="shared" si="110"/>
        <v>1</v>
      </c>
      <c r="R1453" s="13">
        <f t="shared" si="111"/>
        <v>41931.959016203706</v>
      </c>
      <c r="S1453" s="13">
        <f t="shared" si="112"/>
        <v>41962.00068287037</v>
      </c>
      <c r="T1453">
        <f t="shared" si="113"/>
        <v>2014</v>
      </c>
    </row>
    <row r="1454" spans="1:20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 t="shared" si="114"/>
        <v>0</v>
      </c>
      <c r="Q1454">
        <f t="shared" si="110"/>
        <v>0</v>
      </c>
      <c r="R1454" s="13">
        <f t="shared" si="111"/>
        <v>41818.703275462962</v>
      </c>
      <c r="S1454" s="13">
        <f t="shared" si="112"/>
        <v>41848.703275462962</v>
      </c>
      <c r="T1454">
        <f t="shared" si="113"/>
        <v>2014</v>
      </c>
    </row>
    <row r="1455" spans="1:20" ht="29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 t="shared" si="114"/>
        <v>0</v>
      </c>
      <c r="Q1455">
        <f t="shared" si="110"/>
        <v>0</v>
      </c>
      <c r="R1455" s="13">
        <f t="shared" si="111"/>
        <v>42795.696145833332</v>
      </c>
      <c r="S1455" s="13">
        <f t="shared" si="112"/>
        <v>42840.654479166667</v>
      </c>
      <c r="T1455">
        <f t="shared" si="113"/>
        <v>2017</v>
      </c>
    </row>
    <row r="1456" spans="1:20" ht="29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 t="shared" si="114"/>
        <v>1</v>
      </c>
      <c r="Q1456">
        <f t="shared" si="110"/>
        <v>15</v>
      </c>
      <c r="R1456" s="13">
        <f t="shared" si="111"/>
        <v>42463.866666666669</v>
      </c>
      <c r="S1456" s="13">
        <f t="shared" si="112"/>
        <v>42484.915972222225</v>
      </c>
      <c r="T1456">
        <f t="shared" si="113"/>
        <v>2016</v>
      </c>
    </row>
    <row r="1457" spans="1:20" ht="29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 t="shared" si="114"/>
        <v>11</v>
      </c>
      <c r="Q1457">
        <f t="shared" si="110"/>
        <v>225</v>
      </c>
      <c r="R1457" s="13">
        <f t="shared" si="111"/>
        <v>41832.672685185185</v>
      </c>
      <c r="S1457" s="13">
        <f t="shared" si="112"/>
        <v>41887.568749999999</v>
      </c>
      <c r="T1457">
        <f t="shared" si="113"/>
        <v>2014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 t="shared" si="114"/>
        <v>3</v>
      </c>
      <c r="Q1458">
        <f t="shared" si="110"/>
        <v>48.33</v>
      </c>
      <c r="R1458" s="13">
        <f t="shared" si="111"/>
        <v>42708.668576388889</v>
      </c>
      <c r="S1458" s="13">
        <f t="shared" si="112"/>
        <v>42738.668576388889</v>
      </c>
      <c r="T1458">
        <f t="shared" si="113"/>
        <v>2016</v>
      </c>
    </row>
    <row r="1459" spans="1:20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 t="shared" si="114"/>
        <v>0</v>
      </c>
      <c r="Q1459">
        <f t="shared" si="110"/>
        <v>0</v>
      </c>
      <c r="R1459" s="13">
        <f t="shared" si="111"/>
        <v>42289.89634259259</v>
      </c>
      <c r="S1459" s="13">
        <f t="shared" si="112"/>
        <v>42319.938009259262</v>
      </c>
      <c r="T1459">
        <f t="shared" si="113"/>
        <v>2015</v>
      </c>
    </row>
    <row r="1460" spans="1:20" ht="29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 t="shared" si="114"/>
        <v>0</v>
      </c>
      <c r="Q1460">
        <f t="shared" si="110"/>
        <v>0</v>
      </c>
      <c r="R1460" s="13">
        <f t="shared" si="111"/>
        <v>41831.705555555556</v>
      </c>
      <c r="S1460" s="13">
        <f t="shared" si="112"/>
        <v>41862.166666666664</v>
      </c>
      <c r="T1460">
        <f t="shared" si="113"/>
        <v>2014</v>
      </c>
    </row>
    <row r="1461" spans="1:20" ht="29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 t="shared" si="114"/>
        <v>0</v>
      </c>
      <c r="Q1461">
        <f t="shared" si="110"/>
        <v>0</v>
      </c>
      <c r="R1461" s="13">
        <f t="shared" si="111"/>
        <v>42312.204814814817</v>
      </c>
      <c r="S1461" s="13">
        <f t="shared" si="112"/>
        <v>42340.725694444445</v>
      </c>
      <c r="T1461">
        <f t="shared" si="113"/>
        <v>2015</v>
      </c>
    </row>
    <row r="1462" spans="1:20" ht="29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 t="shared" si="114"/>
        <v>0</v>
      </c>
      <c r="Q1462">
        <f t="shared" si="110"/>
        <v>0</v>
      </c>
      <c r="R1462" s="13">
        <f t="shared" si="111"/>
        <v>41915.896967592591</v>
      </c>
      <c r="S1462" s="13">
        <f t="shared" si="112"/>
        <v>41973.989583333328</v>
      </c>
      <c r="T1462">
        <f t="shared" si="113"/>
        <v>2014</v>
      </c>
    </row>
    <row r="1463" spans="1:20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 t="shared" si="114"/>
        <v>101</v>
      </c>
      <c r="Q1463">
        <f t="shared" si="110"/>
        <v>44.67</v>
      </c>
      <c r="R1463" s="13">
        <f t="shared" si="111"/>
        <v>41899.645300925928</v>
      </c>
      <c r="S1463" s="13">
        <f t="shared" si="112"/>
        <v>41933</v>
      </c>
      <c r="T1463">
        <f t="shared" si="113"/>
        <v>2014</v>
      </c>
    </row>
    <row r="1464" spans="1:20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 t="shared" si="114"/>
        <v>109</v>
      </c>
      <c r="Q1464">
        <f t="shared" si="110"/>
        <v>28.94</v>
      </c>
      <c r="R1464" s="13">
        <f t="shared" si="111"/>
        <v>41344.662858796299</v>
      </c>
      <c r="S1464" s="13">
        <f t="shared" si="112"/>
        <v>41374.662858796299</v>
      </c>
      <c r="T1464">
        <f t="shared" si="113"/>
        <v>2013</v>
      </c>
    </row>
    <row r="1465" spans="1:20" ht="29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 t="shared" si="114"/>
        <v>148</v>
      </c>
      <c r="Q1465">
        <f t="shared" si="110"/>
        <v>35.44</v>
      </c>
      <c r="R1465" s="13">
        <f t="shared" si="111"/>
        <v>41326.911319444444</v>
      </c>
      <c r="S1465" s="13">
        <f t="shared" si="112"/>
        <v>41371.869652777779</v>
      </c>
      <c r="T1465">
        <f t="shared" si="113"/>
        <v>2013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 t="shared" si="114"/>
        <v>163</v>
      </c>
      <c r="Q1466">
        <f t="shared" si="110"/>
        <v>34.869999999999997</v>
      </c>
      <c r="R1466" s="13">
        <f t="shared" si="111"/>
        <v>41291.661550925928</v>
      </c>
      <c r="S1466" s="13">
        <f t="shared" si="112"/>
        <v>41321.661550925928</v>
      </c>
      <c r="T1466">
        <f t="shared" si="113"/>
        <v>2013</v>
      </c>
    </row>
    <row r="1467" spans="1:20" ht="29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 t="shared" si="114"/>
        <v>456</v>
      </c>
      <c r="Q1467">
        <f t="shared" si="110"/>
        <v>52.62</v>
      </c>
      <c r="R1467" s="13">
        <f t="shared" si="111"/>
        <v>40959.734398148146</v>
      </c>
      <c r="S1467" s="13">
        <f t="shared" si="112"/>
        <v>40990.125</v>
      </c>
      <c r="T1467">
        <f t="shared" si="113"/>
        <v>2012</v>
      </c>
    </row>
    <row r="1468" spans="1:20" ht="29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 t="shared" si="114"/>
        <v>108</v>
      </c>
      <c r="Q1468">
        <f t="shared" si="110"/>
        <v>69.599999999999994</v>
      </c>
      <c r="R1468" s="13">
        <f t="shared" si="111"/>
        <v>42340.172060185185</v>
      </c>
      <c r="S1468" s="13">
        <f t="shared" si="112"/>
        <v>42381.208333333328</v>
      </c>
      <c r="T1468">
        <f t="shared" si="113"/>
        <v>2015</v>
      </c>
    </row>
    <row r="1469" spans="1:20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 t="shared" si="114"/>
        <v>115</v>
      </c>
      <c r="Q1469">
        <f t="shared" si="110"/>
        <v>76.72</v>
      </c>
      <c r="R1469" s="13">
        <f t="shared" si="111"/>
        <v>40933.80190972222</v>
      </c>
      <c r="S1469" s="13">
        <f t="shared" si="112"/>
        <v>40993.760243055556</v>
      </c>
      <c r="T1469">
        <f t="shared" si="113"/>
        <v>2012</v>
      </c>
    </row>
    <row r="1470" spans="1:20" ht="29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 t="shared" si="114"/>
        <v>102</v>
      </c>
      <c r="Q1470">
        <f t="shared" si="110"/>
        <v>33.19</v>
      </c>
      <c r="R1470" s="13">
        <f t="shared" si="111"/>
        <v>40646.014456018522</v>
      </c>
      <c r="S1470" s="13">
        <f t="shared" si="112"/>
        <v>40706.014456018522</v>
      </c>
      <c r="T1470">
        <f t="shared" si="113"/>
        <v>2011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 t="shared" si="114"/>
        <v>108</v>
      </c>
      <c r="Q1471">
        <f t="shared" si="110"/>
        <v>149.46</v>
      </c>
      <c r="R1471" s="13">
        <f t="shared" si="111"/>
        <v>41290.598483796297</v>
      </c>
      <c r="S1471" s="13">
        <f t="shared" si="112"/>
        <v>41320.598483796297</v>
      </c>
      <c r="T1471">
        <f t="shared" si="113"/>
        <v>2013</v>
      </c>
    </row>
    <row r="1472" spans="1:20" ht="29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 t="shared" si="114"/>
        <v>125</v>
      </c>
      <c r="Q1472">
        <f t="shared" si="110"/>
        <v>23.17</v>
      </c>
      <c r="R1472" s="13">
        <f t="shared" si="111"/>
        <v>41250.827118055553</v>
      </c>
      <c r="S1472" s="13">
        <f t="shared" si="112"/>
        <v>41271.827118055553</v>
      </c>
      <c r="T1472">
        <f t="shared" si="113"/>
        <v>2012</v>
      </c>
    </row>
    <row r="1473" spans="1:20" ht="29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 t="shared" si="114"/>
        <v>104</v>
      </c>
      <c r="Q1473">
        <f t="shared" si="110"/>
        <v>96.88</v>
      </c>
      <c r="R1473" s="13">
        <f t="shared" si="111"/>
        <v>42073.957569444443</v>
      </c>
      <c r="S1473" s="13">
        <f t="shared" si="112"/>
        <v>42103.957569444443</v>
      </c>
      <c r="T1473">
        <f t="shared" si="113"/>
        <v>2015</v>
      </c>
    </row>
    <row r="1474" spans="1:20" ht="29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 t="shared" si="114"/>
        <v>139</v>
      </c>
      <c r="Q1474">
        <f t="shared" si="110"/>
        <v>103.2</v>
      </c>
      <c r="R1474" s="13">
        <f t="shared" si="111"/>
        <v>41533.542858796296</v>
      </c>
      <c r="S1474" s="13">
        <f t="shared" si="112"/>
        <v>41563.542858796296</v>
      </c>
      <c r="T1474">
        <f t="shared" si="113"/>
        <v>2013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 t="shared" si="114"/>
        <v>121</v>
      </c>
      <c r="Q1475">
        <f t="shared" ref="Q1475:Q1538" si="115">IFERROR(ROUND(E1475/L1475,2),0)</f>
        <v>38.46</v>
      </c>
      <c r="R1475" s="13">
        <f t="shared" ref="R1475:R1538" si="116">(((J1475/60)/60)/24+DATE(1970,1,1))</f>
        <v>40939.979618055557</v>
      </c>
      <c r="S1475" s="13">
        <f t="shared" ref="S1475:S1538" si="117">(((I1475/60)/60)/24)+DATE(1970,1,1)</f>
        <v>40969.979618055557</v>
      </c>
      <c r="T1475">
        <f t="shared" ref="T1475:T1538" si="118">YEAR(R1475)</f>
        <v>2012</v>
      </c>
    </row>
    <row r="1476" spans="1:20" ht="29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 t="shared" ref="P1476:P1539" si="119">ROUND(E1476/D1476*100,0)</f>
        <v>112</v>
      </c>
      <c r="Q1476">
        <f t="shared" si="115"/>
        <v>44.32</v>
      </c>
      <c r="R1476" s="13">
        <f t="shared" si="116"/>
        <v>41500.727916666663</v>
      </c>
      <c r="S1476" s="13">
        <f t="shared" si="117"/>
        <v>41530.727916666663</v>
      </c>
      <c r="T1476">
        <f t="shared" si="118"/>
        <v>2013</v>
      </c>
    </row>
    <row r="1477" spans="1:20" ht="29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 t="shared" si="119"/>
        <v>189</v>
      </c>
      <c r="Q1477">
        <f t="shared" si="115"/>
        <v>64.17</v>
      </c>
      <c r="R1477" s="13">
        <f t="shared" si="116"/>
        <v>41960.722951388889</v>
      </c>
      <c r="S1477" s="13">
        <f t="shared" si="117"/>
        <v>41993.207638888889</v>
      </c>
      <c r="T1477">
        <f t="shared" si="118"/>
        <v>2014</v>
      </c>
    </row>
    <row r="1478" spans="1:20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 t="shared" si="119"/>
        <v>662</v>
      </c>
      <c r="Q1478">
        <f t="shared" si="115"/>
        <v>43.33</v>
      </c>
      <c r="R1478" s="13">
        <f t="shared" si="116"/>
        <v>40766.041921296295</v>
      </c>
      <c r="S1478" s="13">
        <f t="shared" si="117"/>
        <v>40796.041921296295</v>
      </c>
      <c r="T1478">
        <f t="shared" si="118"/>
        <v>2011</v>
      </c>
    </row>
    <row r="1479" spans="1:20" ht="29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 t="shared" si="119"/>
        <v>111</v>
      </c>
      <c r="Q1479">
        <f t="shared" si="115"/>
        <v>90.5</v>
      </c>
      <c r="R1479" s="13">
        <f t="shared" si="116"/>
        <v>40840.615787037037</v>
      </c>
      <c r="S1479" s="13">
        <f t="shared" si="117"/>
        <v>40900.125</v>
      </c>
      <c r="T1479">
        <f t="shared" si="118"/>
        <v>2011</v>
      </c>
    </row>
    <row r="1480" spans="1:20" ht="29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 t="shared" si="119"/>
        <v>1182</v>
      </c>
      <c r="Q1480">
        <f t="shared" si="115"/>
        <v>29.19</v>
      </c>
      <c r="R1480" s="13">
        <f t="shared" si="116"/>
        <v>41394.871678240743</v>
      </c>
      <c r="S1480" s="13">
        <f t="shared" si="117"/>
        <v>41408.871678240743</v>
      </c>
      <c r="T1480">
        <f t="shared" si="118"/>
        <v>2013</v>
      </c>
    </row>
    <row r="1481" spans="1:20" ht="29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 t="shared" si="119"/>
        <v>137</v>
      </c>
      <c r="Q1481">
        <f t="shared" si="115"/>
        <v>30.96</v>
      </c>
      <c r="R1481" s="13">
        <f t="shared" si="116"/>
        <v>41754.745243055557</v>
      </c>
      <c r="S1481" s="13">
        <f t="shared" si="117"/>
        <v>41769.165972222225</v>
      </c>
      <c r="T1481">
        <f t="shared" si="118"/>
        <v>2014</v>
      </c>
    </row>
    <row r="1482" spans="1:20" ht="29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 t="shared" si="119"/>
        <v>117</v>
      </c>
      <c r="Q1482">
        <f t="shared" si="115"/>
        <v>92.16</v>
      </c>
      <c r="R1482" s="13">
        <f t="shared" si="116"/>
        <v>41464.934016203704</v>
      </c>
      <c r="S1482" s="13">
        <f t="shared" si="117"/>
        <v>41481.708333333336</v>
      </c>
      <c r="T1482">
        <f t="shared" si="118"/>
        <v>2013</v>
      </c>
    </row>
    <row r="1483" spans="1:20" ht="29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 t="shared" si="119"/>
        <v>2</v>
      </c>
      <c r="Q1483">
        <f t="shared" si="115"/>
        <v>17.5</v>
      </c>
      <c r="R1483" s="13">
        <f t="shared" si="116"/>
        <v>41550.922974537039</v>
      </c>
      <c r="S1483" s="13">
        <f t="shared" si="117"/>
        <v>41580.922974537039</v>
      </c>
      <c r="T1483">
        <f t="shared" si="118"/>
        <v>2013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 t="shared" si="119"/>
        <v>0</v>
      </c>
      <c r="Q1484">
        <f t="shared" si="115"/>
        <v>5</v>
      </c>
      <c r="R1484" s="13">
        <f t="shared" si="116"/>
        <v>41136.85805555556</v>
      </c>
      <c r="S1484" s="13">
        <f t="shared" si="117"/>
        <v>41159.32708333333</v>
      </c>
      <c r="T1484">
        <f t="shared" si="118"/>
        <v>2012</v>
      </c>
    </row>
    <row r="1485" spans="1:20" ht="29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 t="shared" si="119"/>
        <v>1</v>
      </c>
      <c r="Q1485">
        <f t="shared" si="115"/>
        <v>25</v>
      </c>
      <c r="R1485" s="13">
        <f t="shared" si="116"/>
        <v>42548.192997685182</v>
      </c>
      <c r="S1485" s="13">
        <f t="shared" si="117"/>
        <v>42573.192997685182</v>
      </c>
      <c r="T1485">
        <f t="shared" si="118"/>
        <v>2016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 t="shared" si="119"/>
        <v>0</v>
      </c>
      <c r="Q1486">
        <f t="shared" si="115"/>
        <v>0</v>
      </c>
      <c r="R1486" s="13">
        <f t="shared" si="116"/>
        <v>41053.200960648144</v>
      </c>
      <c r="S1486" s="13">
        <f t="shared" si="117"/>
        <v>41111.618750000001</v>
      </c>
      <c r="T1486">
        <f t="shared" si="118"/>
        <v>2012</v>
      </c>
    </row>
    <row r="1487" spans="1:20" ht="29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 t="shared" si="119"/>
        <v>2</v>
      </c>
      <c r="Q1487">
        <f t="shared" si="115"/>
        <v>50</v>
      </c>
      <c r="R1487" s="13">
        <f t="shared" si="116"/>
        <v>42130.795983796299</v>
      </c>
      <c r="S1487" s="13">
        <f t="shared" si="117"/>
        <v>42175.795983796299</v>
      </c>
      <c r="T1487">
        <f t="shared" si="118"/>
        <v>2015</v>
      </c>
    </row>
    <row r="1488" spans="1:20" ht="29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 t="shared" si="119"/>
        <v>0</v>
      </c>
      <c r="Q1488">
        <f t="shared" si="115"/>
        <v>16</v>
      </c>
      <c r="R1488" s="13">
        <f t="shared" si="116"/>
        <v>42032.168530092589</v>
      </c>
      <c r="S1488" s="13">
        <f t="shared" si="117"/>
        <v>42062.168530092589</v>
      </c>
      <c r="T1488">
        <f t="shared" si="118"/>
        <v>2015</v>
      </c>
    </row>
    <row r="1489" spans="1:20" ht="29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 t="shared" si="119"/>
        <v>0</v>
      </c>
      <c r="Q1489">
        <f t="shared" si="115"/>
        <v>0</v>
      </c>
      <c r="R1489" s="13">
        <f t="shared" si="116"/>
        <v>42554.917488425926</v>
      </c>
      <c r="S1489" s="13">
        <f t="shared" si="117"/>
        <v>42584.917488425926</v>
      </c>
      <c r="T1489">
        <f t="shared" si="118"/>
        <v>2016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 t="shared" si="119"/>
        <v>2</v>
      </c>
      <c r="Q1490">
        <f t="shared" si="115"/>
        <v>60</v>
      </c>
      <c r="R1490" s="13">
        <f t="shared" si="116"/>
        <v>41614.563194444447</v>
      </c>
      <c r="S1490" s="13">
        <f t="shared" si="117"/>
        <v>41644.563194444447</v>
      </c>
      <c r="T1490">
        <f t="shared" si="118"/>
        <v>2013</v>
      </c>
    </row>
    <row r="1491" spans="1:20" ht="29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 t="shared" si="119"/>
        <v>0</v>
      </c>
      <c r="Q1491">
        <f t="shared" si="115"/>
        <v>0</v>
      </c>
      <c r="R1491" s="13">
        <f t="shared" si="116"/>
        <v>41198.611712962964</v>
      </c>
      <c r="S1491" s="13">
        <f t="shared" si="117"/>
        <v>41228.653379629628</v>
      </c>
      <c r="T1491">
        <f t="shared" si="118"/>
        <v>2012</v>
      </c>
    </row>
    <row r="1492" spans="1:20" ht="29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 t="shared" si="119"/>
        <v>31</v>
      </c>
      <c r="Q1492">
        <f t="shared" si="115"/>
        <v>47.11</v>
      </c>
      <c r="R1492" s="13">
        <f t="shared" si="116"/>
        <v>41520.561041666668</v>
      </c>
      <c r="S1492" s="13">
        <f t="shared" si="117"/>
        <v>41549.561041666668</v>
      </c>
      <c r="T1492">
        <f t="shared" si="118"/>
        <v>2013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 t="shared" si="119"/>
        <v>8</v>
      </c>
      <c r="Q1493">
        <f t="shared" si="115"/>
        <v>100</v>
      </c>
      <c r="R1493" s="13">
        <f t="shared" si="116"/>
        <v>41991.713460648149</v>
      </c>
      <c r="S1493" s="13">
        <f t="shared" si="117"/>
        <v>42050.651388888888</v>
      </c>
      <c r="T1493">
        <f t="shared" si="118"/>
        <v>2014</v>
      </c>
    </row>
    <row r="1494" spans="1:20" ht="29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 t="shared" si="119"/>
        <v>1</v>
      </c>
      <c r="Q1494">
        <f t="shared" si="115"/>
        <v>15</v>
      </c>
      <c r="R1494" s="13">
        <f t="shared" si="116"/>
        <v>40682.884791666671</v>
      </c>
      <c r="S1494" s="13">
        <f t="shared" si="117"/>
        <v>40712.884791666671</v>
      </c>
      <c r="T1494">
        <f t="shared" si="118"/>
        <v>2011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 t="shared" si="119"/>
        <v>0</v>
      </c>
      <c r="Q1495">
        <f t="shared" si="115"/>
        <v>0</v>
      </c>
      <c r="R1495" s="13">
        <f t="shared" si="116"/>
        <v>41411.866608796299</v>
      </c>
      <c r="S1495" s="13">
        <f t="shared" si="117"/>
        <v>41441.866608796299</v>
      </c>
      <c r="T1495">
        <f t="shared" si="118"/>
        <v>2013</v>
      </c>
    </row>
    <row r="1496" spans="1:20" ht="29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 t="shared" si="119"/>
        <v>9</v>
      </c>
      <c r="Q1496">
        <f t="shared" si="115"/>
        <v>40.450000000000003</v>
      </c>
      <c r="R1496" s="13">
        <f t="shared" si="116"/>
        <v>42067.722372685181</v>
      </c>
      <c r="S1496" s="13">
        <f t="shared" si="117"/>
        <v>42097.651388888888</v>
      </c>
      <c r="T1496">
        <f t="shared" si="118"/>
        <v>2015</v>
      </c>
    </row>
    <row r="1497" spans="1:20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 t="shared" si="119"/>
        <v>0</v>
      </c>
      <c r="Q1497">
        <f t="shared" si="115"/>
        <v>0</v>
      </c>
      <c r="R1497" s="13">
        <f t="shared" si="116"/>
        <v>40752.789710648147</v>
      </c>
      <c r="S1497" s="13">
        <f t="shared" si="117"/>
        <v>40782.789710648147</v>
      </c>
      <c r="T1497">
        <f t="shared" si="118"/>
        <v>2011</v>
      </c>
    </row>
    <row r="1498" spans="1:20" ht="29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 t="shared" si="119"/>
        <v>0</v>
      </c>
      <c r="Q1498">
        <f t="shared" si="115"/>
        <v>0</v>
      </c>
      <c r="R1498" s="13">
        <f t="shared" si="116"/>
        <v>41838.475219907406</v>
      </c>
      <c r="S1498" s="13">
        <f t="shared" si="117"/>
        <v>41898.475219907406</v>
      </c>
      <c r="T1498">
        <f t="shared" si="118"/>
        <v>2014</v>
      </c>
    </row>
    <row r="1499" spans="1:20" ht="29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 t="shared" si="119"/>
        <v>0</v>
      </c>
      <c r="Q1499">
        <f t="shared" si="115"/>
        <v>1</v>
      </c>
      <c r="R1499" s="13">
        <f t="shared" si="116"/>
        <v>41444.64261574074</v>
      </c>
      <c r="S1499" s="13">
        <f t="shared" si="117"/>
        <v>41486.821527777778</v>
      </c>
      <c r="T1499">
        <f t="shared" si="118"/>
        <v>2013</v>
      </c>
    </row>
    <row r="1500" spans="1:20" ht="29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 t="shared" si="119"/>
        <v>2</v>
      </c>
      <c r="Q1500">
        <f t="shared" si="115"/>
        <v>19</v>
      </c>
      <c r="R1500" s="13">
        <f t="shared" si="116"/>
        <v>41840.983541666668</v>
      </c>
      <c r="S1500" s="13">
        <f t="shared" si="117"/>
        <v>41885.983541666668</v>
      </c>
      <c r="T1500">
        <f t="shared" si="118"/>
        <v>2014</v>
      </c>
    </row>
    <row r="1501" spans="1:20" ht="29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 t="shared" si="119"/>
        <v>0</v>
      </c>
      <c r="Q1501">
        <f t="shared" si="115"/>
        <v>5</v>
      </c>
      <c r="R1501" s="13">
        <f t="shared" si="116"/>
        <v>42527.007326388892</v>
      </c>
      <c r="S1501" s="13">
        <f t="shared" si="117"/>
        <v>42587.007326388892</v>
      </c>
      <c r="T1501">
        <f t="shared" si="118"/>
        <v>2016</v>
      </c>
    </row>
    <row r="1502" spans="1:20" ht="29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 t="shared" si="119"/>
        <v>25</v>
      </c>
      <c r="Q1502">
        <f t="shared" si="115"/>
        <v>46.73</v>
      </c>
      <c r="R1502" s="13">
        <f t="shared" si="116"/>
        <v>41365.904594907406</v>
      </c>
      <c r="S1502" s="13">
        <f t="shared" si="117"/>
        <v>41395.904594907406</v>
      </c>
      <c r="T1502">
        <f t="shared" si="118"/>
        <v>2013</v>
      </c>
    </row>
    <row r="1503" spans="1:20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 t="shared" si="119"/>
        <v>166</v>
      </c>
      <c r="Q1503">
        <f t="shared" si="115"/>
        <v>97.73</v>
      </c>
      <c r="R1503" s="13">
        <f t="shared" si="116"/>
        <v>42163.583599537036</v>
      </c>
      <c r="S1503" s="13">
        <f t="shared" si="117"/>
        <v>42193.583599537036</v>
      </c>
      <c r="T1503">
        <f t="shared" si="118"/>
        <v>2015</v>
      </c>
    </row>
    <row r="1504" spans="1:20" ht="29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 t="shared" si="119"/>
        <v>101</v>
      </c>
      <c r="Q1504">
        <f t="shared" si="115"/>
        <v>67.84</v>
      </c>
      <c r="R1504" s="13">
        <f t="shared" si="116"/>
        <v>42426.542592592596</v>
      </c>
      <c r="S1504" s="13">
        <f t="shared" si="117"/>
        <v>42454.916666666672</v>
      </c>
      <c r="T1504">
        <f t="shared" si="118"/>
        <v>2016</v>
      </c>
    </row>
    <row r="1505" spans="1:20" ht="29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 t="shared" si="119"/>
        <v>108</v>
      </c>
      <c r="Q1505">
        <f t="shared" si="115"/>
        <v>56.98</v>
      </c>
      <c r="R1505" s="13">
        <f t="shared" si="116"/>
        <v>42606.347233796296</v>
      </c>
      <c r="S1505" s="13">
        <f t="shared" si="117"/>
        <v>42666.347233796296</v>
      </c>
      <c r="T1505">
        <f t="shared" si="118"/>
        <v>2016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 t="shared" si="119"/>
        <v>278</v>
      </c>
      <c r="Q1506">
        <f t="shared" si="115"/>
        <v>67.16</v>
      </c>
      <c r="R1506" s="13">
        <f t="shared" si="116"/>
        <v>41772.657685185186</v>
      </c>
      <c r="S1506" s="13">
        <f t="shared" si="117"/>
        <v>41800.356249999997</v>
      </c>
      <c r="T1506">
        <f t="shared" si="118"/>
        <v>2014</v>
      </c>
    </row>
    <row r="1507" spans="1:20" ht="29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 t="shared" si="119"/>
        <v>104</v>
      </c>
      <c r="Q1507">
        <f t="shared" si="115"/>
        <v>48.04</v>
      </c>
      <c r="R1507" s="13">
        <f t="shared" si="116"/>
        <v>42414.44332175926</v>
      </c>
      <c r="S1507" s="13">
        <f t="shared" si="117"/>
        <v>42451.834027777775</v>
      </c>
      <c r="T1507">
        <f t="shared" si="118"/>
        <v>2016</v>
      </c>
    </row>
    <row r="1508" spans="1:20" ht="29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 t="shared" si="119"/>
        <v>111</v>
      </c>
      <c r="Q1508">
        <f t="shared" si="115"/>
        <v>38.86</v>
      </c>
      <c r="R1508" s="13">
        <f t="shared" si="116"/>
        <v>41814.785925925928</v>
      </c>
      <c r="S1508" s="13">
        <f t="shared" si="117"/>
        <v>41844.785925925928</v>
      </c>
      <c r="T1508">
        <f t="shared" si="118"/>
        <v>2014</v>
      </c>
    </row>
    <row r="1509" spans="1:20" ht="29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 t="shared" si="119"/>
        <v>215</v>
      </c>
      <c r="Q1509">
        <f t="shared" si="115"/>
        <v>78.180000000000007</v>
      </c>
      <c r="R1509" s="13">
        <f t="shared" si="116"/>
        <v>40254.450335648151</v>
      </c>
      <c r="S1509" s="13">
        <f t="shared" si="117"/>
        <v>40313.340277777781</v>
      </c>
      <c r="T1509">
        <f t="shared" si="118"/>
        <v>2010</v>
      </c>
    </row>
    <row r="1510" spans="1:20" ht="29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 t="shared" si="119"/>
        <v>111</v>
      </c>
      <c r="Q1510">
        <f t="shared" si="115"/>
        <v>97.11</v>
      </c>
      <c r="R1510" s="13">
        <f t="shared" si="116"/>
        <v>41786.614363425928</v>
      </c>
      <c r="S1510" s="13">
        <f t="shared" si="117"/>
        <v>41817.614363425928</v>
      </c>
      <c r="T1510">
        <f t="shared" si="118"/>
        <v>2014</v>
      </c>
    </row>
    <row r="1511" spans="1:20" ht="29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 t="shared" si="119"/>
        <v>124</v>
      </c>
      <c r="Q1511">
        <f t="shared" si="115"/>
        <v>110.39</v>
      </c>
      <c r="R1511" s="13">
        <f t="shared" si="116"/>
        <v>42751.533391203702</v>
      </c>
      <c r="S1511" s="13">
        <f t="shared" si="117"/>
        <v>42780.957638888889</v>
      </c>
      <c r="T1511">
        <f t="shared" si="118"/>
        <v>2017</v>
      </c>
    </row>
    <row r="1512" spans="1:20" ht="29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 t="shared" si="119"/>
        <v>101</v>
      </c>
      <c r="Q1512">
        <f t="shared" si="115"/>
        <v>39.92</v>
      </c>
      <c r="R1512" s="13">
        <f t="shared" si="116"/>
        <v>41809.385162037033</v>
      </c>
      <c r="S1512" s="13">
        <f t="shared" si="117"/>
        <v>41839.385162037033</v>
      </c>
      <c r="T1512">
        <f t="shared" si="118"/>
        <v>2014</v>
      </c>
    </row>
    <row r="1513" spans="1:20" ht="29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 t="shared" si="119"/>
        <v>112</v>
      </c>
      <c r="Q1513">
        <f t="shared" si="115"/>
        <v>75.98</v>
      </c>
      <c r="R1513" s="13">
        <f t="shared" si="116"/>
        <v>42296.583379629628</v>
      </c>
      <c r="S1513" s="13">
        <f t="shared" si="117"/>
        <v>42326.625046296293</v>
      </c>
      <c r="T1513">
        <f t="shared" si="118"/>
        <v>2015</v>
      </c>
    </row>
    <row r="1514" spans="1:20" ht="29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 t="shared" si="119"/>
        <v>559</v>
      </c>
      <c r="Q1514">
        <f t="shared" si="115"/>
        <v>58.38</v>
      </c>
      <c r="R1514" s="13">
        <f t="shared" si="116"/>
        <v>42741.684479166666</v>
      </c>
      <c r="S1514" s="13">
        <f t="shared" si="117"/>
        <v>42771.684479166666</v>
      </c>
      <c r="T1514">
        <f t="shared" si="118"/>
        <v>2017</v>
      </c>
    </row>
    <row r="1515" spans="1:20" ht="29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 t="shared" si="119"/>
        <v>150</v>
      </c>
      <c r="Q1515">
        <f t="shared" si="115"/>
        <v>55.82</v>
      </c>
      <c r="R1515" s="13">
        <f t="shared" si="116"/>
        <v>41806.637337962966</v>
      </c>
      <c r="S1515" s="13">
        <f t="shared" si="117"/>
        <v>41836.637337962966</v>
      </c>
      <c r="T1515">
        <f t="shared" si="118"/>
        <v>2014</v>
      </c>
    </row>
    <row r="1516" spans="1:20" ht="29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 t="shared" si="119"/>
        <v>106</v>
      </c>
      <c r="Q1516">
        <f t="shared" si="115"/>
        <v>151.24</v>
      </c>
      <c r="R1516" s="13">
        <f t="shared" si="116"/>
        <v>42234.597685185188</v>
      </c>
      <c r="S1516" s="13">
        <f t="shared" si="117"/>
        <v>42274.597685185188</v>
      </c>
      <c r="T1516">
        <f t="shared" si="118"/>
        <v>2015</v>
      </c>
    </row>
    <row r="1517" spans="1:20" ht="29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 t="shared" si="119"/>
        <v>157</v>
      </c>
      <c r="Q1517">
        <f t="shared" si="115"/>
        <v>849.67</v>
      </c>
      <c r="R1517" s="13">
        <f t="shared" si="116"/>
        <v>42415.253437499996</v>
      </c>
      <c r="S1517" s="13">
        <f t="shared" si="117"/>
        <v>42445.211770833332</v>
      </c>
      <c r="T1517">
        <f t="shared" si="118"/>
        <v>2016</v>
      </c>
    </row>
    <row r="1518" spans="1:20" ht="29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 t="shared" si="119"/>
        <v>109</v>
      </c>
      <c r="Q1518">
        <f t="shared" si="115"/>
        <v>159.24</v>
      </c>
      <c r="R1518" s="13">
        <f t="shared" si="116"/>
        <v>42619.466342592597</v>
      </c>
      <c r="S1518" s="13">
        <f t="shared" si="117"/>
        <v>42649.583333333328</v>
      </c>
      <c r="T1518">
        <f t="shared" si="118"/>
        <v>2016</v>
      </c>
    </row>
    <row r="1519" spans="1:20" ht="29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 t="shared" si="119"/>
        <v>162</v>
      </c>
      <c r="Q1519">
        <f t="shared" si="115"/>
        <v>39.51</v>
      </c>
      <c r="R1519" s="13">
        <f t="shared" si="116"/>
        <v>41948.56658564815</v>
      </c>
      <c r="S1519" s="13">
        <f t="shared" si="117"/>
        <v>41979.25</v>
      </c>
      <c r="T1519">
        <f t="shared" si="118"/>
        <v>2014</v>
      </c>
    </row>
    <row r="1520" spans="1:20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 t="shared" si="119"/>
        <v>205</v>
      </c>
      <c r="Q1520">
        <f t="shared" si="115"/>
        <v>130.53</v>
      </c>
      <c r="R1520" s="13">
        <f t="shared" si="116"/>
        <v>41760.8200462963</v>
      </c>
      <c r="S1520" s="13">
        <f t="shared" si="117"/>
        <v>41790.8200462963</v>
      </c>
      <c r="T1520">
        <f t="shared" si="118"/>
        <v>2014</v>
      </c>
    </row>
    <row r="1521" spans="1:20" ht="29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 t="shared" si="119"/>
        <v>103</v>
      </c>
      <c r="Q1521">
        <f t="shared" si="115"/>
        <v>64.16</v>
      </c>
      <c r="R1521" s="13">
        <f t="shared" si="116"/>
        <v>41782.741701388892</v>
      </c>
      <c r="S1521" s="13">
        <f t="shared" si="117"/>
        <v>41810.915972222225</v>
      </c>
      <c r="T1521">
        <f t="shared" si="118"/>
        <v>2014</v>
      </c>
    </row>
    <row r="1522" spans="1:20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 t="shared" si="119"/>
        <v>103</v>
      </c>
      <c r="Q1522">
        <f t="shared" si="115"/>
        <v>111.53</v>
      </c>
      <c r="R1522" s="13">
        <f t="shared" si="116"/>
        <v>41955.857789351852</v>
      </c>
      <c r="S1522" s="13">
        <f t="shared" si="117"/>
        <v>41992.166666666672</v>
      </c>
      <c r="T1522">
        <f t="shared" si="118"/>
        <v>2014</v>
      </c>
    </row>
    <row r="1523" spans="1:20" ht="29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 t="shared" si="119"/>
        <v>107</v>
      </c>
      <c r="Q1523">
        <f t="shared" si="115"/>
        <v>170.45</v>
      </c>
      <c r="R1523" s="13">
        <f t="shared" si="116"/>
        <v>42493.167719907404</v>
      </c>
      <c r="S1523" s="13">
        <f t="shared" si="117"/>
        <v>42528.167719907404</v>
      </c>
      <c r="T1523">
        <f t="shared" si="118"/>
        <v>2016</v>
      </c>
    </row>
    <row r="1524" spans="1:20" ht="29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 t="shared" si="119"/>
        <v>139</v>
      </c>
      <c r="Q1524">
        <f t="shared" si="115"/>
        <v>133.74</v>
      </c>
      <c r="R1524" s="13">
        <f t="shared" si="116"/>
        <v>41899.830312500002</v>
      </c>
      <c r="S1524" s="13">
        <f t="shared" si="117"/>
        <v>41929.830312500002</v>
      </c>
      <c r="T1524">
        <f t="shared" si="118"/>
        <v>2014</v>
      </c>
    </row>
    <row r="1525" spans="1:20" ht="29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 t="shared" si="119"/>
        <v>125</v>
      </c>
      <c r="Q1525">
        <f t="shared" si="115"/>
        <v>95.83</v>
      </c>
      <c r="R1525" s="13">
        <f t="shared" si="116"/>
        <v>41964.751342592594</v>
      </c>
      <c r="S1525" s="13">
        <f t="shared" si="117"/>
        <v>41996</v>
      </c>
      <c r="T1525">
        <f t="shared" si="118"/>
        <v>2014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 t="shared" si="119"/>
        <v>207</v>
      </c>
      <c r="Q1526">
        <f t="shared" si="115"/>
        <v>221.79</v>
      </c>
      <c r="R1526" s="13">
        <f t="shared" si="116"/>
        <v>42756.501041666663</v>
      </c>
      <c r="S1526" s="13">
        <f t="shared" si="117"/>
        <v>42786.501041666663</v>
      </c>
      <c r="T1526">
        <f t="shared" si="118"/>
        <v>2017</v>
      </c>
    </row>
    <row r="1527" spans="1:20" ht="29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 t="shared" si="119"/>
        <v>174</v>
      </c>
      <c r="Q1527">
        <f t="shared" si="115"/>
        <v>32.32</v>
      </c>
      <c r="R1527" s="13">
        <f t="shared" si="116"/>
        <v>42570.702986111108</v>
      </c>
      <c r="S1527" s="13">
        <f t="shared" si="117"/>
        <v>42600.702986111108</v>
      </c>
      <c r="T1527">
        <f t="shared" si="118"/>
        <v>2016</v>
      </c>
    </row>
    <row r="1528" spans="1:20" ht="29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 t="shared" si="119"/>
        <v>120</v>
      </c>
      <c r="Q1528">
        <f t="shared" si="115"/>
        <v>98.84</v>
      </c>
      <c r="R1528" s="13">
        <f t="shared" si="116"/>
        <v>42339.276006944448</v>
      </c>
      <c r="S1528" s="13">
        <f t="shared" si="117"/>
        <v>42388.276006944448</v>
      </c>
      <c r="T1528">
        <f t="shared" si="118"/>
        <v>2015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 t="shared" si="119"/>
        <v>110</v>
      </c>
      <c r="Q1529">
        <f t="shared" si="115"/>
        <v>55.22</v>
      </c>
      <c r="R1529" s="13">
        <f t="shared" si="116"/>
        <v>42780.600532407407</v>
      </c>
      <c r="S1529" s="13">
        <f t="shared" si="117"/>
        <v>42808.558865740735</v>
      </c>
      <c r="T1529">
        <f t="shared" si="118"/>
        <v>2017</v>
      </c>
    </row>
    <row r="1530" spans="1:20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 t="shared" si="119"/>
        <v>282</v>
      </c>
      <c r="Q1530">
        <f t="shared" si="115"/>
        <v>52.79</v>
      </c>
      <c r="R1530" s="13">
        <f t="shared" si="116"/>
        <v>42736.732893518521</v>
      </c>
      <c r="S1530" s="13">
        <f t="shared" si="117"/>
        <v>42767</v>
      </c>
      <c r="T1530">
        <f t="shared" si="118"/>
        <v>2017</v>
      </c>
    </row>
    <row r="1531" spans="1:20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 t="shared" si="119"/>
        <v>101</v>
      </c>
      <c r="Q1531">
        <f t="shared" si="115"/>
        <v>135.66999999999999</v>
      </c>
      <c r="R1531" s="13">
        <f t="shared" si="116"/>
        <v>42052.628703703704</v>
      </c>
      <c r="S1531" s="13">
        <f t="shared" si="117"/>
        <v>42082.587037037039</v>
      </c>
      <c r="T1531">
        <f t="shared" si="118"/>
        <v>2015</v>
      </c>
    </row>
    <row r="1532" spans="1:20" ht="29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 t="shared" si="119"/>
        <v>135</v>
      </c>
      <c r="Q1532">
        <f t="shared" si="115"/>
        <v>53.99</v>
      </c>
      <c r="R1532" s="13">
        <f t="shared" si="116"/>
        <v>42275.767303240747</v>
      </c>
      <c r="S1532" s="13">
        <f t="shared" si="117"/>
        <v>42300.767303240747</v>
      </c>
      <c r="T1532">
        <f t="shared" si="118"/>
        <v>2015</v>
      </c>
    </row>
    <row r="1533" spans="1:20" ht="29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 t="shared" si="119"/>
        <v>176</v>
      </c>
      <c r="Q1533">
        <f t="shared" si="115"/>
        <v>56.64</v>
      </c>
      <c r="R1533" s="13">
        <f t="shared" si="116"/>
        <v>41941.802384259259</v>
      </c>
      <c r="S1533" s="13">
        <f t="shared" si="117"/>
        <v>41974.125</v>
      </c>
      <c r="T1533">
        <f t="shared" si="118"/>
        <v>2014</v>
      </c>
    </row>
    <row r="1534" spans="1:20" ht="29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 t="shared" si="119"/>
        <v>484</v>
      </c>
      <c r="Q1534">
        <f t="shared" si="115"/>
        <v>82.32</v>
      </c>
      <c r="R1534" s="13">
        <f t="shared" si="116"/>
        <v>42391.475289351853</v>
      </c>
      <c r="S1534" s="13">
        <f t="shared" si="117"/>
        <v>42415.625</v>
      </c>
      <c r="T1534">
        <f t="shared" si="118"/>
        <v>2016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 t="shared" si="119"/>
        <v>145</v>
      </c>
      <c r="Q1535">
        <f t="shared" si="115"/>
        <v>88.26</v>
      </c>
      <c r="R1535" s="13">
        <f t="shared" si="116"/>
        <v>42443.00204861111</v>
      </c>
      <c r="S1535" s="13">
        <f t="shared" si="117"/>
        <v>42492.165972222225</v>
      </c>
      <c r="T1535">
        <f t="shared" si="118"/>
        <v>2016</v>
      </c>
    </row>
    <row r="1536" spans="1:20" ht="29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 t="shared" si="119"/>
        <v>418</v>
      </c>
      <c r="Q1536">
        <f t="shared" si="115"/>
        <v>84.91</v>
      </c>
      <c r="R1536" s="13">
        <f t="shared" si="116"/>
        <v>42221.67432870371</v>
      </c>
      <c r="S1536" s="13">
        <f t="shared" si="117"/>
        <v>42251.67432870371</v>
      </c>
      <c r="T1536">
        <f t="shared" si="118"/>
        <v>2015</v>
      </c>
    </row>
    <row r="1537" spans="1:20" ht="29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 t="shared" si="119"/>
        <v>132</v>
      </c>
      <c r="Q1537">
        <f t="shared" si="115"/>
        <v>48.15</v>
      </c>
      <c r="R1537" s="13">
        <f t="shared" si="116"/>
        <v>42484.829062500001</v>
      </c>
      <c r="S1537" s="13">
        <f t="shared" si="117"/>
        <v>42513.916666666672</v>
      </c>
      <c r="T1537">
        <f t="shared" si="118"/>
        <v>2016</v>
      </c>
    </row>
    <row r="1538" spans="1:20" ht="29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 t="shared" si="119"/>
        <v>250</v>
      </c>
      <c r="Q1538">
        <f t="shared" si="115"/>
        <v>66.02</v>
      </c>
      <c r="R1538" s="13">
        <f t="shared" si="116"/>
        <v>42213.802199074074</v>
      </c>
      <c r="S1538" s="13">
        <f t="shared" si="117"/>
        <v>42243.802199074074</v>
      </c>
      <c r="T1538">
        <f t="shared" si="118"/>
        <v>2015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 t="shared" si="119"/>
        <v>180</v>
      </c>
      <c r="Q1539">
        <f t="shared" ref="Q1539:Q1602" si="120">IFERROR(ROUND(E1539/L1539,2),0)</f>
        <v>96.38</v>
      </c>
      <c r="R1539" s="13">
        <f t="shared" ref="R1539:R1602" si="121">(((J1539/60)/60)/24+DATE(1970,1,1))</f>
        <v>42552.315127314811</v>
      </c>
      <c r="S1539" s="13">
        <f t="shared" ref="S1539:S1602" si="122">(((I1539/60)/60)/24)+DATE(1970,1,1)</f>
        <v>42588.75</v>
      </c>
      <c r="T1539">
        <f t="shared" ref="T1539:T1602" si="123">YEAR(R1539)</f>
        <v>2016</v>
      </c>
    </row>
    <row r="1540" spans="1:20" ht="29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 t="shared" ref="P1540:P1603" si="124">ROUND(E1540/D1540*100,0)</f>
        <v>103</v>
      </c>
      <c r="Q1540">
        <f t="shared" si="120"/>
        <v>156.16999999999999</v>
      </c>
      <c r="R1540" s="13">
        <f t="shared" si="121"/>
        <v>41981.782060185185</v>
      </c>
      <c r="S1540" s="13">
        <f t="shared" si="122"/>
        <v>42026.782060185185</v>
      </c>
      <c r="T1540">
        <f t="shared" si="123"/>
        <v>2014</v>
      </c>
    </row>
    <row r="1541" spans="1:20" ht="29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 t="shared" si="124"/>
        <v>136</v>
      </c>
      <c r="Q1541">
        <f t="shared" si="120"/>
        <v>95.76</v>
      </c>
      <c r="R1541" s="13">
        <f t="shared" si="121"/>
        <v>42705.919201388882</v>
      </c>
      <c r="S1541" s="13">
        <f t="shared" si="122"/>
        <v>42738.919201388882</v>
      </c>
      <c r="T1541">
        <f t="shared" si="123"/>
        <v>2016</v>
      </c>
    </row>
    <row r="1542" spans="1:20" ht="29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 t="shared" si="124"/>
        <v>118</v>
      </c>
      <c r="Q1542">
        <f t="shared" si="120"/>
        <v>180.41</v>
      </c>
      <c r="R1542" s="13">
        <f t="shared" si="121"/>
        <v>41939.00712962963</v>
      </c>
      <c r="S1542" s="13">
        <f t="shared" si="122"/>
        <v>41969.052083333328</v>
      </c>
      <c r="T1542">
        <f t="shared" si="123"/>
        <v>2014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 t="shared" si="124"/>
        <v>0</v>
      </c>
      <c r="Q1543">
        <f t="shared" si="120"/>
        <v>3</v>
      </c>
      <c r="R1543" s="13">
        <f t="shared" si="121"/>
        <v>41974.712245370371</v>
      </c>
      <c r="S1543" s="13">
        <f t="shared" si="122"/>
        <v>42004.712245370371</v>
      </c>
      <c r="T1543">
        <f t="shared" si="123"/>
        <v>2014</v>
      </c>
    </row>
    <row r="1544" spans="1:20" ht="29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 t="shared" si="124"/>
        <v>4</v>
      </c>
      <c r="Q1544">
        <f t="shared" si="120"/>
        <v>20</v>
      </c>
      <c r="R1544" s="13">
        <f t="shared" si="121"/>
        <v>42170.996527777781</v>
      </c>
      <c r="S1544" s="13">
        <f t="shared" si="122"/>
        <v>42185.996527777781</v>
      </c>
      <c r="T1544">
        <f t="shared" si="123"/>
        <v>2015</v>
      </c>
    </row>
    <row r="1545" spans="1:20" ht="29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 t="shared" si="124"/>
        <v>0</v>
      </c>
      <c r="Q1545">
        <f t="shared" si="120"/>
        <v>10</v>
      </c>
      <c r="R1545" s="13">
        <f t="shared" si="121"/>
        <v>41935.509652777779</v>
      </c>
      <c r="S1545" s="13">
        <f t="shared" si="122"/>
        <v>41965.551319444443</v>
      </c>
      <c r="T1545">
        <f t="shared" si="123"/>
        <v>2014</v>
      </c>
    </row>
    <row r="1546" spans="1:20" ht="29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 t="shared" si="124"/>
        <v>0</v>
      </c>
      <c r="Q1546">
        <f t="shared" si="120"/>
        <v>0</v>
      </c>
      <c r="R1546" s="13">
        <f t="shared" si="121"/>
        <v>42053.051203703704</v>
      </c>
      <c r="S1546" s="13">
        <f t="shared" si="122"/>
        <v>42095.012499999997</v>
      </c>
      <c r="T1546">
        <f t="shared" si="123"/>
        <v>2015</v>
      </c>
    </row>
    <row r="1547" spans="1:20" ht="29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 t="shared" si="124"/>
        <v>0</v>
      </c>
      <c r="Q1547">
        <f t="shared" si="120"/>
        <v>1</v>
      </c>
      <c r="R1547" s="13">
        <f t="shared" si="121"/>
        <v>42031.884652777779</v>
      </c>
      <c r="S1547" s="13">
        <f t="shared" si="122"/>
        <v>42065.886111111111</v>
      </c>
      <c r="T1547">
        <f t="shared" si="123"/>
        <v>2015</v>
      </c>
    </row>
    <row r="1548" spans="1:20" ht="29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 t="shared" si="124"/>
        <v>29</v>
      </c>
      <c r="Q1548">
        <f t="shared" si="120"/>
        <v>26.27</v>
      </c>
      <c r="R1548" s="13">
        <f t="shared" si="121"/>
        <v>41839.212951388887</v>
      </c>
      <c r="S1548" s="13">
        <f t="shared" si="122"/>
        <v>41899.212951388887</v>
      </c>
      <c r="T1548">
        <f t="shared" si="123"/>
        <v>2014</v>
      </c>
    </row>
    <row r="1549" spans="1:20" ht="29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 t="shared" si="124"/>
        <v>0</v>
      </c>
      <c r="Q1549">
        <f t="shared" si="120"/>
        <v>0</v>
      </c>
      <c r="R1549" s="13">
        <f t="shared" si="121"/>
        <v>42782.426875000005</v>
      </c>
      <c r="S1549" s="13">
        <f t="shared" si="122"/>
        <v>42789.426875000005</v>
      </c>
      <c r="T1549">
        <f t="shared" si="123"/>
        <v>2017</v>
      </c>
    </row>
    <row r="1550" spans="1:20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 t="shared" si="124"/>
        <v>9</v>
      </c>
      <c r="Q1550">
        <f t="shared" si="120"/>
        <v>60</v>
      </c>
      <c r="R1550" s="13">
        <f t="shared" si="121"/>
        <v>42286.88217592593</v>
      </c>
      <c r="S1550" s="13">
        <f t="shared" si="122"/>
        <v>42316.923842592587</v>
      </c>
      <c r="T1550">
        <f t="shared" si="123"/>
        <v>2015</v>
      </c>
    </row>
    <row r="1551" spans="1:20" ht="29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 t="shared" si="124"/>
        <v>34</v>
      </c>
      <c r="Q1551">
        <f t="shared" si="120"/>
        <v>28.33</v>
      </c>
      <c r="R1551" s="13">
        <f t="shared" si="121"/>
        <v>42281.136099537034</v>
      </c>
      <c r="S1551" s="13">
        <f t="shared" si="122"/>
        <v>42311.177766203706</v>
      </c>
      <c r="T1551">
        <f t="shared" si="123"/>
        <v>2015</v>
      </c>
    </row>
    <row r="1552" spans="1:20" ht="29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 t="shared" si="124"/>
        <v>13</v>
      </c>
      <c r="Q1552">
        <f t="shared" si="120"/>
        <v>14.43</v>
      </c>
      <c r="R1552" s="13">
        <f t="shared" si="121"/>
        <v>42472.449467592596</v>
      </c>
      <c r="S1552" s="13">
        <f t="shared" si="122"/>
        <v>42502.449467592596</v>
      </c>
      <c r="T1552">
        <f t="shared" si="123"/>
        <v>2016</v>
      </c>
    </row>
    <row r="1553" spans="1:20" ht="29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 t="shared" si="124"/>
        <v>0</v>
      </c>
      <c r="Q1553">
        <f t="shared" si="120"/>
        <v>0</v>
      </c>
      <c r="R1553" s="13">
        <f t="shared" si="121"/>
        <v>42121.824525462958</v>
      </c>
      <c r="S1553" s="13">
        <f t="shared" si="122"/>
        <v>42151.824525462958</v>
      </c>
      <c r="T1553">
        <f t="shared" si="123"/>
        <v>2015</v>
      </c>
    </row>
    <row r="1554" spans="1:20" ht="29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 t="shared" si="124"/>
        <v>49</v>
      </c>
      <c r="Q1554">
        <f t="shared" si="120"/>
        <v>132.19</v>
      </c>
      <c r="R1554" s="13">
        <f t="shared" si="121"/>
        <v>41892.688750000001</v>
      </c>
      <c r="S1554" s="13">
        <f t="shared" si="122"/>
        <v>41913.165972222225</v>
      </c>
      <c r="T1554">
        <f t="shared" si="123"/>
        <v>2014</v>
      </c>
    </row>
    <row r="1555" spans="1:20" ht="29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 t="shared" si="124"/>
        <v>0</v>
      </c>
      <c r="Q1555">
        <f t="shared" si="120"/>
        <v>0</v>
      </c>
      <c r="R1555" s="13">
        <f t="shared" si="121"/>
        <v>42219.282951388886</v>
      </c>
      <c r="S1555" s="13">
        <f t="shared" si="122"/>
        <v>42249.282951388886</v>
      </c>
      <c r="T1555">
        <f t="shared" si="123"/>
        <v>2015</v>
      </c>
    </row>
    <row r="1556" spans="1:20" ht="29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 t="shared" si="124"/>
        <v>0</v>
      </c>
      <c r="Q1556">
        <f t="shared" si="120"/>
        <v>0</v>
      </c>
      <c r="R1556" s="13">
        <f t="shared" si="121"/>
        <v>42188.252199074079</v>
      </c>
      <c r="S1556" s="13">
        <f t="shared" si="122"/>
        <v>42218.252199074079</v>
      </c>
      <c r="T1556">
        <f t="shared" si="123"/>
        <v>2015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 t="shared" si="124"/>
        <v>0</v>
      </c>
      <c r="Q1557">
        <f t="shared" si="120"/>
        <v>0</v>
      </c>
      <c r="R1557" s="13">
        <f t="shared" si="121"/>
        <v>42241.613796296297</v>
      </c>
      <c r="S1557" s="13">
        <f t="shared" si="122"/>
        <v>42264.708333333328</v>
      </c>
      <c r="T1557">
        <f t="shared" si="123"/>
        <v>2015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 t="shared" si="124"/>
        <v>45</v>
      </c>
      <c r="Q1558">
        <f t="shared" si="120"/>
        <v>56.42</v>
      </c>
      <c r="R1558" s="13">
        <f t="shared" si="121"/>
        <v>42525.153055555551</v>
      </c>
      <c r="S1558" s="13">
        <f t="shared" si="122"/>
        <v>42555.153055555551</v>
      </c>
      <c r="T1558">
        <f t="shared" si="123"/>
        <v>2016</v>
      </c>
    </row>
    <row r="1559" spans="1:20" ht="29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 t="shared" si="124"/>
        <v>4</v>
      </c>
      <c r="Q1559">
        <f t="shared" si="120"/>
        <v>100</v>
      </c>
      <c r="R1559" s="13">
        <f t="shared" si="121"/>
        <v>41871.65315972222</v>
      </c>
      <c r="S1559" s="13">
        <f t="shared" si="122"/>
        <v>41902.65315972222</v>
      </c>
      <c r="T1559">
        <f t="shared" si="123"/>
        <v>2014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 t="shared" si="124"/>
        <v>5</v>
      </c>
      <c r="Q1560">
        <f t="shared" si="120"/>
        <v>11.67</v>
      </c>
      <c r="R1560" s="13">
        <f t="shared" si="121"/>
        <v>42185.397673611107</v>
      </c>
      <c r="S1560" s="13">
        <f t="shared" si="122"/>
        <v>42244.508333333331</v>
      </c>
      <c r="T1560">
        <f t="shared" si="123"/>
        <v>2015</v>
      </c>
    </row>
    <row r="1561" spans="1:20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 t="shared" si="124"/>
        <v>0</v>
      </c>
      <c r="Q1561">
        <f t="shared" si="120"/>
        <v>50</v>
      </c>
      <c r="R1561" s="13">
        <f t="shared" si="121"/>
        <v>42108.05322916666</v>
      </c>
      <c r="S1561" s="13">
        <f t="shared" si="122"/>
        <v>42123.05322916666</v>
      </c>
      <c r="T1561">
        <f t="shared" si="123"/>
        <v>2015</v>
      </c>
    </row>
    <row r="1562" spans="1:20" ht="29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 t="shared" si="124"/>
        <v>4</v>
      </c>
      <c r="Q1562">
        <f t="shared" si="120"/>
        <v>23.5</v>
      </c>
      <c r="R1562" s="13">
        <f t="shared" si="121"/>
        <v>41936.020752314813</v>
      </c>
      <c r="S1562" s="13">
        <f t="shared" si="122"/>
        <v>41956.062418981484</v>
      </c>
      <c r="T1562">
        <f t="shared" si="123"/>
        <v>2014</v>
      </c>
    </row>
    <row r="1563" spans="1:20" ht="29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 t="shared" si="124"/>
        <v>1</v>
      </c>
      <c r="Q1563">
        <f t="shared" si="120"/>
        <v>67</v>
      </c>
      <c r="R1563" s="13">
        <f t="shared" si="121"/>
        <v>41555.041701388887</v>
      </c>
      <c r="S1563" s="13">
        <f t="shared" si="122"/>
        <v>41585.083368055559</v>
      </c>
      <c r="T1563">
        <f t="shared" si="123"/>
        <v>2013</v>
      </c>
    </row>
    <row r="1564" spans="1:20" ht="29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 t="shared" si="124"/>
        <v>0</v>
      </c>
      <c r="Q1564">
        <f t="shared" si="120"/>
        <v>0</v>
      </c>
      <c r="R1564" s="13">
        <f t="shared" si="121"/>
        <v>40079.566157407404</v>
      </c>
      <c r="S1564" s="13">
        <f t="shared" si="122"/>
        <v>40149.034722222219</v>
      </c>
      <c r="T1564">
        <f t="shared" si="123"/>
        <v>2009</v>
      </c>
    </row>
    <row r="1565" spans="1:20" ht="29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 t="shared" si="124"/>
        <v>1</v>
      </c>
      <c r="Q1565">
        <f t="shared" si="120"/>
        <v>42.5</v>
      </c>
      <c r="R1565" s="13">
        <f t="shared" si="121"/>
        <v>41652.742488425924</v>
      </c>
      <c r="S1565" s="13">
        <f t="shared" si="122"/>
        <v>41712.700821759259</v>
      </c>
      <c r="T1565">
        <f t="shared" si="123"/>
        <v>2014</v>
      </c>
    </row>
    <row r="1566" spans="1:20" ht="29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 t="shared" si="124"/>
        <v>0</v>
      </c>
      <c r="Q1566">
        <f t="shared" si="120"/>
        <v>10</v>
      </c>
      <c r="R1566" s="13">
        <f t="shared" si="121"/>
        <v>42121.367002314815</v>
      </c>
      <c r="S1566" s="13">
        <f t="shared" si="122"/>
        <v>42152.836805555555</v>
      </c>
      <c r="T1566">
        <f t="shared" si="123"/>
        <v>2015</v>
      </c>
    </row>
    <row r="1567" spans="1:20" ht="29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 t="shared" si="124"/>
        <v>3</v>
      </c>
      <c r="Q1567">
        <f t="shared" si="120"/>
        <v>100</v>
      </c>
      <c r="R1567" s="13">
        <f t="shared" si="121"/>
        <v>40672.729872685188</v>
      </c>
      <c r="S1567" s="13">
        <f t="shared" si="122"/>
        <v>40702.729872685188</v>
      </c>
      <c r="T1567">
        <f t="shared" si="123"/>
        <v>2011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 t="shared" si="124"/>
        <v>21</v>
      </c>
      <c r="Q1568">
        <f t="shared" si="120"/>
        <v>108.05</v>
      </c>
      <c r="R1568" s="13">
        <f t="shared" si="121"/>
        <v>42549.916712962964</v>
      </c>
      <c r="S1568" s="13">
        <f t="shared" si="122"/>
        <v>42578.916666666672</v>
      </c>
      <c r="T1568">
        <f t="shared" si="123"/>
        <v>2016</v>
      </c>
    </row>
    <row r="1569" spans="1:20" ht="29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 t="shared" si="124"/>
        <v>4</v>
      </c>
      <c r="Q1569">
        <f t="shared" si="120"/>
        <v>26.92</v>
      </c>
      <c r="R1569" s="13">
        <f t="shared" si="121"/>
        <v>41671.936863425923</v>
      </c>
      <c r="S1569" s="13">
        <f t="shared" si="122"/>
        <v>41687</v>
      </c>
      <c r="T1569">
        <f t="shared" si="123"/>
        <v>2014</v>
      </c>
    </row>
    <row r="1570" spans="1:20" ht="29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 t="shared" si="124"/>
        <v>14</v>
      </c>
      <c r="Q1570">
        <f t="shared" si="120"/>
        <v>155</v>
      </c>
      <c r="R1570" s="13">
        <f t="shared" si="121"/>
        <v>41962.062326388885</v>
      </c>
      <c r="S1570" s="13">
        <f t="shared" si="122"/>
        <v>41997.062326388885</v>
      </c>
      <c r="T1570">
        <f t="shared" si="123"/>
        <v>2014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 t="shared" si="124"/>
        <v>0</v>
      </c>
      <c r="Q1571">
        <f t="shared" si="120"/>
        <v>0</v>
      </c>
      <c r="R1571" s="13">
        <f t="shared" si="121"/>
        <v>41389.679560185185</v>
      </c>
      <c r="S1571" s="13">
        <f t="shared" si="122"/>
        <v>41419.679560185185</v>
      </c>
      <c r="T1571">
        <f t="shared" si="123"/>
        <v>2013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 t="shared" si="124"/>
        <v>41</v>
      </c>
      <c r="Q1572">
        <f t="shared" si="120"/>
        <v>47.77</v>
      </c>
      <c r="R1572" s="13">
        <f t="shared" si="121"/>
        <v>42438.813449074078</v>
      </c>
      <c r="S1572" s="13">
        <f t="shared" si="122"/>
        <v>42468.771782407406</v>
      </c>
      <c r="T1572">
        <f t="shared" si="123"/>
        <v>2016</v>
      </c>
    </row>
    <row r="1573" spans="1:20" ht="29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 t="shared" si="124"/>
        <v>1</v>
      </c>
      <c r="Q1573">
        <f t="shared" si="120"/>
        <v>20</v>
      </c>
      <c r="R1573" s="13">
        <f t="shared" si="121"/>
        <v>42144.769479166673</v>
      </c>
      <c r="S1573" s="13">
        <f t="shared" si="122"/>
        <v>42174.769479166673</v>
      </c>
      <c r="T1573">
        <f t="shared" si="123"/>
        <v>2015</v>
      </c>
    </row>
    <row r="1574" spans="1:20" ht="29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 t="shared" si="124"/>
        <v>5</v>
      </c>
      <c r="Q1574">
        <f t="shared" si="120"/>
        <v>41.67</v>
      </c>
      <c r="R1574" s="13">
        <f t="shared" si="121"/>
        <v>42404.033090277779</v>
      </c>
      <c r="S1574" s="13">
        <f t="shared" si="122"/>
        <v>42428.999305555553</v>
      </c>
      <c r="T1574">
        <f t="shared" si="123"/>
        <v>2016</v>
      </c>
    </row>
    <row r="1575" spans="1:20" ht="29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 t="shared" si="124"/>
        <v>2</v>
      </c>
      <c r="Q1575">
        <f t="shared" si="120"/>
        <v>74.33</v>
      </c>
      <c r="R1575" s="13">
        <f t="shared" si="121"/>
        <v>42786.000023148154</v>
      </c>
      <c r="S1575" s="13">
        <f t="shared" si="122"/>
        <v>42826.165972222225</v>
      </c>
      <c r="T1575">
        <f t="shared" si="123"/>
        <v>2017</v>
      </c>
    </row>
    <row r="1576" spans="1:20" ht="29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 t="shared" si="124"/>
        <v>5</v>
      </c>
      <c r="Q1576">
        <f t="shared" si="120"/>
        <v>84.33</v>
      </c>
      <c r="R1576" s="13">
        <f t="shared" si="121"/>
        <v>42017.927418981482</v>
      </c>
      <c r="S1576" s="13">
        <f t="shared" si="122"/>
        <v>42052.927418981482</v>
      </c>
      <c r="T1576">
        <f t="shared" si="123"/>
        <v>2015</v>
      </c>
    </row>
    <row r="1577" spans="1:20" ht="29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 t="shared" si="124"/>
        <v>23</v>
      </c>
      <c r="Q1577">
        <f t="shared" si="120"/>
        <v>65.459999999999994</v>
      </c>
      <c r="R1577" s="13">
        <f t="shared" si="121"/>
        <v>41799.524259259262</v>
      </c>
      <c r="S1577" s="13">
        <f t="shared" si="122"/>
        <v>41829.524259259262</v>
      </c>
      <c r="T1577">
        <f t="shared" si="123"/>
        <v>2014</v>
      </c>
    </row>
    <row r="1578" spans="1:20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 t="shared" si="124"/>
        <v>13</v>
      </c>
      <c r="Q1578">
        <f t="shared" si="120"/>
        <v>65</v>
      </c>
      <c r="R1578" s="13">
        <f t="shared" si="121"/>
        <v>42140.879259259258</v>
      </c>
      <c r="S1578" s="13">
        <f t="shared" si="122"/>
        <v>42185.879259259258</v>
      </c>
      <c r="T1578">
        <f t="shared" si="123"/>
        <v>2015</v>
      </c>
    </row>
    <row r="1579" spans="1:20" ht="29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 t="shared" si="124"/>
        <v>1</v>
      </c>
      <c r="Q1579">
        <f t="shared" si="120"/>
        <v>27.5</v>
      </c>
      <c r="R1579" s="13">
        <f t="shared" si="121"/>
        <v>41054.847777777781</v>
      </c>
      <c r="S1579" s="13">
        <f t="shared" si="122"/>
        <v>41114.847777777781</v>
      </c>
      <c r="T1579">
        <f t="shared" si="123"/>
        <v>2012</v>
      </c>
    </row>
    <row r="1580" spans="1:20" ht="29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 t="shared" si="124"/>
        <v>11</v>
      </c>
      <c r="Q1580">
        <f t="shared" si="120"/>
        <v>51.25</v>
      </c>
      <c r="R1580" s="13">
        <f t="shared" si="121"/>
        <v>40399.065868055557</v>
      </c>
      <c r="S1580" s="13">
        <f t="shared" si="122"/>
        <v>40423.083333333336</v>
      </c>
      <c r="T1580">
        <f t="shared" si="123"/>
        <v>2010</v>
      </c>
    </row>
    <row r="1581" spans="1:20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 t="shared" si="124"/>
        <v>1</v>
      </c>
      <c r="Q1581">
        <f t="shared" si="120"/>
        <v>14</v>
      </c>
      <c r="R1581" s="13">
        <f t="shared" si="121"/>
        <v>41481.996423611112</v>
      </c>
      <c r="S1581" s="13">
        <f t="shared" si="122"/>
        <v>41514.996423611112</v>
      </c>
      <c r="T1581">
        <f t="shared" si="123"/>
        <v>2013</v>
      </c>
    </row>
    <row r="1582" spans="1:20" ht="29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 t="shared" si="124"/>
        <v>0</v>
      </c>
      <c r="Q1582">
        <f t="shared" si="120"/>
        <v>0</v>
      </c>
      <c r="R1582" s="13">
        <f t="shared" si="121"/>
        <v>40990.050069444449</v>
      </c>
      <c r="S1582" s="13">
        <f t="shared" si="122"/>
        <v>41050.050069444449</v>
      </c>
      <c r="T1582">
        <f t="shared" si="123"/>
        <v>2012</v>
      </c>
    </row>
    <row r="1583" spans="1:20" ht="29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 t="shared" si="124"/>
        <v>1</v>
      </c>
      <c r="Q1583">
        <f t="shared" si="120"/>
        <v>5</v>
      </c>
      <c r="R1583" s="13">
        <f t="shared" si="121"/>
        <v>42325.448958333334</v>
      </c>
      <c r="S1583" s="13">
        <f t="shared" si="122"/>
        <v>42357.448958333334</v>
      </c>
      <c r="T1583">
        <f t="shared" si="123"/>
        <v>2015</v>
      </c>
    </row>
    <row r="1584" spans="1:20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 t="shared" si="124"/>
        <v>9</v>
      </c>
      <c r="Q1584">
        <f t="shared" si="120"/>
        <v>31</v>
      </c>
      <c r="R1584" s="13">
        <f t="shared" si="121"/>
        <v>42246.789965277778</v>
      </c>
      <c r="S1584" s="13">
        <f t="shared" si="122"/>
        <v>42303.888888888891</v>
      </c>
      <c r="T1584">
        <f t="shared" si="123"/>
        <v>2015</v>
      </c>
    </row>
    <row r="1585" spans="1:20" ht="29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 t="shared" si="124"/>
        <v>0</v>
      </c>
      <c r="Q1585">
        <f t="shared" si="120"/>
        <v>15</v>
      </c>
      <c r="R1585" s="13">
        <f t="shared" si="121"/>
        <v>41877.904988425929</v>
      </c>
      <c r="S1585" s="13">
        <f t="shared" si="122"/>
        <v>41907.904988425929</v>
      </c>
      <c r="T1585">
        <f t="shared" si="123"/>
        <v>2014</v>
      </c>
    </row>
    <row r="1586" spans="1:20" ht="29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 t="shared" si="124"/>
        <v>0</v>
      </c>
      <c r="Q1586">
        <f t="shared" si="120"/>
        <v>0</v>
      </c>
      <c r="R1586" s="13">
        <f t="shared" si="121"/>
        <v>41779.649317129632</v>
      </c>
      <c r="S1586" s="13">
        <f t="shared" si="122"/>
        <v>41789.649317129632</v>
      </c>
      <c r="T1586">
        <f t="shared" si="123"/>
        <v>2014</v>
      </c>
    </row>
    <row r="1587" spans="1:20" ht="29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 t="shared" si="124"/>
        <v>79</v>
      </c>
      <c r="Q1587">
        <f t="shared" si="120"/>
        <v>131.66999999999999</v>
      </c>
      <c r="R1587" s="13">
        <f t="shared" si="121"/>
        <v>42707.895462962959</v>
      </c>
      <c r="S1587" s="13">
        <f t="shared" si="122"/>
        <v>42729.458333333328</v>
      </c>
      <c r="T1587">
        <f t="shared" si="123"/>
        <v>2016</v>
      </c>
    </row>
    <row r="1588" spans="1:20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 t="shared" si="124"/>
        <v>0</v>
      </c>
      <c r="Q1588">
        <f t="shared" si="120"/>
        <v>0</v>
      </c>
      <c r="R1588" s="13">
        <f t="shared" si="121"/>
        <v>42069.104421296302</v>
      </c>
      <c r="S1588" s="13">
        <f t="shared" si="122"/>
        <v>42099.062754629631</v>
      </c>
      <c r="T1588">
        <f t="shared" si="123"/>
        <v>2015</v>
      </c>
    </row>
    <row r="1589" spans="1:20" ht="29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 t="shared" si="124"/>
        <v>0</v>
      </c>
      <c r="Q1589">
        <f t="shared" si="120"/>
        <v>1</v>
      </c>
      <c r="R1589" s="13">
        <f t="shared" si="121"/>
        <v>41956.950983796298</v>
      </c>
      <c r="S1589" s="13">
        <f t="shared" si="122"/>
        <v>41986.950983796298</v>
      </c>
      <c r="T1589">
        <f t="shared" si="123"/>
        <v>2014</v>
      </c>
    </row>
    <row r="1590" spans="1:20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 t="shared" si="124"/>
        <v>0</v>
      </c>
      <c r="Q1590">
        <f t="shared" si="120"/>
        <v>0</v>
      </c>
      <c r="R1590" s="13">
        <f t="shared" si="121"/>
        <v>42005.24998842593</v>
      </c>
      <c r="S1590" s="13">
        <f t="shared" si="122"/>
        <v>42035.841666666667</v>
      </c>
      <c r="T1590">
        <f t="shared" si="123"/>
        <v>2015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 t="shared" si="124"/>
        <v>0</v>
      </c>
      <c r="Q1591">
        <f t="shared" si="120"/>
        <v>0</v>
      </c>
      <c r="R1591" s="13">
        <f t="shared" si="121"/>
        <v>42256.984791666662</v>
      </c>
      <c r="S1591" s="13">
        <f t="shared" si="122"/>
        <v>42286.984791666662</v>
      </c>
      <c r="T1591">
        <f t="shared" si="123"/>
        <v>2015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 t="shared" si="124"/>
        <v>2</v>
      </c>
      <c r="Q1592">
        <f t="shared" si="120"/>
        <v>510</v>
      </c>
      <c r="R1592" s="13">
        <f t="shared" si="121"/>
        <v>42240.857222222221</v>
      </c>
      <c r="S1592" s="13">
        <f t="shared" si="122"/>
        <v>42270.857222222221</v>
      </c>
      <c r="T1592">
        <f t="shared" si="123"/>
        <v>2015</v>
      </c>
    </row>
    <row r="1593" spans="1:20" ht="29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 t="shared" si="124"/>
        <v>29</v>
      </c>
      <c r="Q1593">
        <f t="shared" si="120"/>
        <v>44.48</v>
      </c>
      <c r="R1593" s="13">
        <f t="shared" si="121"/>
        <v>42433.726168981477</v>
      </c>
      <c r="S1593" s="13">
        <f t="shared" si="122"/>
        <v>42463.68450231482</v>
      </c>
      <c r="T1593">
        <f t="shared" si="123"/>
        <v>2016</v>
      </c>
    </row>
    <row r="1594" spans="1:20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 t="shared" si="124"/>
        <v>0</v>
      </c>
      <c r="Q1594">
        <f t="shared" si="120"/>
        <v>0</v>
      </c>
      <c r="R1594" s="13">
        <f t="shared" si="121"/>
        <v>42046.072743055556</v>
      </c>
      <c r="S1594" s="13">
        <f t="shared" si="122"/>
        <v>42091.031076388885</v>
      </c>
      <c r="T1594">
        <f t="shared" si="123"/>
        <v>2015</v>
      </c>
    </row>
    <row r="1595" spans="1:20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 t="shared" si="124"/>
        <v>0</v>
      </c>
      <c r="Q1595">
        <f t="shared" si="120"/>
        <v>1</v>
      </c>
      <c r="R1595" s="13">
        <f t="shared" si="121"/>
        <v>42033.845543981486</v>
      </c>
      <c r="S1595" s="13">
        <f t="shared" si="122"/>
        <v>42063.845543981486</v>
      </c>
      <c r="T1595">
        <f t="shared" si="123"/>
        <v>2015</v>
      </c>
    </row>
    <row r="1596" spans="1:20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 t="shared" si="124"/>
        <v>21</v>
      </c>
      <c r="Q1596">
        <f t="shared" si="120"/>
        <v>20.5</v>
      </c>
      <c r="R1596" s="13">
        <f t="shared" si="121"/>
        <v>42445.712754629625</v>
      </c>
      <c r="S1596" s="13">
        <f t="shared" si="122"/>
        <v>42505.681249999994</v>
      </c>
      <c r="T1596">
        <f t="shared" si="123"/>
        <v>2016</v>
      </c>
    </row>
    <row r="1597" spans="1:20" ht="29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 t="shared" si="124"/>
        <v>0</v>
      </c>
      <c r="Q1597">
        <f t="shared" si="120"/>
        <v>40</v>
      </c>
      <c r="R1597" s="13">
        <f t="shared" si="121"/>
        <v>41780.050092592595</v>
      </c>
      <c r="S1597" s="13">
        <f t="shared" si="122"/>
        <v>41808.842361111114</v>
      </c>
      <c r="T1597">
        <f t="shared" si="123"/>
        <v>2014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 t="shared" si="124"/>
        <v>2</v>
      </c>
      <c r="Q1598">
        <f t="shared" si="120"/>
        <v>25</v>
      </c>
      <c r="R1598" s="13">
        <f t="shared" si="121"/>
        <v>41941.430196759262</v>
      </c>
      <c r="S1598" s="13">
        <f t="shared" si="122"/>
        <v>41986.471863425926</v>
      </c>
      <c r="T1598">
        <f t="shared" si="123"/>
        <v>2014</v>
      </c>
    </row>
    <row r="1599" spans="1:20" ht="29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 t="shared" si="124"/>
        <v>0</v>
      </c>
      <c r="Q1599">
        <f t="shared" si="120"/>
        <v>0</v>
      </c>
      <c r="R1599" s="13">
        <f t="shared" si="121"/>
        <v>42603.354131944448</v>
      </c>
      <c r="S1599" s="13">
        <f t="shared" si="122"/>
        <v>42633.354131944448</v>
      </c>
      <c r="T1599">
        <f t="shared" si="123"/>
        <v>2016</v>
      </c>
    </row>
    <row r="1600" spans="1:20" ht="29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 t="shared" si="124"/>
        <v>0</v>
      </c>
      <c r="Q1600">
        <f t="shared" si="120"/>
        <v>1</v>
      </c>
      <c r="R1600" s="13">
        <f t="shared" si="121"/>
        <v>42151.667337962965</v>
      </c>
      <c r="S1600" s="13">
        <f t="shared" si="122"/>
        <v>42211.667337962965</v>
      </c>
      <c r="T1600">
        <f t="shared" si="123"/>
        <v>2015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 t="shared" si="124"/>
        <v>0</v>
      </c>
      <c r="Q1601">
        <f t="shared" si="120"/>
        <v>0</v>
      </c>
      <c r="R1601" s="13">
        <f t="shared" si="121"/>
        <v>42438.53907407407</v>
      </c>
      <c r="S1601" s="13">
        <f t="shared" si="122"/>
        <v>42468.497407407413</v>
      </c>
      <c r="T1601">
        <f t="shared" si="123"/>
        <v>2016</v>
      </c>
    </row>
    <row r="1602" spans="1:20" ht="29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 t="shared" si="124"/>
        <v>7</v>
      </c>
      <c r="Q1602">
        <f t="shared" si="120"/>
        <v>40.78</v>
      </c>
      <c r="R1602" s="13">
        <f t="shared" si="121"/>
        <v>41791.057314814818</v>
      </c>
      <c r="S1602" s="13">
        <f t="shared" si="122"/>
        <v>41835.21597222222</v>
      </c>
      <c r="T1602">
        <f t="shared" si="123"/>
        <v>2014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 t="shared" si="124"/>
        <v>108</v>
      </c>
      <c r="Q1603">
        <f t="shared" ref="Q1603:Q1666" si="125">IFERROR(ROUND(E1603/L1603,2),0)</f>
        <v>48.33</v>
      </c>
      <c r="R1603" s="13">
        <f t="shared" ref="R1603:R1666" si="126">(((J1603/60)/60)/24+DATE(1970,1,1))</f>
        <v>40638.092974537038</v>
      </c>
      <c r="S1603" s="13">
        <f t="shared" ref="S1603:S1666" si="127">(((I1603/60)/60)/24)+DATE(1970,1,1)</f>
        <v>40668.092974537038</v>
      </c>
      <c r="T1603">
        <f t="shared" ref="T1603:T1666" si="128">YEAR(R1603)</f>
        <v>2011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 t="shared" ref="P1604:P1667" si="129">ROUND(E1604/D1604*100,0)</f>
        <v>100</v>
      </c>
      <c r="Q1604">
        <f t="shared" si="125"/>
        <v>46.95</v>
      </c>
      <c r="R1604" s="13">
        <f t="shared" si="126"/>
        <v>40788.297650462962</v>
      </c>
      <c r="S1604" s="13">
        <f t="shared" si="127"/>
        <v>40830.958333333336</v>
      </c>
      <c r="T1604">
        <f t="shared" si="128"/>
        <v>2011</v>
      </c>
    </row>
    <row r="1605" spans="1:20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 t="shared" si="129"/>
        <v>100</v>
      </c>
      <c r="Q1605">
        <f t="shared" si="125"/>
        <v>66.69</v>
      </c>
      <c r="R1605" s="13">
        <f t="shared" si="126"/>
        <v>40876.169664351852</v>
      </c>
      <c r="S1605" s="13">
        <f t="shared" si="127"/>
        <v>40936.169664351852</v>
      </c>
      <c r="T1605">
        <f t="shared" si="128"/>
        <v>2011</v>
      </c>
    </row>
    <row r="1606" spans="1:20" ht="29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 t="shared" si="129"/>
        <v>122</v>
      </c>
      <c r="Q1606">
        <f t="shared" si="125"/>
        <v>48.84</v>
      </c>
      <c r="R1606" s="13">
        <f t="shared" si="126"/>
        <v>40945.845312500001</v>
      </c>
      <c r="S1606" s="13">
        <f t="shared" si="127"/>
        <v>40985.80364583333</v>
      </c>
      <c r="T1606">
        <f t="shared" si="128"/>
        <v>2012</v>
      </c>
    </row>
    <row r="1607" spans="1:20" ht="29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 t="shared" si="129"/>
        <v>101</v>
      </c>
      <c r="Q1607">
        <f t="shared" si="125"/>
        <v>137.31</v>
      </c>
      <c r="R1607" s="13">
        <f t="shared" si="126"/>
        <v>40747.012881944444</v>
      </c>
      <c r="S1607" s="13">
        <f t="shared" si="127"/>
        <v>40756.291666666664</v>
      </c>
      <c r="T1607">
        <f t="shared" si="128"/>
        <v>2011</v>
      </c>
    </row>
    <row r="1608" spans="1:20" ht="29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 t="shared" si="129"/>
        <v>101</v>
      </c>
      <c r="Q1608">
        <f t="shared" si="125"/>
        <v>87.83</v>
      </c>
      <c r="R1608" s="13">
        <f t="shared" si="126"/>
        <v>40536.111550925925</v>
      </c>
      <c r="S1608" s="13">
        <f t="shared" si="127"/>
        <v>40626.069884259261</v>
      </c>
      <c r="T1608">
        <f t="shared" si="128"/>
        <v>2010</v>
      </c>
    </row>
    <row r="1609" spans="1:20" ht="29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 t="shared" si="129"/>
        <v>145</v>
      </c>
      <c r="Q1609">
        <f t="shared" si="125"/>
        <v>70.790000000000006</v>
      </c>
      <c r="R1609" s="13">
        <f t="shared" si="126"/>
        <v>41053.80846064815</v>
      </c>
      <c r="S1609" s="13">
        <f t="shared" si="127"/>
        <v>41074.80846064815</v>
      </c>
      <c r="T1609">
        <f t="shared" si="128"/>
        <v>2012</v>
      </c>
    </row>
    <row r="1610" spans="1:20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 t="shared" si="129"/>
        <v>101</v>
      </c>
      <c r="Q1610">
        <f t="shared" si="125"/>
        <v>52.83</v>
      </c>
      <c r="R1610" s="13">
        <f t="shared" si="126"/>
        <v>41607.83085648148</v>
      </c>
      <c r="S1610" s="13">
        <f t="shared" si="127"/>
        <v>41640.226388888892</v>
      </c>
      <c r="T1610">
        <f t="shared" si="128"/>
        <v>2013</v>
      </c>
    </row>
    <row r="1611" spans="1:20" ht="29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 t="shared" si="129"/>
        <v>118</v>
      </c>
      <c r="Q1611">
        <f t="shared" si="125"/>
        <v>443.75</v>
      </c>
      <c r="R1611" s="13">
        <f t="shared" si="126"/>
        <v>40796.001261574071</v>
      </c>
      <c r="S1611" s="13">
        <f t="shared" si="127"/>
        <v>40849.333333333336</v>
      </c>
      <c r="T1611">
        <f t="shared" si="128"/>
        <v>2011</v>
      </c>
    </row>
    <row r="1612" spans="1:20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 t="shared" si="129"/>
        <v>272</v>
      </c>
      <c r="Q1612">
        <f t="shared" si="125"/>
        <v>48.54</v>
      </c>
      <c r="R1612" s="13">
        <f t="shared" si="126"/>
        <v>41228.924884259257</v>
      </c>
      <c r="S1612" s="13">
        <f t="shared" si="127"/>
        <v>41258.924884259257</v>
      </c>
      <c r="T1612">
        <f t="shared" si="128"/>
        <v>2012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 t="shared" si="129"/>
        <v>125</v>
      </c>
      <c r="Q1613">
        <f t="shared" si="125"/>
        <v>37.07</v>
      </c>
      <c r="R1613" s="13">
        <f t="shared" si="126"/>
        <v>41409.00037037037</v>
      </c>
      <c r="S1613" s="13">
        <f t="shared" si="127"/>
        <v>41430.00037037037</v>
      </c>
      <c r="T1613">
        <f t="shared" si="128"/>
        <v>2013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 t="shared" si="129"/>
        <v>110</v>
      </c>
      <c r="Q1614">
        <f t="shared" si="125"/>
        <v>50</v>
      </c>
      <c r="R1614" s="13">
        <f t="shared" si="126"/>
        <v>41246.874814814815</v>
      </c>
      <c r="S1614" s="13">
        <f t="shared" si="127"/>
        <v>41276.874814814815</v>
      </c>
      <c r="T1614">
        <f t="shared" si="128"/>
        <v>2012</v>
      </c>
    </row>
    <row r="1615" spans="1:20" ht="29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 t="shared" si="129"/>
        <v>102</v>
      </c>
      <c r="Q1615">
        <f t="shared" si="125"/>
        <v>39.04</v>
      </c>
      <c r="R1615" s="13">
        <f t="shared" si="126"/>
        <v>41082.069467592592</v>
      </c>
      <c r="S1615" s="13">
        <f t="shared" si="127"/>
        <v>41112.069467592592</v>
      </c>
      <c r="T1615">
        <f t="shared" si="128"/>
        <v>2012</v>
      </c>
    </row>
    <row r="1616" spans="1:20" ht="29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 t="shared" si="129"/>
        <v>103</v>
      </c>
      <c r="Q1616">
        <f t="shared" si="125"/>
        <v>66.69</v>
      </c>
      <c r="R1616" s="13">
        <f t="shared" si="126"/>
        <v>41794.981122685182</v>
      </c>
      <c r="S1616" s="13">
        <f t="shared" si="127"/>
        <v>41854.708333333336</v>
      </c>
      <c r="T1616">
        <f t="shared" si="128"/>
        <v>2014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 t="shared" si="129"/>
        <v>114</v>
      </c>
      <c r="Q1617">
        <f t="shared" si="125"/>
        <v>67.13</v>
      </c>
      <c r="R1617" s="13">
        <f t="shared" si="126"/>
        <v>40845.050879629627</v>
      </c>
      <c r="S1617" s="13">
        <f t="shared" si="127"/>
        <v>40890.092546296299</v>
      </c>
      <c r="T1617">
        <f t="shared" si="128"/>
        <v>2011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 t="shared" si="129"/>
        <v>104</v>
      </c>
      <c r="Q1618">
        <f t="shared" si="125"/>
        <v>66.37</v>
      </c>
      <c r="R1618" s="13">
        <f t="shared" si="126"/>
        <v>41194.715520833335</v>
      </c>
      <c r="S1618" s="13">
        <f t="shared" si="127"/>
        <v>41235.916666666664</v>
      </c>
      <c r="T1618">
        <f t="shared" si="128"/>
        <v>2012</v>
      </c>
    </row>
    <row r="1619" spans="1:20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 t="shared" si="129"/>
        <v>146</v>
      </c>
      <c r="Q1619">
        <f t="shared" si="125"/>
        <v>64.62</v>
      </c>
      <c r="R1619" s="13">
        <f t="shared" si="126"/>
        <v>41546.664212962962</v>
      </c>
      <c r="S1619" s="13">
        <f t="shared" si="127"/>
        <v>41579.791666666664</v>
      </c>
      <c r="T1619">
        <f t="shared" si="128"/>
        <v>2013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 t="shared" si="129"/>
        <v>105</v>
      </c>
      <c r="Q1620">
        <f t="shared" si="125"/>
        <v>58.37</v>
      </c>
      <c r="R1620" s="13">
        <f t="shared" si="126"/>
        <v>41301.654340277775</v>
      </c>
      <c r="S1620" s="13">
        <f t="shared" si="127"/>
        <v>41341.654340277775</v>
      </c>
      <c r="T1620">
        <f t="shared" si="128"/>
        <v>2013</v>
      </c>
    </row>
    <row r="1621" spans="1:20" ht="29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 t="shared" si="129"/>
        <v>133</v>
      </c>
      <c r="Q1621">
        <f t="shared" si="125"/>
        <v>86.96</v>
      </c>
      <c r="R1621" s="13">
        <f t="shared" si="126"/>
        <v>41876.18618055556</v>
      </c>
      <c r="S1621" s="13">
        <f t="shared" si="127"/>
        <v>41897.18618055556</v>
      </c>
      <c r="T1621">
        <f t="shared" si="128"/>
        <v>2014</v>
      </c>
    </row>
    <row r="1622" spans="1:20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 t="shared" si="129"/>
        <v>113</v>
      </c>
      <c r="Q1622">
        <f t="shared" si="125"/>
        <v>66.47</v>
      </c>
      <c r="R1622" s="13">
        <f t="shared" si="126"/>
        <v>41321.339583333334</v>
      </c>
      <c r="S1622" s="13">
        <f t="shared" si="127"/>
        <v>41328.339583333334</v>
      </c>
      <c r="T1622">
        <f t="shared" si="128"/>
        <v>2013</v>
      </c>
    </row>
    <row r="1623" spans="1:20" ht="29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 t="shared" si="129"/>
        <v>121</v>
      </c>
      <c r="Q1623">
        <f t="shared" si="125"/>
        <v>163.78</v>
      </c>
      <c r="R1623" s="13">
        <f t="shared" si="126"/>
        <v>41003.60665509259</v>
      </c>
      <c r="S1623" s="13">
        <f t="shared" si="127"/>
        <v>41057.165972222225</v>
      </c>
      <c r="T1623">
        <f t="shared" si="128"/>
        <v>2012</v>
      </c>
    </row>
    <row r="1624" spans="1:20" ht="29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 t="shared" si="129"/>
        <v>102</v>
      </c>
      <c r="Q1624">
        <f t="shared" si="125"/>
        <v>107.98</v>
      </c>
      <c r="R1624" s="13">
        <f t="shared" si="126"/>
        <v>41950.29483796296</v>
      </c>
      <c r="S1624" s="13">
        <f t="shared" si="127"/>
        <v>41990.332638888889</v>
      </c>
      <c r="T1624">
        <f t="shared" si="128"/>
        <v>2014</v>
      </c>
    </row>
    <row r="1625" spans="1:20" ht="29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 t="shared" si="129"/>
        <v>101</v>
      </c>
      <c r="Q1625">
        <f t="shared" si="125"/>
        <v>42.11</v>
      </c>
      <c r="R1625" s="13">
        <f t="shared" si="126"/>
        <v>41453.688530092593</v>
      </c>
      <c r="S1625" s="13">
        <f t="shared" si="127"/>
        <v>41513.688530092593</v>
      </c>
      <c r="T1625">
        <f t="shared" si="128"/>
        <v>2013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 t="shared" si="129"/>
        <v>118</v>
      </c>
      <c r="Q1626">
        <f t="shared" si="125"/>
        <v>47.2</v>
      </c>
      <c r="R1626" s="13">
        <f t="shared" si="126"/>
        <v>41243.367303240739</v>
      </c>
      <c r="S1626" s="13">
        <f t="shared" si="127"/>
        <v>41283.367303240739</v>
      </c>
      <c r="T1626">
        <f t="shared" si="128"/>
        <v>2012</v>
      </c>
    </row>
    <row r="1627" spans="1:20" ht="29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 t="shared" si="129"/>
        <v>155</v>
      </c>
      <c r="Q1627">
        <f t="shared" si="125"/>
        <v>112.02</v>
      </c>
      <c r="R1627" s="13">
        <f t="shared" si="126"/>
        <v>41135.699687500004</v>
      </c>
      <c r="S1627" s="13">
        <f t="shared" si="127"/>
        <v>41163.699687500004</v>
      </c>
      <c r="T1627">
        <f t="shared" si="128"/>
        <v>2012</v>
      </c>
    </row>
    <row r="1628" spans="1:20" ht="29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 t="shared" si="129"/>
        <v>101</v>
      </c>
      <c r="Q1628">
        <f t="shared" si="125"/>
        <v>74.95</v>
      </c>
      <c r="R1628" s="13">
        <f t="shared" si="126"/>
        <v>41579.847997685189</v>
      </c>
      <c r="S1628" s="13">
        <f t="shared" si="127"/>
        <v>41609.889664351853</v>
      </c>
      <c r="T1628">
        <f t="shared" si="128"/>
        <v>2013</v>
      </c>
    </row>
    <row r="1629" spans="1:20" ht="29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 t="shared" si="129"/>
        <v>117</v>
      </c>
      <c r="Q1629">
        <f t="shared" si="125"/>
        <v>61.58</v>
      </c>
      <c r="R1629" s="13">
        <f t="shared" si="126"/>
        <v>41205.707048611112</v>
      </c>
      <c r="S1629" s="13">
        <f t="shared" si="127"/>
        <v>41239.207638888889</v>
      </c>
      <c r="T1629">
        <f t="shared" si="128"/>
        <v>2012</v>
      </c>
    </row>
    <row r="1630" spans="1:20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 t="shared" si="129"/>
        <v>101</v>
      </c>
      <c r="Q1630">
        <f t="shared" si="125"/>
        <v>45.88</v>
      </c>
      <c r="R1630" s="13">
        <f t="shared" si="126"/>
        <v>41774.737060185187</v>
      </c>
      <c r="S1630" s="13">
        <f t="shared" si="127"/>
        <v>41807.737060185187</v>
      </c>
      <c r="T1630">
        <f t="shared" si="128"/>
        <v>2014</v>
      </c>
    </row>
    <row r="1631" spans="1:20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 t="shared" si="129"/>
        <v>104</v>
      </c>
      <c r="Q1631">
        <f t="shared" si="125"/>
        <v>75.849999999999994</v>
      </c>
      <c r="R1631" s="13">
        <f t="shared" si="126"/>
        <v>41645.867280092592</v>
      </c>
      <c r="S1631" s="13">
        <f t="shared" si="127"/>
        <v>41690.867280092592</v>
      </c>
      <c r="T1631">
        <f t="shared" si="128"/>
        <v>2014</v>
      </c>
    </row>
    <row r="1632" spans="1:20" ht="29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 t="shared" si="129"/>
        <v>265</v>
      </c>
      <c r="Q1632">
        <f t="shared" si="125"/>
        <v>84.21</v>
      </c>
      <c r="R1632" s="13">
        <f t="shared" si="126"/>
        <v>40939.837673611109</v>
      </c>
      <c r="S1632" s="13">
        <f t="shared" si="127"/>
        <v>40970.290972222225</v>
      </c>
      <c r="T1632">
        <f t="shared" si="128"/>
        <v>2012</v>
      </c>
    </row>
    <row r="1633" spans="1:20" ht="29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 t="shared" si="129"/>
        <v>156</v>
      </c>
      <c r="Q1633">
        <f t="shared" si="125"/>
        <v>117.23</v>
      </c>
      <c r="R1633" s="13">
        <f t="shared" si="126"/>
        <v>41164.859502314815</v>
      </c>
      <c r="S1633" s="13">
        <f t="shared" si="127"/>
        <v>41194.859502314815</v>
      </c>
      <c r="T1633">
        <f t="shared" si="128"/>
        <v>2012</v>
      </c>
    </row>
    <row r="1634" spans="1:20" ht="29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 t="shared" si="129"/>
        <v>102</v>
      </c>
      <c r="Q1634">
        <f t="shared" si="125"/>
        <v>86.49</v>
      </c>
      <c r="R1634" s="13">
        <f t="shared" si="126"/>
        <v>40750.340902777774</v>
      </c>
      <c r="S1634" s="13">
        <f t="shared" si="127"/>
        <v>40810.340902777774</v>
      </c>
      <c r="T1634">
        <f t="shared" si="128"/>
        <v>2011</v>
      </c>
    </row>
    <row r="1635" spans="1:20" ht="29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 t="shared" si="129"/>
        <v>100</v>
      </c>
      <c r="Q1635">
        <f t="shared" si="125"/>
        <v>172.41</v>
      </c>
      <c r="R1635" s="13">
        <f t="shared" si="126"/>
        <v>40896.883750000001</v>
      </c>
      <c r="S1635" s="13">
        <f t="shared" si="127"/>
        <v>40924.208333333336</v>
      </c>
      <c r="T1635">
        <f t="shared" si="128"/>
        <v>2011</v>
      </c>
    </row>
    <row r="1636" spans="1:20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 t="shared" si="129"/>
        <v>101</v>
      </c>
      <c r="Q1636">
        <f t="shared" si="125"/>
        <v>62.81</v>
      </c>
      <c r="R1636" s="13">
        <f t="shared" si="126"/>
        <v>40658.189826388887</v>
      </c>
      <c r="S1636" s="13">
        <f t="shared" si="127"/>
        <v>40696.249305555553</v>
      </c>
      <c r="T1636">
        <f t="shared" si="128"/>
        <v>2011</v>
      </c>
    </row>
    <row r="1637" spans="1:20" ht="29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 t="shared" si="129"/>
        <v>125</v>
      </c>
      <c r="Q1637">
        <f t="shared" si="125"/>
        <v>67.73</v>
      </c>
      <c r="R1637" s="13">
        <f t="shared" si="126"/>
        <v>42502.868761574078</v>
      </c>
      <c r="S1637" s="13">
        <f t="shared" si="127"/>
        <v>42562.868761574078</v>
      </c>
      <c r="T1637">
        <f t="shared" si="128"/>
        <v>2016</v>
      </c>
    </row>
    <row r="1638" spans="1:20" ht="29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 t="shared" si="129"/>
        <v>104</v>
      </c>
      <c r="Q1638">
        <f t="shared" si="125"/>
        <v>53.56</v>
      </c>
      <c r="R1638" s="13">
        <f t="shared" si="126"/>
        <v>40663.08666666667</v>
      </c>
      <c r="S1638" s="13">
        <f t="shared" si="127"/>
        <v>40706.166666666664</v>
      </c>
      <c r="T1638">
        <f t="shared" si="128"/>
        <v>2011</v>
      </c>
    </row>
    <row r="1639" spans="1:20" ht="29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 t="shared" si="129"/>
        <v>104</v>
      </c>
      <c r="Q1639">
        <f t="shared" si="125"/>
        <v>34.6</v>
      </c>
      <c r="R1639" s="13">
        <f t="shared" si="126"/>
        <v>40122.751620370371</v>
      </c>
      <c r="S1639" s="13">
        <f t="shared" si="127"/>
        <v>40178.98541666667</v>
      </c>
      <c r="T1639">
        <f t="shared" si="128"/>
        <v>2009</v>
      </c>
    </row>
    <row r="1640" spans="1:20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 t="shared" si="129"/>
        <v>105</v>
      </c>
      <c r="Q1640">
        <f t="shared" si="125"/>
        <v>38.89</v>
      </c>
      <c r="R1640" s="13">
        <f t="shared" si="126"/>
        <v>41288.68712962963</v>
      </c>
      <c r="S1640" s="13">
        <f t="shared" si="127"/>
        <v>41333.892361111109</v>
      </c>
      <c r="T1640">
        <f t="shared" si="128"/>
        <v>2013</v>
      </c>
    </row>
    <row r="1641" spans="1:20" ht="29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 t="shared" si="129"/>
        <v>100</v>
      </c>
      <c r="Q1641">
        <f t="shared" si="125"/>
        <v>94.74</v>
      </c>
      <c r="R1641" s="13">
        <f t="shared" si="126"/>
        <v>40941.652372685188</v>
      </c>
      <c r="S1641" s="13">
        <f t="shared" si="127"/>
        <v>40971.652372685188</v>
      </c>
      <c r="T1641">
        <f t="shared" si="128"/>
        <v>2012</v>
      </c>
    </row>
    <row r="1642" spans="1:20" ht="29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 t="shared" si="129"/>
        <v>170</v>
      </c>
      <c r="Q1642">
        <f t="shared" si="125"/>
        <v>39.97</v>
      </c>
      <c r="R1642" s="13">
        <f t="shared" si="126"/>
        <v>40379.23096064815</v>
      </c>
      <c r="S1642" s="13">
        <f t="shared" si="127"/>
        <v>40393.082638888889</v>
      </c>
      <c r="T1642">
        <f t="shared" si="128"/>
        <v>2010</v>
      </c>
    </row>
    <row r="1643" spans="1:20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 t="shared" si="129"/>
        <v>101</v>
      </c>
      <c r="Q1643">
        <f t="shared" si="125"/>
        <v>97.5</v>
      </c>
      <c r="R1643" s="13">
        <f t="shared" si="126"/>
        <v>41962.596574074079</v>
      </c>
      <c r="S1643" s="13">
        <f t="shared" si="127"/>
        <v>41992.596574074079</v>
      </c>
      <c r="T1643">
        <f t="shared" si="128"/>
        <v>2014</v>
      </c>
    </row>
    <row r="1644" spans="1:20" ht="29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 t="shared" si="129"/>
        <v>100</v>
      </c>
      <c r="Q1644">
        <f t="shared" si="125"/>
        <v>42.86</v>
      </c>
      <c r="R1644" s="13">
        <f t="shared" si="126"/>
        <v>40688.024618055555</v>
      </c>
      <c r="S1644" s="13">
        <f t="shared" si="127"/>
        <v>40708.024618055555</v>
      </c>
      <c r="T1644">
        <f t="shared" si="128"/>
        <v>2011</v>
      </c>
    </row>
    <row r="1645" spans="1:20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 t="shared" si="129"/>
        <v>125</v>
      </c>
      <c r="Q1645">
        <f t="shared" si="125"/>
        <v>168.51</v>
      </c>
      <c r="R1645" s="13">
        <f t="shared" si="126"/>
        <v>41146.824212962965</v>
      </c>
      <c r="S1645" s="13">
        <f t="shared" si="127"/>
        <v>41176.824212962965</v>
      </c>
      <c r="T1645">
        <f t="shared" si="128"/>
        <v>2012</v>
      </c>
    </row>
    <row r="1646" spans="1:20" ht="29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 t="shared" si="129"/>
        <v>110</v>
      </c>
      <c r="Q1646">
        <f t="shared" si="125"/>
        <v>85.55</v>
      </c>
      <c r="R1646" s="13">
        <f t="shared" si="126"/>
        <v>41175.05972222222</v>
      </c>
      <c r="S1646" s="13">
        <f t="shared" si="127"/>
        <v>41235.101388888892</v>
      </c>
      <c r="T1646">
        <f t="shared" si="128"/>
        <v>2012</v>
      </c>
    </row>
    <row r="1647" spans="1:20" ht="29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 t="shared" si="129"/>
        <v>111</v>
      </c>
      <c r="Q1647">
        <f t="shared" si="125"/>
        <v>554</v>
      </c>
      <c r="R1647" s="13">
        <f t="shared" si="126"/>
        <v>41521.617361111108</v>
      </c>
      <c r="S1647" s="13">
        <f t="shared" si="127"/>
        <v>41535.617361111108</v>
      </c>
      <c r="T1647">
        <f t="shared" si="128"/>
        <v>2013</v>
      </c>
    </row>
    <row r="1648" spans="1:20" ht="29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 t="shared" si="129"/>
        <v>110</v>
      </c>
      <c r="Q1648">
        <f t="shared" si="125"/>
        <v>26.55</v>
      </c>
      <c r="R1648" s="13">
        <f t="shared" si="126"/>
        <v>41833.450266203705</v>
      </c>
      <c r="S1648" s="13">
        <f t="shared" si="127"/>
        <v>41865.757638888892</v>
      </c>
      <c r="T1648">
        <f t="shared" si="128"/>
        <v>2014</v>
      </c>
    </row>
    <row r="1649" spans="1:20" ht="29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 t="shared" si="129"/>
        <v>105</v>
      </c>
      <c r="Q1649">
        <f t="shared" si="125"/>
        <v>113.83</v>
      </c>
      <c r="R1649" s="13">
        <f t="shared" si="126"/>
        <v>41039.409456018519</v>
      </c>
      <c r="S1649" s="13">
        <f t="shared" si="127"/>
        <v>41069.409456018519</v>
      </c>
      <c r="T1649">
        <f t="shared" si="128"/>
        <v>2012</v>
      </c>
    </row>
    <row r="1650" spans="1:20" ht="29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 t="shared" si="129"/>
        <v>125</v>
      </c>
      <c r="Q1650">
        <f t="shared" si="125"/>
        <v>32.01</v>
      </c>
      <c r="R1650" s="13">
        <f t="shared" si="126"/>
        <v>40592.704652777778</v>
      </c>
      <c r="S1650" s="13">
        <f t="shared" si="127"/>
        <v>40622.662986111114</v>
      </c>
      <c r="T1650">
        <f t="shared" si="128"/>
        <v>2011</v>
      </c>
    </row>
    <row r="1651" spans="1:20" ht="29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 t="shared" si="129"/>
        <v>101</v>
      </c>
      <c r="Q1651">
        <f t="shared" si="125"/>
        <v>47.19</v>
      </c>
      <c r="R1651" s="13">
        <f t="shared" si="126"/>
        <v>41737.684664351851</v>
      </c>
      <c r="S1651" s="13">
        <f t="shared" si="127"/>
        <v>41782.684664351851</v>
      </c>
      <c r="T1651">
        <f t="shared" si="128"/>
        <v>2014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 t="shared" si="129"/>
        <v>142</v>
      </c>
      <c r="Q1652">
        <f t="shared" si="125"/>
        <v>88.47</v>
      </c>
      <c r="R1652" s="13">
        <f t="shared" si="126"/>
        <v>41526.435613425929</v>
      </c>
      <c r="S1652" s="13">
        <f t="shared" si="127"/>
        <v>41556.435613425929</v>
      </c>
      <c r="T1652">
        <f t="shared" si="128"/>
        <v>2013</v>
      </c>
    </row>
    <row r="1653" spans="1:20" ht="29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 t="shared" si="129"/>
        <v>101</v>
      </c>
      <c r="Q1653">
        <f t="shared" si="125"/>
        <v>100.75</v>
      </c>
      <c r="R1653" s="13">
        <f t="shared" si="126"/>
        <v>40625.900694444441</v>
      </c>
      <c r="S1653" s="13">
        <f t="shared" si="127"/>
        <v>40659.290972222225</v>
      </c>
      <c r="T1653">
        <f t="shared" si="128"/>
        <v>2011</v>
      </c>
    </row>
    <row r="1654" spans="1:20" ht="29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 t="shared" si="129"/>
        <v>101</v>
      </c>
      <c r="Q1654">
        <f t="shared" si="125"/>
        <v>64.709999999999994</v>
      </c>
      <c r="R1654" s="13">
        <f t="shared" si="126"/>
        <v>41572.492974537039</v>
      </c>
      <c r="S1654" s="13">
        <f t="shared" si="127"/>
        <v>41602.534641203703</v>
      </c>
      <c r="T1654">
        <f t="shared" si="128"/>
        <v>2013</v>
      </c>
    </row>
    <row r="1655" spans="1:20" ht="29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 t="shared" si="129"/>
        <v>174</v>
      </c>
      <c r="Q1655">
        <f t="shared" si="125"/>
        <v>51.85</v>
      </c>
      <c r="R1655" s="13">
        <f t="shared" si="126"/>
        <v>40626.834444444445</v>
      </c>
      <c r="S1655" s="13">
        <f t="shared" si="127"/>
        <v>40657.834444444445</v>
      </c>
      <c r="T1655">
        <f t="shared" si="128"/>
        <v>2011</v>
      </c>
    </row>
    <row r="1656" spans="1:20" ht="29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 t="shared" si="129"/>
        <v>120</v>
      </c>
      <c r="Q1656">
        <f t="shared" si="125"/>
        <v>38.79</v>
      </c>
      <c r="R1656" s="13">
        <f t="shared" si="126"/>
        <v>40987.890740740739</v>
      </c>
      <c r="S1656" s="13">
        <f t="shared" si="127"/>
        <v>41017.890740740739</v>
      </c>
      <c r="T1656">
        <f t="shared" si="128"/>
        <v>2012</v>
      </c>
    </row>
    <row r="1657" spans="1:20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 t="shared" si="129"/>
        <v>143</v>
      </c>
      <c r="Q1657">
        <f t="shared" si="125"/>
        <v>44.65</v>
      </c>
      <c r="R1657" s="13">
        <f t="shared" si="126"/>
        <v>40974.791898148149</v>
      </c>
      <c r="S1657" s="13">
        <f t="shared" si="127"/>
        <v>41004.750231481477</v>
      </c>
      <c r="T1657">
        <f t="shared" si="128"/>
        <v>2012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 t="shared" si="129"/>
        <v>100</v>
      </c>
      <c r="Q1658">
        <f t="shared" si="125"/>
        <v>156.77000000000001</v>
      </c>
      <c r="R1658" s="13">
        <f t="shared" si="126"/>
        <v>41226.928842592592</v>
      </c>
      <c r="S1658" s="13">
        <f t="shared" si="127"/>
        <v>41256.928842592592</v>
      </c>
      <c r="T1658">
        <f t="shared" si="128"/>
        <v>2012</v>
      </c>
    </row>
    <row r="1659" spans="1:20" ht="29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 t="shared" si="129"/>
        <v>105</v>
      </c>
      <c r="Q1659">
        <f t="shared" si="125"/>
        <v>118.7</v>
      </c>
      <c r="R1659" s="13">
        <f t="shared" si="126"/>
        <v>41023.782037037039</v>
      </c>
      <c r="S1659" s="13">
        <f t="shared" si="127"/>
        <v>41053.782037037039</v>
      </c>
      <c r="T1659">
        <f t="shared" si="128"/>
        <v>2012</v>
      </c>
    </row>
    <row r="1660" spans="1:20" ht="29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 t="shared" si="129"/>
        <v>132</v>
      </c>
      <c r="Q1660">
        <f t="shared" si="125"/>
        <v>74.150000000000006</v>
      </c>
      <c r="R1660" s="13">
        <f t="shared" si="126"/>
        <v>41223.22184027778</v>
      </c>
      <c r="S1660" s="13">
        <f t="shared" si="127"/>
        <v>41261.597222222219</v>
      </c>
      <c r="T1660">
        <f t="shared" si="128"/>
        <v>2012</v>
      </c>
    </row>
    <row r="1661" spans="1:20" ht="29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 t="shared" si="129"/>
        <v>113</v>
      </c>
      <c r="Q1661">
        <f t="shared" si="125"/>
        <v>12.53</v>
      </c>
      <c r="R1661" s="13">
        <f t="shared" si="126"/>
        <v>41596.913437499999</v>
      </c>
      <c r="S1661" s="13">
        <f t="shared" si="127"/>
        <v>41625.5</v>
      </c>
      <c r="T1661">
        <f t="shared" si="128"/>
        <v>2013</v>
      </c>
    </row>
    <row r="1662" spans="1:20" ht="29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 t="shared" si="129"/>
        <v>1254</v>
      </c>
      <c r="Q1662">
        <f t="shared" si="125"/>
        <v>27.86</v>
      </c>
      <c r="R1662" s="13">
        <f t="shared" si="126"/>
        <v>42459.693865740745</v>
      </c>
      <c r="S1662" s="13">
        <f t="shared" si="127"/>
        <v>42490.915972222225</v>
      </c>
      <c r="T1662">
        <f t="shared" si="128"/>
        <v>2016</v>
      </c>
    </row>
    <row r="1663" spans="1:20" ht="29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 t="shared" si="129"/>
        <v>103</v>
      </c>
      <c r="Q1663">
        <f t="shared" si="125"/>
        <v>80.180000000000007</v>
      </c>
      <c r="R1663" s="13">
        <f t="shared" si="126"/>
        <v>42343.998043981483</v>
      </c>
      <c r="S1663" s="13">
        <f t="shared" si="127"/>
        <v>42386.875</v>
      </c>
      <c r="T1663">
        <f t="shared" si="128"/>
        <v>2015</v>
      </c>
    </row>
    <row r="1664" spans="1:20" ht="29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 t="shared" si="129"/>
        <v>103</v>
      </c>
      <c r="Q1664">
        <f t="shared" si="125"/>
        <v>132.44</v>
      </c>
      <c r="R1664" s="13">
        <f t="shared" si="126"/>
        <v>40848.198333333334</v>
      </c>
      <c r="S1664" s="13">
        <f t="shared" si="127"/>
        <v>40908.239999999998</v>
      </c>
      <c r="T1664">
        <f t="shared" si="128"/>
        <v>2011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 t="shared" si="129"/>
        <v>108</v>
      </c>
      <c r="Q1665">
        <f t="shared" si="125"/>
        <v>33.75</v>
      </c>
      <c r="R1665" s="13">
        <f t="shared" si="126"/>
        <v>42006.02207175926</v>
      </c>
      <c r="S1665" s="13">
        <f t="shared" si="127"/>
        <v>42036.02207175926</v>
      </c>
      <c r="T1665">
        <f t="shared" si="128"/>
        <v>2015</v>
      </c>
    </row>
    <row r="1666" spans="1:20" ht="29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 t="shared" si="129"/>
        <v>122</v>
      </c>
      <c r="Q1666">
        <f t="shared" si="125"/>
        <v>34.380000000000003</v>
      </c>
      <c r="R1666" s="13">
        <f t="shared" si="126"/>
        <v>40939.761782407404</v>
      </c>
      <c r="S1666" s="13">
        <f t="shared" si="127"/>
        <v>40984.165972222225</v>
      </c>
      <c r="T1666">
        <f t="shared" si="128"/>
        <v>2012</v>
      </c>
    </row>
    <row r="1667" spans="1:20" ht="29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 t="shared" si="129"/>
        <v>119</v>
      </c>
      <c r="Q1667">
        <f t="shared" ref="Q1667:Q1730" si="130">IFERROR(ROUND(E1667/L1667,2),0)</f>
        <v>44.96</v>
      </c>
      <c r="R1667" s="13">
        <f t="shared" ref="R1667:R1730" si="131">(((J1667/60)/60)/24+DATE(1970,1,1))</f>
        <v>40564.649456018517</v>
      </c>
      <c r="S1667" s="13">
        <f t="shared" ref="S1667:S1730" si="132">(((I1667/60)/60)/24)+DATE(1970,1,1)</f>
        <v>40596.125</v>
      </c>
      <c r="T1667">
        <f t="shared" ref="T1667:T1730" si="133">YEAR(R1667)</f>
        <v>2011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 t="shared" ref="P1668:P1731" si="134">ROUND(E1668/D1668*100,0)</f>
        <v>161</v>
      </c>
      <c r="Q1668">
        <f t="shared" si="130"/>
        <v>41.04</v>
      </c>
      <c r="R1668" s="13">
        <f t="shared" si="131"/>
        <v>41331.253159722226</v>
      </c>
      <c r="S1668" s="13">
        <f t="shared" si="132"/>
        <v>41361.211493055554</v>
      </c>
      <c r="T1668">
        <f t="shared" si="133"/>
        <v>2013</v>
      </c>
    </row>
    <row r="1669" spans="1:20" ht="29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 t="shared" si="134"/>
        <v>127</v>
      </c>
      <c r="Q1669">
        <f t="shared" si="130"/>
        <v>52.6</v>
      </c>
      <c r="R1669" s="13">
        <f t="shared" si="131"/>
        <v>41682.0705787037</v>
      </c>
      <c r="S1669" s="13">
        <f t="shared" si="132"/>
        <v>41709.290972222225</v>
      </c>
      <c r="T1669">
        <f t="shared" si="133"/>
        <v>2014</v>
      </c>
    </row>
    <row r="1670" spans="1:20" ht="29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 t="shared" si="134"/>
        <v>103</v>
      </c>
      <c r="Q1670">
        <f t="shared" si="130"/>
        <v>70.78</v>
      </c>
      <c r="R1670" s="13">
        <f t="shared" si="131"/>
        <v>40845.14975694444</v>
      </c>
      <c r="S1670" s="13">
        <f t="shared" si="132"/>
        <v>40875.191423611112</v>
      </c>
      <c r="T1670">
        <f t="shared" si="133"/>
        <v>2011</v>
      </c>
    </row>
    <row r="1671" spans="1:20" ht="29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 t="shared" si="134"/>
        <v>140</v>
      </c>
      <c r="Q1671">
        <f t="shared" si="130"/>
        <v>53.75</v>
      </c>
      <c r="R1671" s="13">
        <f t="shared" si="131"/>
        <v>42461.885138888887</v>
      </c>
      <c r="S1671" s="13">
        <f t="shared" si="132"/>
        <v>42521.885138888887</v>
      </c>
      <c r="T1671">
        <f t="shared" si="133"/>
        <v>2016</v>
      </c>
    </row>
    <row r="1672" spans="1:20" ht="29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 t="shared" si="134"/>
        <v>103</v>
      </c>
      <c r="Q1672">
        <f t="shared" si="130"/>
        <v>44.61</v>
      </c>
      <c r="R1672" s="13">
        <f t="shared" si="131"/>
        <v>40313.930543981485</v>
      </c>
      <c r="S1672" s="13">
        <f t="shared" si="132"/>
        <v>40364.166666666664</v>
      </c>
      <c r="T1672">
        <f t="shared" si="133"/>
        <v>2010</v>
      </c>
    </row>
    <row r="1673" spans="1:20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 t="shared" si="134"/>
        <v>101</v>
      </c>
      <c r="Q1673">
        <f t="shared" si="130"/>
        <v>26.15</v>
      </c>
      <c r="R1673" s="13">
        <f t="shared" si="131"/>
        <v>42553.54414351852</v>
      </c>
      <c r="S1673" s="13">
        <f t="shared" si="132"/>
        <v>42583.54414351852</v>
      </c>
      <c r="T1673">
        <f t="shared" si="133"/>
        <v>2016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 t="shared" si="134"/>
        <v>113</v>
      </c>
      <c r="Q1674">
        <f t="shared" si="130"/>
        <v>39.18</v>
      </c>
      <c r="R1674" s="13">
        <f t="shared" si="131"/>
        <v>41034.656597222223</v>
      </c>
      <c r="S1674" s="13">
        <f t="shared" si="132"/>
        <v>41064.656597222223</v>
      </c>
      <c r="T1674">
        <f t="shared" si="133"/>
        <v>2012</v>
      </c>
    </row>
    <row r="1675" spans="1:20" ht="29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 t="shared" si="134"/>
        <v>128</v>
      </c>
      <c r="Q1675">
        <f t="shared" si="130"/>
        <v>45.59</v>
      </c>
      <c r="R1675" s="13">
        <f t="shared" si="131"/>
        <v>42039.878379629634</v>
      </c>
      <c r="S1675" s="13">
        <f t="shared" si="132"/>
        <v>42069.878379629634</v>
      </c>
      <c r="T1675">
        <f t="shared" si="133"/>
        <v>2015</v>
      </c>
    </row>
    <row r="1676" spans="1:20" ht="29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 t="shared" si="134"/>
        <v>202</v>
      </c>
      <c r="Q1676">
        <f t="shared" si="130"/>
        <v>89.25</v>
      </c>
      <c r="R1676" s="13">
        <f t="shared" si="131"/>
        <v>42569.605393518519</v>
      </c>
      <c r="S1676" s="13">
        <f t="shared" si="132"/>
        <v>42600.290972222225</v>
      </c>
      <c r="T1676">
        <f t="shared" si="133"/>
        <v>2016</v>
      </c>
    </row>
    <row r="1677" spans="1:20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 t="shared" si="134"/>
        <v>137</v>
      </c>
      <c r="Q1677">
        <f t="shared" si="130"/>
        <v>40.42</v>
      </c>
      <c r="R1677" s="13">
        <f t="shared" si="131"/>
        <v>40802.733101851853</v>
      </c>
      <c r="S1677" s="13">
        <f t="shared" si="132"/>
        <v>40832.918749999997</v>
      </c>
      <c r="T1677">
        <f t="shared" si="133"/>
        <v>2011</v>
      </c>
    </row>
    <row r="1678" spans="1:20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 t="shared" si="134"/>
        <v>115</v>
      </c>
      <c r="Q1678">
        <f t="shared" si="130"/>
        <v>82.38</v>
      </c>
      <c r="R1678" s="13">
        <f t="shared" si="131"/>
        <v>40973.72623842593</v>
      </c>
      <c r="S1678" s="13">
        <f t="shared" si="132"/>
        <v>41020.165972222225</v>
      </c>
      <c r="T1678">
        <f t="shared" si="133"/>
        <v>2012</v>
      </c>
    </row>
    <row r="1679" spans="1:20" ht="29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 t="shared" si="134"/>
        <v>112</v>
      </c>
      <c r="Q1679">
        <f t="shared" si="130"/>
        <v>159.52000000000001</v>
      </c>
      <c r="R1679" s="13">
        <f t="shared" si="131"/>
        <v>42416.407129629632</v>
      </c>
      <c r="S1679" s="13">
        <f t="shared" si="132"/>
        <v>42476.249305555553</v>
      </c>
      <c r="T1679">
        <f t="shared" si="133"/>
        <v>2016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 t="shared" si="134"/>
        <v>118</v>
      </c>
      <c r="Q1680">
        <f t="shared" si="130"/>
        <v>36.24</v>
      </c>
      <c r="R1680" s="13">
        <f t="shared" si="131"/>
        <v>41662.854988425926</v>
      </c>
      <c r="S1680" s="13">
        <f t="shared" si="132"/>
        <v>41676.854988425926</v>
      </c>
      <c r="T1680">
        <f t="shared" si="133"/>
        <v>2014</v>
      </c>
    </row>
    <row r="1681" spans="1:20" ht="29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 t="shared" si="134"/>
        <v>175</v>
      </c>
      <c r="Q1681">
        <f t="shared" si="130"/>
        <v>62.5</v>
      </c>
      <c r="R1681" s="13">
        <f t="shared" si="131"/>
        <v>40723.068807870368</v>
      </c>
      <c r="S1681" s="13">
        <f t="shared" si="132"/>
        <v>40746.068807870368</v>
      </c>
      <c r="T1681">
        <f t="shared" si="133"/>
        <v>2011</v>
      </c>
    </row>
    <row r="1682" spans="1:20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 t="shared" si="134"/>
        <v>118</v>
      </c>
      <c r="Q1682">
        <f t="shared" si="130"/>
        <v>47</v>
      </c>
      <c r="R1682" s="13">
        <f t="shared" si="131"/>
        <v>41802.757719907408</v>
      </c>
      <c r="S1682" s="13">
        <f t="shared" si="132"/>
        <v>41832.757719907408</v>
      </c>
      <c r="T1682">
        <f t="shared" si="133"/>
        <v>2014</v>
      </c>
    </row>
    <row r="1683" spans="1:20" ht="29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 t="shared" si="134"/>
        <v>101</v>
      </c>
      <c r="Q1683">
        <f t="shared" si="130"/>
        <v>74.58</v>
      </c>
      <c r="R1683" s="13">
        <f t="shared" si="131"/>
        <v>42774.121342592596</v>
      </c>
      <c r="S1683" s="13">
        <f t="shared" si="132"/>
        <v>42823.083333333328</v>
      </c>
      <c r="T1683">
        <f t="shared" si="133"/>
        <v>2017</v>
      </c>
    </row>
    <row r="1684" spans="1:20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 t="shared" si="134"/>
        <v>0</v>
      </c>
      <c r="Q1684">
        <f t="shared" si="130"/>
        <v>0</v>
      </c>
      <c r="R1684" s="13">
        <f t="shared" si="131"/>
        <v>42779.21365740741</v>
      </c>
      <c r="S1684" s="13">
        <f t="shared" si="132"/>
        <v>42839.171990740739</v>
      </c>
      <c r="T1684">
        <f t="shared" si="133"/>
        <v>2017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 t="shared" si="134"/>
        <v>22</v>
      </c>
      <c r="Q1685">
        <f t="shared" si="130"/>
        <v>76</v>
      </c>
      <c r="R1685" s="13">
        <f t="shared" si="131"/>
        <v>42808.781689814816</v>
      </c>
      <c r="S1685" s="13">
        <f t="shared" si="132"/>
        <v>42832.781689814816</v>
      </c>
      <c r="T1685">
        <f t="shared" si="133"/>
        <v>2017</v>
      </c>
    </row>
    <row r="1686" spans="1:20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 t="shared" si="134"/>
        <v>109</v>
      </c>
      <c r="Q1686">
        <f t="shared" si="130"/>
        <v>86.44</v>
      </c>
      <c r="R1686" s="13">
        <f t="shared" si="131"/>
        <v>42783.815289351856</v>
      </c>
      <c r="S1686" s="13">
        <f t="shared" si="132"/>
        <v>42811.773622685185</v>
      </c>
      <c r="T1686">
        <f t="shared" si="133"/>
        <v>2017</v>
      </c>
    </row>
    <row r="1687" spans="1:20" ht="29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 t="shared" si="134"/>
        <v>103</v>
      </c>
      <c r="Q1687">
        <f t="shared" si="130"/>
        <v>24</v>
      </c>
      <c r="R1687" s="13">
        <f t="shared" si="131"/>
        <v>42788.2502662037</v>
      </c>
      <c r="S1687" s="13">
        <f t="shared" si="132"/>
        <v>42818.208599537036</v>
      </c>
      <c r="T1687">
        <f t="shared" si="133"/>
        <v>2017</v>
      </c>
    </row>
    <row r="1688" spans="1:20" ht="29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 t="shared" si="134"/>
        <v>0</v>
      </c>
      <c r="Q1688">
        <f t="shared" si="130"/>
        <v>18</v>
      </c>
      <c r="R1688" s="13">
        <f t="shared" si="131"/>
        <v>42792.843969907408</v>
      </c>
      <c r="S1688" s="13">
        <f t="shared" si="132"/>
        <v>42852.802303240736</v>
      </c>
      <c r="T1688">
        <f t="shared" si="133"/>
        <v>2017</v>
      </c>
    </row>
    <row r="1689" spans="1:20" ht="29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 t="shared" si="134"/>
        <v>31</v>
      </c>
      <c r="Q1689">
        <f t="shared" si="130"/>
        <v>80.13</v>
      </c>
      <c r="R1689" s="13">
        <f t="shared" si="131"/>
        <v>42802.046817129631</v>
      </c>
      <c r="S1689" s="13">
        <f t="shared" si="132"/>
        <v>42835.84375</v>
      </c>
      <c r="T1689">
        <f t="shared" si="133"/>
        <v>2017</v>
      </c>
    </row>
    <row r="1690" spans="1:20" ht="29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 t="shared" si="134"/>
        <v>44</v>
      </c>
      <c r="Q1690">
        <f t="shared" si="130"/>
        <v>253.14</v>
      </c>
      <c r="R1690" s="13">
        <f t="shared" si="131"/>
        <v>42804.534652777773</v>
      </c>
      <c r="S1690" s="13">
        <f t="shared" si="132"/>
        <v>42834.492986111116</v>
      </c>
      <c r="T1690">
        <f t="shared" si="133"/>
        <v>2017</v>
      </c>
    </row>
    <row r="1691" spans="1:20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 t="shared" si="134"/>
        <v>100</v>
      </c>
      <c r="Q1691">
        <f t="shared" si="130"/>
        <v>171.43</v>
      </c>
      <c r="R1691" s="13">
        <f t="shared" si="131"/>
        <v>42780.942476851851</v>
      </c>
      <c r="S1691" s="13">
        <f t="shared" si="132"/>
        <v>42810.900810185187</v>
      </c>
      <c r="T1691">
        <f t="shared" si="133"/>
        <v>2017</v>
      </c>
    </row>
    <row r="1692" spans="1:20" ht="29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 t="shared" si="134"/>
        <v>25</v>
      </c>
      <c r="Q1692">
        <f t="shared" si="130"/>
        <v>57.73</v>
      </c>
      <c r="R1692" s="13">
        <f t="shared" si="131"/>
        <v>42801.43104166667</v>
      </c>
      <c r="S1692" s="13">
        <f t="shared" si="132"/>
        <v>42831.389374999999</v>
      </c>
      <c r="T1692">
        <f t="shared" si="133"/>
        <v>2017</v>
      </c>
    </row>
    <row r="1693" spans="1:20" ht="29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 t="shared" si="134"/>
        <v>33</v>
      </c>
      <c r="Q1693">
        <f t="shared" si="130"/>
        <v>264.26</v>
      </c>
      <c r="R1693" s="13">
        <f t="shared" si="131"/>
        <v>42795.701481481476</v>
      </c>
      <c r="S1693" s="13">
        <f t="shared" si="132"/>
        <v>42828.041666666672</v>
      </c>
      <c r="T1693">
        <f t="shared" si="133"/>
        <v>2017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 t="shared" si="134"/>
        <v>48</v>
      </c>
      <c r="Q1694">
        <f t="shared" si="130"/>
        <v>159.33000000000001</v>
      </c>
      <c r="R1694" s="13">
        <f t="shared" si="131"/>
        <v>42788.151238425926</v>
      </c>
      <c r="S1694" s="13">
        <f t="shared" si="132"/>
        <v>42820.999305555553</v>
      </c>
      <c r="T1694">
        <f t="shared" si="133"/>
        <v>2017</v>
      </c>
    </row>
    <row r="1695" spans="1:20" ht="29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 t="shared" si="134"/>
        <v>9</v>
      </c>
      <c r="Q1695">
        <f t="shared" si="130"/>
        <v>35</v>
      </c>
      <c r="R1695" s="13">
        <f t="shared" si="131"/>
        <v>42803.920277777783</v>
      </c>
      <c r="S1695" s="13">
        <f t="shared" si="132"/>
        <v>42834.833333333328</v>
      </c>
      <c r="T1695">
        <f t="shared" si="133"/>
        <v>2017</v>
      </c>
    </row>
    <row r="1696" spans="1:20" ht="29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 t="shared" si="134"/>
        <v>0</v>
      </c>
      <c r="Q1696">
        <f t="shared" si="130"/>
        <v>5</v>
      </c>
      <c r="R1696" s="13">
        <f t="shared" si="131"/>
        <v>42791.669837962967</v>
      </c>
      <c r="S1696" s="13">
        <f t="shared" si="132"/>
        <v>42821.191666666666</v>
      </c>
      <c r="T1696">
        <f t="shared" si="133"/>
        <v>2017</v>
      </c>
    </row>
    <row r="1697" spans="1:20" ht="29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 t="shared" si="134"/>
        <v>12</v>
      </c>
      <c r="Q1697">
        <f t="shared" si="130"/>
        <v>61.09</v>
      </c>
      <c r="R1697" s="13">
        <f t="shared" si="131"/>
        <v>42801.031412037039</v>
      </c>
      <c r="S1697" s="13">
        <f t="shared" si="132"/>
        <v>42835.041666666672</v>
      </c>
      <c r="T1697">
        <f t="shared" si="133"/>
        <v>2017</v>
      </c>
    </row>
    <row r="1698" spans="1:20" ht="29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 t="shared" si="134"/>
        <v>0</v>
      </c>
      <c r="Q1698">
        <f t="shared" si="130"/>
        <v>0</v>
      </c>
      <c r="R1698" s="13">
        <f t="shared" si="131"/>
        <v>42796.069571759261</v>
      </c>
      <c r="S1698" s="13">
        <f t="shared" si="132"/>
        <v>42826.027905092589</v>
      </c>
      <c r="T1698">
        <f t="shared" si="133"/>
        <v>2017</v>
      </c>
    </row>
    <row r="1699" spans="1:20" ht="29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 t="shared" si="134"/>
        <v>20</v>
      </c>
      <c r="Q1699">
        <f t="shared" si="130"/>
        <v>114.82</v>
      </c>
      <c r="R1699" s="13">
        <f t="shared" si="131"/>
        <v>42805.032962962956</v>
      </c>
      <c r="S1699" s="13">
        <f t="shared" si="132"/>
        <v>42834.991296296299</v>
      </c>
      <c r="T1699">
        <f t="shared" si="133"/>
        <v>2017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 t="shared" si="134"/>
        <v>0</v>
      </c>
      <c r="Q1700">
        <f t="shared" si="130"/>
        <v>0</v>
      </c>
      <c r="R1700" s="13">
        <f t="shared" si="131"/>
        <v>42796.207870370374</v>
      </c>
      <c r="S1700" s="13">
        <f t="shared" si="132"/>
        <v>42820.147916666669</v>
      </c>
      <c r="T1700">
        <f t="shared" si="133"/>
        <v>2017</v>
      </c>
    </row>
    <row r="1701" spans="1:20" ht="29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 t="shared" si="134"/>
        <v>4</v>
      </c>
      <c r="Q1701">
        <f t="shared" si="130"/>
        <v>54</v>
      </c>
      <c r="R1701" s="13">
        <f t="shared" si="131"/>
        <v>42806.863946759258</v>
      </c>
      <c r="S1701" s="13">
        <f t="shared" si="132"/>
        <v>42836.863946759258</v>
      </c>
      <c r="T1701">
        <f t="shared" si="133"/>
        <v>2017</v>
      </c>
    </row>
    <row r="1702" spans="1:20" ht="29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 t="shared" si="134"/>
        <v>26</v>
      </c>
      <c r="Q1702">
        <f t="shared" si="130"/>
        <v>65.97</v>
      </c>
      <c r="R1702" s="13">
        <f t="shared" si="131"/>
        <v>42796.071643518517</v>
      </c>
      <c r="S1702" s="13">
        <f t="shared" si="132"/>
        <v>42826.166666666672</v>
      </c>
      <c r="T1702">
        <f t="shared" si="133"/>
        <v>2017</v>
      </c>
    </row>
    <row r="1703" spans="1:20" ht="29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 t="shared" si="134"/>
        <v>0</v>
      </c>
      <c r="Q1703">
        <f t="shared" si="130"/>
        <v>5</v>
      </c>
      <c r="R1703" s="13">
        <f t="shared" si="131"/>
        <v>41989.664409722223</v>
      </c>
      <c r="S1703" s="13">
        <f t="shared" si="132"/>
        <v>42019.664409722223</v>
      </c>
      <c r="T1703">
        <f t="shared" si="133"/>
        <v>2014</v>
      </c>
    </row>
    <row r="1704" spans="1:20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 t="shared" si="134"/>
        <v>0</v>
      </c>
      <c r="Q1704">
        <f t="shared" si="130"/>
        <v>1</v>
      </c>
      <c r="R1704" s="13">
        <f t="shared" si="131"/>
        <v>42063.869791666672</v>
      </c>
      <c r="S1704" s="13">
        <f t="shared" si="132"/>
        <v>42093.828125</v>
      </c>
      <c r="T1704">
        <f t="shared" si="133"/>
        <v>2015</v>
      </c>
    </row>
    <row r="1705" spans="1:20" ht="29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 t="shared" si="134"/>
        <v>1</v>
      </c>
      <c r="Q1705">
        <f t="shared" si="130"/>
        <v>25.5</v>
      </c>
      <c r="R1705" s="13">
        <f t="shared" si="131"/>
        <v>42187.281678240746</v>
      </c>
      <c r="S1705" s="13">
        <f t="shared" si="132"/>
        <v>42247.281678240746</v>
      </c>
      <c r="T1705">
        <f t="shared" si="133"/>
        <v>2015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 t="shared" si="134"/>
        <v>65</v>
      </c>
      <c r="Q1706">
        <f t="shared" si="130"/>
        <v>118.36</v>
      </c>
      <c r="R1706" s="13">
        <f t="shared" si="131"/>
        <v>42021.139733796299</v>
      </c>
      <c r="S1706" s="13">
        <f t="shared" si="132"/>
        <v>42051.139733796299</v>
      </c>
      <c r="T1706">
        <f t="shared" si="133"/>
        <v>2015</v>
      </c>
    </row>
    <row r="1707" spans="1:20" ht="29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 t="shared" si="134"/>
        <v>0</v>
      </c>
      <c r="Q1707">
        <f t="shared" si="130"/>
        <v>0</v>
      </c>
      <c r="R1707" s="13">
        <f t="shared" si="131"/>
        <v>42245.016736111109</v>
      </c>
      <c r="S1707" s="13">
        <f t="shared" si="132"/>
        <v>42256.666666666672</v>
      </c>
      <c r="T1707">
        <f t="shared" si="133"/>
        <v>2015</v>
      </c>
    </row>
    <row r="1708" spans="1:20" ht="29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 t="shared" si="134"/>
        <v>0</v>
      </c>
      <c r="Q1708">
        <f t="shared" si="130"/>
        <v>0</v>
      </c>
      <c r="R1708" s="13">
        <f t="shared" si="131"/>
        <v>42179.306388888886</v>
      </c>
      <c r="S1708" s="13">
        <f t="shared" si="132"/>
        <v>42239.306388888886</v>
      </c>
      <c r="T1708">
        <f t="shared" si="133"/>
        <v>2015</v>
      </c>
    </row>
    <row r="1709" spans="1:20" ht="29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 t="shared" si="134"/>
        <v>10</v>
      </c>
      <c r="Q1709">
        <f t="shared" si="130"/>
        <v>54.11</v>
      </c>
      <c r="R1709" s="13">
        <f t="shared" si="131"/>
        <v>42427.721006944441</v>
      </c>
      <c r="S1709" s="13">
        <f t="shared" si="132"/>
        <v>42457.679340277777</v>
      </c>
      <c r="T1709">
        <f t="shared" si="133"/>
        <v>2016</v>
      </c>
    </row>
    <row r="1710" spans="1:20" ht="29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 t="shared" si="134"/>
        <v>0</v>
      </c>
      <c r="Q1710">
        <f t="shared" si="130"/>
        <v>0</v>
      </c>
      <c r="R1710" s="13">
        <f t="shared" si="131"/>
        <v>42451.866967592592</v>
      </c>
      <c r="S1710" s="13">
        <f t="shared" si="132"/>
        <v>42491.866967592592</v>
      </c>
      <c r="T1710">
        <f t="shared" si="133"/>
        <v>2016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 t="shared" si="134"/>
        <v>5</v>
      </c>
      <c r="Q1711">
        <f t="shared" si="130"/>
        <v>21.25</v>
      </c>
      <c r="R1711" s="13">
        <f t="shared" si="131"/>
        <v>41841.56381944444</v>
      </c>
      <c r="S1711" s="13">
        <f t="shared" si="132"/>
        <v>41882.818749999999</v>
      </c>
      <c r="T1711">
        <f t="shared" si="133"/>
        <v>2014</v>
      </c>
    </row>
    <row r="1712" spans="1:20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 t="shared" si="134"/>
        <v>1</v>
      </c>
      <c r="Q1712">
        <f t="shared" si="130"/>
        <v>34</v>
      </c>
      <c r="R1712" s="13">
        <f t="shared" si="131"/>
        <v>42341.59129629629</v>
      </c>
      <c r="S1712" s="13">
        <f t="shared" si="132"/>
        <v>42387.541666666672</v>
      </c>
      <c r="T1712">
        <f t="shared" si="133"/>
        <v>2015</v>
      </c>
    </row>
    <row r="1713" spans="1:20" ht="29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 t="shared" si="134"/>
        <v>11</v>
      </c>
      <c r="Q1713">
        <f t="shared" si="130"/>
        <v>525</v>
      </c>
      <c r="R1713" s="13">
        <f t="shared" si="131"/>
        <v>41852.646226851852</v>
      </c>
      <c r="S1713" s="13">
        <f t="shared" si="132"/>
        <v>41883.646226851852</v>
      </c>
      <c r="T1713">
        <f t="shared" si="133"/>
        <v>2014</v>
      </c>
    </row>
    <row r="1714" spans="1:20" ht="29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 t="shared" si="134"/>
        <v>0</v>
      </c>
      <c r="Q1714">
        <f t="shared" si="130"/>
        <v>0</v>
      </c>
      <c r="R1714" s="13">
        <f t="shared" si="131"/>
        <v>42125.913807870369</v>
      </c>
      <c r="S1714" s="13">
        <f t="shared" si="132"/>
        <v>42185.913807870369</v>
      </c>
      <c r="T1714">
        <f t="shared" si="133"/>
        <v>2015</v>
      </c>
    </row>
    <row r="1715" spans="1:20" ht="29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 t="shared" si="134"/>
        <v>2</v>
      </c>
      <c r="Q1715">
        <f t="shared" si="130"/>
        <v>50</v>
      </c>
      <c r="R1715" s="13">
        <f t="shared" si="131"/>
        <v>41887.801064814819</v>
      </c>
      <c r="S1715" s="13">
        <f t="shared" si="132"/>
        <v>41917.801064814819</v>
      </c>
      <c r="T1715">
        <f t="shared" si="133"/>
        <v>2014</v>
      </c>
    </row>
    <row r="1716" spans="1:20" ht="29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 t="shared" si="134"/>
        <v>8</v>
      </c>
      <c r="Q1716">
        <f t="shared" si="130"/>
        <v>115.71</v>
      </c>
      <c r="R1716" s="13">
        <f t="shared" si="131"/>
        <v>42095.918530092589</v>
      </c>
      <c r="S1716" s="13">
        <f t="shared" si="132"/>
        <v>42125.918530092589</v>
      </c>
      <c r="T1716">
        <f t="shared" si="133"/>
        <v>2015</v>
      </c>
    </row>
    <row r="1717" spans="1:20" ht="29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 t="shared" si="134"/>
        <v>0</v>
      </c>
      <c r="Q1717">
        <f t="shared" si="130"/>
        <v>5.5</v>
      </c>
      <c r="R1717" s="13">
        <f t="shared" si="131"/>
        <v>42064.217418981483</v>
      </c>
      <c r="S1717" s="13">
        <f t="shared" si="132"/>
        <v>42094.140277777777</v>
      </c>
      <c r="T1717">
        <f t="shared" si="133"/>
        <v>2015</v>
      </c>
    </row>
    <row r="1718" spans="1:20" ht="29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 t="shared" si="134"/>
        <v>8</v>
      </c>
      <c r="Q1718">
        <f t="shared" si="130"/>
        <v>50</v>
      </c>
      <c r="R1718" s="13">
        <f t="shared" si="131"/>
        <v>42673.577534722222</v>
      </c>
      <c r="S1718" s="13">
        <f t="shared" si="132"/>
        <v>42713.619201388887</v>
      </c>
      <c r="T1718">
        <f t="shared" si="133"/>
        <v>2016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 t="shared" si="134"/>
        <v>43</v>
      </c>
      <c r="Q1719">
        <f t="shared" si="130"/>
        <v>34.020000000000003</v>
      </c>
      <c r="R1719" s="13">
        <f t="shared" si="131"/>
        <v>42460.98192129629</v>
      </c>
      <c r="S1719" s="13">
        <f t="shared" si="132"/>
        <v>42481.166666666672</v>
      </c>
      <c r="T1719">
        <f t="shared" si="133"/>
        <v>2016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 t="shared" si="134"/>
        <v>0</v>
      </c>
      <c r="Q1720">
        <f t="shared" si="130"/>
        <v>37.5</v>
      </c>
      <c r="R1720" s="13">
        <f t="shared" si="131"/>
        <v>42460.610520833332</v>
      </c>
      <c r="S1720" s="13">
        <f t="shared" si="132"/>
        <v>42504.207638888889</v>
      </c>
      <c r="T1720">
        <f t="shared" si="133"/>
        <v>2016</v>
      </c>
    </row>
    <row r="1721" spans="1:20" ht="29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 t="shared" si="134"/>
        <v>1</v>
      </c>
      <c r="Q1721">
        <f t="shared" si="130"/>
        <v>11.67</v>
      </c>
      <c r="R1721" s="13">
        <f t="shared" si="131"/>
        <v>41869.534618055557</v>
      </c>
      <c r="S1721" s="13">
        <f t="shared" si="132"/>
        <v>41899.534618055557</v>
      </c>
      <c r="T1721">
        <f t="shared" si="133"/>
        <v>2014</v>
      </c>
    </row>
    <row r="1722" spans="1:20" ht="29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 t="shared" si="134"/>
        <v>6</v>
      </c>
      <c r="Q1722">
        <f t="shared" si="130"/>
        <v>28.13</v>
      </c>
      <c r="R1722" s="13">
        <f t="shared" si="131"/>
        <v>41922.783229166671</v>
      </c>
      <c r="S1722" s="13">
        <f t="shared" si="132"/>
        <v>41952.824895833335</v>
      </c>
      <c r="T1722">
        <f t="shared" si="133"/>
        <v>2014</v>
      </c>
    </row>
    <row r="1723" spans="1:20" ht="29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 t="shared" si="134"/>
        <v>0</v>
      </c>
      <c r="Q1723">
        <f t="shared" si="130"/>
        <v>0</v>
      </c>
      <c r="R1723" s="13">
        <f t="shared" si="131"/>
        <v>42319.461377314816</v>
      </c>
      <c r="S1723" s="13">
        <f t="shared" si="132"/>
        <v>42349.461377314816</v>
      </c>
      <c r="T1723">
        <f t="shared" si="133"/>
        <v>2015</v>
      </c>
    </row>
    <row r="1724" spans="1:20" ht="29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 t="shared" si="134"/>
        <v>0</v>
      </c>
      <c r="Q1724">
        <f t="shared" si="130"/>
        <v>1</v>
      </c>
      <c r="R1724" s="13">
        <f t="shared" si="131"/>
        <v>42425.960983796293</v>
      </c>
      <c r="S1724" s="13">
        <f t="shared" si="132"/>
        <v>42463.006944444445</v>
      </c>
      <c r="T1724">
        <f t="shared" si="133"/>
        <v>2016</v>
      </c>
    </row>
    <row r="1725" spans="1:20" ht="29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 t="shared" si="134"/>
        <v>7</v>
      </c>
      <c r="Q1725">
        <f t="shared" si="130"/>
        <v>216.67</v>
      </c>
      <c r="R1725" s="13">
        <f t="shared" si="131"/>
        <v>42129.82540509259</v>
      </c>
      <c r="S1725" s="13">
        <f t="shared" si="132"/>
        <v>42186.25</v>
      </c>
      <c r="T1725">
        <f t="shared" si="133"/>
        <v>2015</v>
      </c>
    </row>
    <row r="1726" spans="1:20" ht="29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 t="shared" si="134"/>
        <v>1</v>
      </c>
      <c r="Q1726">
        <f t="shared" si="130"/>
        <v>8.75</v>
      </c>
      <c r="R1726" s="13">
        <f t="shared" si="131"/>
        <v>41912.932430555556</v>
      </c>
      <c r="S1726" s="13">
        <f t="shared" si="132"/>
        <v>41942.932430555556</v>
      </c>
      <c r="T1726">
        <f t="shared" si="133"/>
        <v>2014</v>
      </c>
    </row>
    <row r="1727" spans="1:20" ht="29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 t="shared" si="134"/>
        <v>10</v>
      </c>
      <c r="Q1727">
        <f t="shared" si="130"/>
        <v>62.22</v>
      </c>
      <c r="R1727" s="13">
        <f t="shared" si="131"/>
        <v>41845.968159722222</v>
      </c>
      <c r="S1727" s="13">
        <f t="shared" si="132"/>
        <v>41875.968159722222</v>
      </c>
      <c r="T1727">
        <f t="shared" si="133"/>
        <v>2014</v>
      </c>
    </row>
    <row r="1728" spans="1:20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 t="shared" si="134"/>
        <v>34</v>
      </c>
      <c r="Q1728">
        <f t="shared" si="130"/>
        <v>137.25</v>
      </c>
      <c r="R1728" s="13">
        <f t="shared" si="131"/>
        <v>41788.919722222221</v>
      </c>
      <c r="S1728" s="13">
        <f t="shared" si="132"/>
        <v>41817.919722222221</v>
      </c>
      <c r="T1728">
        <f t="shared" si="133"/>
        <v>2014</v>
      </c>
    </row>
    <row r="1729" spans="1:20" ht="29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 t="shared" si="134"/>
        <v>0</v>
      </c>
      <c r="Q1729">
        <f t="shared" si="130"/>
        <v>1</v>
      </c>
      <c r="R1729" s="13">
        <f t="shared" si="131"/>
        <v>42044.927974537044</v>
      </c>
      <c r="S1729" s="13">
        <f t="shared" si="132"/>
        <v>42099.458333333328</v>
      </c>
      <c r="T1729">
        <f t="shared" si="133"/>
        <v>2015</v>
      </c>
    </row>
    <row r="1730" spans="1:20" ht="29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 t="shared" si="134"/>
        <v>68</v>
      </c>
      <c r="Q1730">
        <f t="shared" si="130"/>
        <v>122.14</v>
      </c>
      <c r="R1730" s="13">
        <f t="shared" si="131"/>
        <v>42268.625856481478</v>
      </c>
      <c r="S1730" s="13">
        <f t="shared" si="132"/>
        <v>42298.625856481478</v>
      </c>
      <c r="T1730">
        <f t="shared" si="133"/>
        <v>2015</v>
      </c>
    </row>
    <row r="1731" spans="1:20" ht="29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 t="shared" si="134"/>
        <v>0</v>
      </c>
      <c r="Q1731">
        <f t="shared" ref="Q1731:Q1794" si="135">IFERROR(ROUND(E1731/L1731,2),0)</f>
        <v>0</v>
      </c>
      <c r="R1731" s="13">
        <f t="shared" ref="R1731:R1794" si="136">(((J1731/60)/60)/24+DATE(1970,1,1))</f>
        <v>42471.052152777775</v>
      </c>
      <c r="S1731" s="13">
        <f t="shared" ref="S1731:S1794" si="137">(((I1731/60)/60)/24)+DATE(1970,1,1)</f>
        <v>42531.052152777775</v>
      </c>
      <c r="T1731">
        <f t="shared" ref="T1731:T1794" si="138">YEAR(R1731)</f>
        <v>2016</v>
      </c>
    </row>
    <row r="1732" spans="1:20" ht="29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 t="shared" ref="P1732:P1795" si="139">ROUND(E1732/D1732*100,0)</f>
        <v>0</v>
      </c>
      <c r="Q1732">
        <f t="shared" si="135"/>
        <v>0</v>
      </c>
      <c r="R1732" s="13">
        <f t="shared" si="136"/>
        <v>42272.087766203709</v>
      </c>
      <c r="S1732" s="13">
        <f t="shared" si="137"/>
        <v>42302.087766203709</v>
      </c>
      <c r="T1732">
        <f t="shared" si="138"/>
        <v>2015</v>
      </c>
    </row>
    <row r="1733" spans="1:20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 t="shared" si="139"/>
        <v>0</v>
      </c>
      <c r="Q1733">
        <f t="shared" si="135"/>
        <v>0</v>
      </c>
      <c r="R1733" s="13">
        <f t="shared" si="136"/>
        <v>42152.906851851847</v>
      </c>
      <c r="S1733" s="13">
        <f t="shared" si="137"/>
        <v>42166.625</v>
      </c>
      <c r="T1733">
        <f t="shared" si="138"/>
        <v>2015</v>
      </c>
    </row>
    <row r="1734" spans="1:20" ht="29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 t="shared" si="139"/>
        <v>0</v>
      </c>
      <c r="Q1734">
        <f t="shared" si="135"/>
        <v>0</v>
      </c>
      <c r="R1734" s="13">
        <f t="shared" si="136"/>
        <v>42325.683807870373</v>
      </c>
      <c r="S1734" s="13">
        <f t="shared" si="137"/>
        <v>42385.208333333328</v>
      </c>
      <c r="T1734">
        <f t="shared" si="138"/>
        <v>2015</v>
      </c>
    </row>
    <row r="1735" spans="1:20" ht="29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 t="shared" si="139"/>
        <v>0</v>
      </c>
      <c r="Q1735">
        <f t="shared" si="135"/>
        <v>0</v>
      </c>
      <c r="R1735" s="13">
        <f t="shared" si="136"/>
        <v>42614.675625000003</v>
      </c>
      <c r="S1735" s="13">
        <f t="shared" si="137"/>
        <v>42626.895833333328</v>
      </c>
      <c r="T1735">
        <f t="shared" si="138"/>
        <v>2016</v>
      </c>
    </row>
    <row r="1736" spans="1:20" ht="29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 t="shared" si="139"/>
        <v>0</v>
      </c>
      <c r="Q1736">
        <f t="shared" si="135"/>
        <v>1</v>
      </c>
      <c r="R1736" s="13">
        <f t="shared" si="136"/>
        <v>42102.036527777775</v>
      </c>
      <c r="S1736" s="13">
        <f t="shared" si="137"/>
        <v>42132.036527777775</v>
      </c>
      <c r="T1736">
        <f t="shared" si="138"/>
        <v>2015</v>
      </c>
    </row>
    <row r="1737" spans="1:20" ht="29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 t="shared" si="139"/>
        <v>11</v>
      </c>
      <c r="Q1737">
        <f t="shared" si="135"/>
        <v>55</v>
      </c>
      <c r="R1737" s="13">
        <f t="shared" si="136"/>
        <v>42559.814178240747</v>
      </c>
      <c r="S1737" s="13">
        <f t="shared" si="137"/>
        <v>42589.814178240747</v>
      </c>
      <c r="T1737">
        <f t="shared" si="138"/>
        <v>2016</v>
      </c>
    </row>
    <row r="1738" spans="1:20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 t="shared" si="139"/>
        <v>1</v>
      </c>
      <c r="Q1738">
        <f t="shared" si="135"/>
        <v>22</v>
      </c>
      <c r="R1738" s="13">
        <f t="shared" si="136"/>
        <v>42286.861493055556</v>
      </c>
      <c r="S1738" s="13">
        <f t="shared" si="137"/>
        <v>42316.90315972222</v>
      </c>
      <c r="T1738">
        <f t="shared" si="138"/>
        <v>2015</v>
      </c>
    </row>
    <row r="1739" spans="1:20" ht="29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 t="shared" si="139"/>
        <v>21</v>
      </c>
      <c r="Q1739">
        <f t="shared" si="135"/>
        <v>56.67</v>
      </c>
      <c r="R1739" s="13">
        <f t="shared" si="136"/>
        <v>42175.948981481488</v>
      </c>
      <c r="S1739" s="13">
        <f t="shared" si="137"/>
        <v>42205.948981481488</v>
      </c>
      <c r="T1739">
        <f t="shared" si="138"/>
        <v>2015</v>
      </c>
    </row>
    <row r="1740" spans="1:20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 t="shared" si="139"/>
        <v>0</v>
      </c>
      <c r="Q1740">
        <f t="shared" si="135"/>
        <v>20</v>
      </c>
      <c r="R1740" s="13">
        <f t="shared" si="136"/>
        <v>41884.874328703707</v>
      </c>
      <c r="S1740" s="13">
        <f t="shared" si="137"/>
        <v>41914.874328703707</v>
      </c>
      <c r="T1740">
        <f t="shared" si="138"/>
        <v>2014</v>
      </c>
    </row>
    <row r="1741" spans="1:20" ht="29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 t="shared" si="139"/>
        <v>0</v>
      </c>
      <c r="Q1741">
        <f t="shared" si="135"/>
        <v>1</v>
      </c>
      <c r="R1741" s="13">
        <f t="shared" si="136"/>
        <v>42435.874212962968</v>
      </c>
      <c r="S1741" s="13">
        <f t="shared" si="137"/>
        <v>42494.832546296297</v>
      </c>
      <c r="T1741">
        <f t="shared" si="138"/>
        <v>2016</v>
      </c>
    </row>
    <row r="1742" spans="1:20" ht="29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 t="shared" si="139"/>
        <v>0</v>
      </c>
      <c r="Q1742">
        <f t="shared" si="135"/>
        <v>0</v>
      </c>
      <c r="R1742" s="13">
        <f t="shared" si="136"/>
        <v>42171.817384259266</v>
      </c>
      <c r="S1742" s="13">
        <f t="shared" si="137"/>
        <v>42201.817384259266</v>
      </c>
      <c r="T1742">
        <f t="shared" si="138"/>
        <v>2015</v>
      </c>
    </row>
    <row r="1743" spans="1:20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 t="shared" si="139"/>
        <v>111</v>
      </c>
      <c r="Q1743">
        <f t="shared" si="135"/>
        <v>25.58</v>
      </c>
      <c r="R1743" s="13">
        <f t="shared" si="136"/>
        <v>42120.628136574072</v>
      </c>
      <c r="S1743" s="13">
        <f t="shared" si="137"/>
        <v>42165.628136574072</v>
      </c>
      <c r="T1743">
        <f t="shared" si="138"/>
        <v>2015</v>
      </c>
    </row>
    <row r="1744" spans="1:20" ht="29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 t="shared" si="139"/>
        <v>109</v>
      </c>
      <c r="Q1744">
        <f t="shared" si="135"/>
        <v>63.97</v>
      </c>
      <c r="R1744" s="13">
        <f t="shared" si="136"/>
        <v>42710.876967592587</v>
      </c>
      <c r="S1744" s="13">
        <f t="shared" si="137"/>
        <v>42742.875</v>
      </c>
      <c r="T1744">
        <f t="shared" si="138"/>
        <v>2016</v>
      </c>
    </row>
    <row r="1745" spans="1:20" ht="29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 t="shared" si="139"/>
        <v>100</v>
      </c>
      <c r="Q1745">
        <f t="shared" si="135"/>
        <v>89.93</v>
      </c>
      <c r="R1745" s="13">
        <f t="shared" si="136"/>
        <v>42586.925636574073</v>
      </c>
      <c r="S1745" s="13">
        <f t="shared" si="137"/>
        <v>42609.165972222225</v>
      </c>
      <c r="T1745">
        <f t="shared" si="138"/>
        <v>2016</v>
      </c>
    </row>
    <row r="1746" spans="1:20" ht="29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 t="shared" si="139"/>
        <v>118</v>
      </c>
      <c r="Q1746">
        <f t="shared" si="135"/>
        <v>93.07</v>
      </c>
      <c r="R1746" s="13">
        <f t="shared" si="136"/>
        <v>42026.605057870373</v>
      </c>
      <c r="S1746" s="13">
        <f t="shared" si="137"/>
        <v>42071.563391203701</v>
      </c>
      <c r="T1746">
        <f t="shared" si="138"/>
        <v>2015</v>
      </c>
    </row>
    <row r="1747" spans="1:20" ht="29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 t="shared" si="139"/>
        <v>114</v>
      </c>
      <c r="Q1747">
        <f t="shared" si="135"/>
        <v>89.67</v>
      </c>
      <c r="R1747" s="13">
        <f t="shared" si="136"/>
        <v>42690.259699074071</v>
      </c>
      <c r="S1747" s="13">
        <f t="shared" si="137"/>
        <v>42726.083333333328</v>
      </c>
      <c r="T1747">
        <f t="shared" si="138"/>
        <v>2016</v>
      </c>
    </row>
    <row r="1748" spans="1:20" ht="29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 t="shared" si="139"/>
        <v>148</v>
      </c>
      <c r="Q1748">
        <f t="shared" si="135"/>
        <v>207.62</v>
      </c>
      <c r="R1748" s="13">
        <f t="shared" si="136"/>
        <v>42668.176701388889</v>
      </c>
      <c r="S1748" s="13">
        <f t="shared" si="137"/>
        <v>42698.083333333328</v>
      </c>
      <c r="T1748">
        <f t="shared" si="138"/>
        <v>2016</v>
      </c>
    </row>
    <row r="1749" spans="1:20" ht="29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 t="shared" si="139"/>
        <v>105</v>
      </c>
      <c r="Q1749">
        <f t="shared" si="135"/>
        <v>59.41</v>
      </c>
      <c r="R1749" s="13">
        <f t="shared" si="136"/>
        <v>42292.435532407413</v>
      </c>
      <c r="S1749" s="13">
        <f t="shared" si="137"/>
        <v>42321.625</v>
      </c>
      <c r="T1749">
        <f t="shared" si="138"/>
        <v>2015</v>
      </c>
    </row>
    <row r="1750" spans="1:20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 t="shared" si="139"/>
        <v>130</v>
      </c>
      <c r="Q1750">
        <f t="shared" si="135"/>
        <v>358.97</v>
      </c>
      <c r="R1750" s="13">
        <f t="shared" si="136"/>
        <v>42219.950729166667</v>
      </c>
      <c r="S1750" s="13">
        <f t="shared" si="137"/>
        <v>42249.950729166667</v>
      </c>
      <c r="T1750">
        <f t="shared" si="138"/>
        <v>2015</v>
      </c>
    </row>
    <row r="1751" spans="1:20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 t="shared" si="139"/>
        <v>123</v>
      </c>
      <c r="Q1751">
        <f t="shared" si="135"/>
        <v>94.74</v>
      </c>
      <c r="R1751" s="13">
        <f t="shared" si="136"/>
        <v>42758.975937499999</v>
      </c>
      <c r="S1751" s="13">
        <f t="shared" si="137"/>
        <v>42795.791666666672</v>
      </c>
      <c r="T1751">
        <f t="shared" si="138"/>
        <v>2017</v>
      </c>
    </row>
    <row r="1752" spans="1:20" ht="29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 t="shared" si="139"/>
        <v>202</v>
      </c>
      <c r="Q1752">
        <f t="shared" si="135"/>
        <v>80.650000000000006</v>
      </c>
      <c r="R1752" s="13">
        <f t="shared" si="136"/>
        <v>42454.836851851855</v>
      </c>
      <c r="S1752" s="13">
        <f t="shared" si="137"/>
        <v>42479.836851851855</v>
      </c>
      <c r="T1752">
        <f t="shared" si="138"/>
        <v>2016</v>
      </c>
    </row>
    <row r="1753" spans="1:20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 t="shared" si="139"/>
        <v>103</v>
      </c>
      <c r="Q1753">
        <f t="shared" si="135"/>
        <v>168.69</v>
      </c>
      <c r="R1753" s="13">
        <f t="shared" si="136"/>
        <v>42052.7815162037</v>
      </c>
      <c r="S1753" s="13">
        <f t="shared" si="137"/>
        <v>42082.739849537036</v>
      </c>
      <c r="T1753">
        <f t="shared" si="138"/>
        <v>2015</v>
      </c>
    </row>
    <row r="1754" spans="1:20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 t="shared" si="139"/>
        <v>260</v>
      </c>
      <c r="Q1754">
        <f t="shared" si="135"/>
        <v>34.69</v>
      </c>
      <c r="R1754" s="13">
        <f t="shared" si="136"/>
        <v>42627.253263888888</v>
      </c>
      <c r="S1754" s="13">
        <f t="shared" si="137"/>
        <v>42657.253263888888</v>
      </c>
      <c r="T1754">
        <f t="shared" si="138"/>
        <v>2016</v>
      </c>
    </row>
    <row r="1755" spans="1:20" ht="29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 t="shared" si="139"/>
        <v>108</v>
      </c>
      <c r="Q1755">
        <f t="shared" si="135"/>
        <v>462.86</v>
      </c>
      <c r="R1755" s="13">
        <f t="shared" si="136"/>
        <v>42420.74962962963</v>
      </c>
      <c r="S1755" s="13">
        <f t="shared" si="137"/>
        <v>42450.707962962959</v>
      </c>
      <c r="T1755">
        <f t="shared" si="138"/>
        <v>2016</v>
      </c>
    </row>
    <row r="1756" spans="1:20" ht="29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 t="shared" si="139"/>
        <v>111</v>
      </c>
      <c r="Q1756">
        <f t="shared" si="135"/>
        <v>104.39</v>
      </c>
      <c r="R1756" s="13">
        <f t="shared" si="136"/>
        <v>42067.876770833333</v>
      </c>
      <c r="S1756" s="13">
        <f t="shared" si="137"/>
        <v>42097.835104166668</v>
      </c>
      <c r="T1756">
        <f t="shared" si="138"/>
        <v>2015</v>
      </c>
    </row>
    <row r="1757" spans="1:20" ht="29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 t="shared" si="139"/>
        <v>120</v>
      </c>
      <c r="Q1757">
        <f t="shared" si="135"/>
        <v>7.5</v>
      </c>
      <c r="R1757" s="13">
        <f t="shared" si="136"/>
        <v>42252.788900462961</v>
      </c>
      <c r="S1757" s="13">
        <f t="shared" si="137"/>
        <v>42282.788900462961</v>
      </c>
      <c r="T1757">
        <f t="shared" si="138"/>
        <v>2015</v>
      </c>
    </row>
    <row r="1758" spans="1:20" ht="29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 t="shared" si="139"/>
        <v>103</v>
      </c>
      <c r="Q1758">
        <f t="shared" si="135"/>
        <v>47.13</v>
      </c>
      <c r="R1758" s="13">
        <f t="shared" si="136"/>
        <v>42571.167465277773</v>
      </c>
      <c r="S1758" s="13">
        <f t="shared" si="137"/>
        <v>42611.167465277773</v>
      </c>
      <c r="T1758">
        <f t="shared" si="138"/>
        <v>2016</v>
      </c>
    </row>
    <row r="1759" spans="1:20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 t="shared" si="139"/>
        <v>116</v>
      </c>
      <c r="Q1759">
        <f t="shared" si="135"/>
        <v>414.29</v>
      </c>
      <c r="R1759" s="13">
        <f t="shared" si="136"/>
        <v>42733.827349537038</v>
      </c>
      <c r="S1759" s="13">
        <f t="shared" si="137"/>
        <v>42763.811805555553</v>
      </c>
      <c r="T1759">
        <f t="shared" si="138"/>
        <v>2016</v>
      </c>
    </row>
    <row r="1760" spans="1:20" ht="29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 t="shared" si="139"/>
        <v>115</v>
      </c>
      <c r="Q1760">
        <f t="shared" si="135"/>
        <v>42.48</v>
      </c>
      <c r="R1760" s="13">
        <f t="shared" si="136"/>
        <v>42505.955925925926</v>
      </c>
      <c r="S1760" s="13">
        <f t="shared" si="137"/>
        <v>42565.955925925926</v>
      </c>
      <c r="T1760">
        <f t="shared" si="138"/>
        <v>2016</v>
      </c>
    </row>
    <row r="1761" spans="1:20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 t="shared" si="139"/>
        <v>107</v>
      </c>
      <c r="Q1761">
        <f t="shared" si="135"/>
        <v>108.78</v>
      </c>
      <c r="R1761" s="13">
        <f t="shared" si="136"/>
        <v>42068.829039351855</v>
      </c>
      <c r="S1761" s="13">
        <f t="shared" si="137"/>
        <v>42088.787372685183</v>
      </c>
      <c r="T1761">
        <f t="shared" si="138"/>
        <v>2015</v>
      </c>
    </row>
    <row r="1762" spans="1:20" ht="29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 t="shared" si="139"/>
        <v>165</v>
      </c>
      <c r="Q1762">
        <f t="shared" si="135"/>
        <v>81.099999999999994</v>
      </c>
      <c r="R1762" s="13">
        <f t="shared" si="136"/>
        <v>42405.67260416667</v>
      </c>
      <c r="S1762" s="13">
        <f t="shared" si="137"/>
        <v>42425.67260416667</v>
      </c>
      <c r="T1762">
        <f t="shared" si="138"/>
        <v>2016</v>
      </c>
    </row>
    <row r="1763" spans="1:20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 t="shared" si="139"/>
        <v>155</v>
      </c>
      <c r="Q1763">
        <f t="shared" si="135"/>
        <v>51.67</v>
      </c>
      <c r="R1763" s="13">
        <f t="shared" si="136"/>
        <v>42209.567824074074</v>
      </c>
      <c r="S1763" s="13">
        <f t="shared" si="137"/>
        <v>42259.567824074074</v>
      </c>
      <c r="T1763">
        <f t="shared" si="138"/>
        <v>2015</v>
      </c>
    </row>
    <row r="1764" spans="1:20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 t="shared" si="139"/>
        <v>885</v>
      </c>
      <c r="Q1764">
        <f t="shared" si="135"/>
        <v>35.4</v>
      </c>
      <c r="R1764" s="13">
        <f t="shared" si="136"/>
        <v>42410.982002314813</v>
      </c>
      <c r="S1764" s="13">
        <f t="shared" si="137"/>
        <v>42440.982002314813</v>
      </c>
      <c r="T1764">
        <f t="shared" si="138"/>
        <v>2016</v>
      </c>
    </row>
    <row r="1765" spans="1:20" ht="29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 t="shared" si="139"/>
        <v>102</v>
      </c>
      <c r="Q1765">
        <f t="shared" si="135"/>
        <v>103.64</v>
      </c>
      <c r="R1765" s="13">
        <f t="shared" si="136"/>
        <v>42636.868518518517</v>
      </c>
      <c r="S1765" s="13">
        <f t="shared" si="137"/>
        <v>42666.868518518517</v>
      </c>
      <c r="T1765">
        <f t="shared" si="138"/>
        <v>2016</v>
      </c>
    </row>
    <row r="1766" spans="1:20" ht="29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 t="shared" si="139"/>
        <v>20</v>
      </c>
      <c r="Q1766">
        <f t="shared" si="135"/>
        <v>55.28</v>
      </c>
      <c r="R1766" s="13">
        <f t="shared" si="136"/>
        <v>41825.485868055555</v>
      </c>
      <c r="S1766" s="13">
        <f t="shared" si="137"/>
        <v>41854.485868055555</v>
      </c>
      <c r="T1766">
        <f t="shared" si="138"/>
        <v>2014</v>
      </c>
    </row>
    <row r="1767" spans="1:20" ht="29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 t="shared" si="139"/>
        <v>59</v>
      </c>
      <c r="Q1767">
        <f t="shared" si="135"/>
        <v>72.17</v>
      </c>
      <c r="R1767" s="13">
        <f t="shared" si="136"/>
        <v>41834.980462962965</v>
      </c>
      <c r="S1767" s="13">
        <f t="shared" si="137"/>
        <v>41864.980462962965</v>
      </c>
      <c r="T1767">
        <f t="shared" si="138"/>
        <v>2014</v>
      </c>
    </row>
    <row r="1768" spans="1:20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 t="shared" si="139"/>
        <v>0</v>
      </c>
      <c r="Q1768">
        <f t="shared" si="135"/>
        <v>0</v>
      </c>
      <c r="R1768" s="13">
        <f t="shared" si="136"/>
        <v>41855.859814814816</v>
      </c>
      <c r="S1768" s="13">
        <f t="shared" si="137"/>
        <v>41876.859814814816</v>
      </c>
      <c r="T1768">
        <f t="shared" si="138"/>
        <v>2014</v>
      </c>
    </row>
    <row r="1769" spans="1:20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 t="shared" si="139"/>
        <v>46</v>
      </c>
      <c r="Q1769">
        <f t="shared" si="135"/>
        <v>58.62</v>
      </c>
      <c r="R1769" s="13">
        <f t="shared" si="136"/>
        <v>41824.658379629633</v>
      </c>
      <c r="S1769" s="13">
        <f t="shared" si="137"/>
        <v>41854.658379629633</v>
      </c>
      <c r="T1769">
        <f t="shared" si="138"/>
        <v>2014</v>
      </c>
    </row>
    <row r="1770" spans="1:20" ht="29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 t="shared" si="139"/>
        <v>4</v>
      </c>
      <c r="Q1770">
        <f t="shared" si="135"/>
        <v>12.47</v>
      </c>
      <c r="R1770" s="13">
        <f t="shared" si="136"/>
        <v>41849.560694444444</v>
      </c>
      <c r="S1770" s="13">
        <f t="shared" si="137"/>
        <v>41909.560694444444</v>
      </c>
      <c r="T1770">
        <f t="shared" si="138"/>
        <v>2014</v>
      </c>
    </row>
    <row r="1771" spans="1:20" ht="29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 t="shared" si="139"/>
        <v>3</v>
      </c>
      <c r="Q1771">
        <f t="shared" si="135"/>
        <v>49.14</v>
      </c>
      <c r="R1771" s="13">
        <f t="shared" si="136"/>
        <v>41987.818969907406</v>
      </c>
      <c r="S1771" s="13">
        <f t="shared" si="137"/>
        <v>42017.818969907406</v>
      </c>
      <c r="T1771">
        <f t="shared" si="138"/>
        <v>2014</v>
      </c>
    </row>
    <row r="1772" spans="1:20" ht="29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 t="shared" si="139"/>
        <v>57</v>
      </c>
      <c r="Q1772">
        <f t="shared" si="135"/>
        <v>150.5</v>
      </c>
      <c r="R1772" s="13">
        <f t="shared" si="136"/>
        <v>41891.780023148152</v>
      </c>
      <c r="S1772" s="13">
        <f t="shared" si="137"/>
        <v>41926.780023148152</v>
      </c>
      <c r="T1772">
        <f t="shared" si="138"/>
        <v>2014</v>
      </c>
    </row>
    <row r="1773" spans="1:20" ht="29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 t="shared" si="139"/>
        <v>21</v>
      </c>
      <c r="Q1773">
        <f t="shared" si="135"/>
        <v>35.799999999999997</v>
      </c>
      <c r="R1773" s="13">
        <f t="shared" si="136"/>
        <v>41905.979629629634</v>
      </c>
      <c r="S1773" s="13">
        <f t="shared" si="137"/>
        <v>41935.979629629634</v>
      </c>
      <c r="T1773">
        <f t="shared" si="138"/>
        <v>2014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 t="shared" si="139"/>
        <v>16</v>
      </c>
      <c r="Q1774">
        <f t="shared" si="135"/>
        <v>45.16</v>
      </c>
      <c r="R1774" s="13">
        <f t="shared" si="136"/>
        <v>41766.718009259261</v>
      </c>
      <c r="S1774" s="13">
        <f t="shared" si="137"/>
        <v>41826.718009259261</v>
      </c>
      <c r="T1774">
        <f t="shared" si="138"/>
        <v>2014</v>
      </c>
    </row>
    <row r="1775" spans="1:20" ht="29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 t="shared" si="139"/>
        <v>6</v>
      </c>
      <c r="Q1775">
        <f t="shared" si="135"/>
        <v>98.79</v>
      </c>
      <c r="R1775" s="13">
        <f t="shared" si="136"/>
        <v>41978.760393518518</v>
      </c>
      <c r="S1775" s="13">
        <f t="shared" si="137"/>
        <v>42023.760393518518</v>
      </c>
      <c r="T1775">
        <f t="shared" si="138"/>
        <v>2014</v>
      </c>
    </row>
    <row r="1776" spans="1:20" ht="29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 t="shared" si="139"/>
        <v>46</v>
      </c>
      <c r="Q1776">
        <f t="shared" si="135"/>
        <v>88.31</v>
      </c>
      <c r="R1776" s="13">
        <f t="shared" si="136"/>
        <v>41930.218657407408</v>
      </c>
      <c r="S1776" s="13">
        <f t="shared" si="137"/>
        <v>41972.624305555553</v>
      </c>
      <c r="T1776">
        <f t="shared" si="138"/>
        <v>2014</v>
      </c>
    </row>
    <row r="1777" spans="1:20" ht="29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 t="shared" si="139"/>
        <v>65</v>
      </c>
      <c r="Q1777">
        <f t="shared" si="135"/>
        <v>170.63</v>
      </c>
      <c r="R1777" s="13">
        <f t="shared" si="136"/>
        <v>41891.976388888892</v>
      </c>
      <c r="S1777" s="13">
        <f t="shared" si="137"/>
        <v>41936.976388888892</v>
      </c>
      <c r="T1777">
        <f t="shared" si="138"/>
        <v>2014</v>
      </c>
    </row>
    <row r="1778" spans="1:20" ht="29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 t="shared" si="139"/>
        <v>7</v>
      </c>
      <c r="Q1778">
        <f t="shared" si="135"/>
        <v>83.75</v>
      </c>
      <c r="R1778" s="13">
        <f t="shared" si="136"/>
        <v>41905.95684027778</v>
      </c>
      <c r="S1778" s="13">
        <f t="shared" si="137"/>
        <v>41941.95684027778</v>
      </c>
      <c r="T1778">
        <f t="shared" si="138"/>
        <v>2014</v>
      </c>
    </row>
    <row r="1779" spans="1:20" ht="29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 t="shared" si="139"/>
        <v>14</v>
      </c>
      <c r="Q1779">
        <f t="shared" si="135"/>
        <v>65.099999999999994</v>
      </c>
      <c r="R1779" s="13">
        <f t="shared" si="136"/>
        <v>42025.357094907406</v>
      </c>
      <c r="S1779" s="13">
        <f t="shared" si="137"/>
        <v>42055.357094907406</v>
      </c>
      <c r="T1779">
        <f t="shared" si="138"/>
        <v>2015</v>
      </c>
    </row>
    <row r="1780" spans="1:20" ht="29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 t="shared" si="139"/>
        <v>2</v>
      </c>
      <c r="Q1780">
        <f t="shared" si="135"/>
        <v>66.33</v>
      </c>
      <c r="R1780" s="13">
        <f t="shared" si="136"/>
        <v>42045.86336805555</v>
      </c>
      <c r="S1780" s="13">
        <f t="shared" si="137"/>
        <v>42090.821701388893</v>
      </c>
      <c r="T1780">
        <f t="shared" si="138"/>
        <v>2015</v>
      </c>
    </row>
    <row r="1781" spans="1:20" ht="29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 t="shared" si="139"/>
        <v>36</v>
      </c>
      <c r="Q1781">
        <f t="shared" si="135"/>
        <v>104.89</v>
      </c>
      <c r="R1781" s="13">
        <f t="shared" si="136"/>
        <v>42585.691898148143</v>
      </c>
      <c r="S1781" s="13">
        <f t="shared" si="137"/>
        <v>42615.691898148143</v>
      </c>
      <c r="T1781">
        <f t="shared" si="138"/>
        <v>2016</v>
      </c>
    </row>
    <row r="1782" spans="1:20" ht="29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 t="shared" si="139"/>
        <v>40</v>
      </c>
      <c r="Q1782">
        <f t="shared" si="135"/>
        <v>78.44</v>
      </c>
      <c r="R1782" s="13">
        <f t="shared" si="136"/>
        <v>42493.600810185191</v>
      </c>
      <c r="S1782" s="13">
        <f t="shared" si="137"/>
        <v>42553.600810185191</v>
      </c>
      <c r="T1782">
        <f t="shared" si="138"/>
        <v>2016</v>
      </c>
    </row>
    <row r="1783" spans="1:20" ht="29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 t="shared" si="139"/>
        <v>26</v>
      </c>
      <c r="Q1783">
        <f t="shared" si="135"/>
        <v>59.04</v>
      </c>
      <c r="R1783" s="13">
        <f t="shared" si="136"/>
        <v>42597.617418981477</v>
      </c>
      <c r="S1783" s="13">
        <f t="shared" si="137"/>
        <v>42628.617418981477</v>
      </c>
      <c r="T1783">
        <f t="shared" si="138"/>
        <v>2016</v>
      </c>
    </row>
    <row r="1784" spans="1:20" ht="29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 t="shared" si="139"/>
        <v>15</v>
      </c>
      <c r="Q1784">
        <f t="shared" si="135"/>
        <v>71.34</v>
      </c>
      <c r="R1784" s="13">
        <f t="shared" si="136"/>
        <v>42388.575104166666</v>
      </c>
      <c r="S1784" s="13">
        <f t="shared" si="137"/>
        <v>42421.575104166666</v>
      </c>
      <c r="T1784">
        <f t="shared" si="138"/>
        <v>2016</v>
      </c>
    </row>
    <row r="1785" spans="1:20" ht="29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 t="shared" si="139"/>
        <v>24</v>
      </c>
      <c r="Q1785">
        <f t="shared" si="135"/>
        <v>51.23</v>
      </c>
      <c r="R1785" s="13">
        <f t="shared" si="136"/>
        <v>42115.949976851851</v>
      </c>
      <c r="S1785" s="13">
        <f t="shared" si="137"/>
        <v>42145.949976851851</v>
      </c>
      <c r="T1785">
        <f t="shared" si="138"/>
        <v>2015</v>
      </c>
    </row>
    <row r="1786" spans="1:20" ht="29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 t="shared" si="139"/>
        <v>40</v>
      </c>
      <c r="Q1786">
        <f t="shared" si="135"/>
        <v>60.24</v>
      </c>
      <c r="R1786" s="13">
        <f t="shared" si="136"/>
        <v>42003.655555555553</v>
      </c>
      <c r="S1786" s="13">
        <f t="shared" si="137"/>
        <v>42035.142361111109</v>
      </c>
      <c r="T1786">
        <f t="shared" si="138"/>
        <v>2014</v>
      </c>
    </row>
    <row r="1787" spans="1:20" ht="29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 t="shared" si="139"/>
        <v>20</v>
      </c>
      <c r="Q1787">
        <f t="shared" si="135"/>
        <v>44.94</v>
      </c>
      <c r="R1787" s="13">
        <f t="shared" si="136"/>
        <v>41897.134895833333</v>
      </c>
      <c r="S1787" s="13">
        <f t="shared" si="137"/>
        <v>41928</v>
      </c>
      <c r="T1787">
        <f t="shared" si="138"/>
        <v>2014</v>
      </c>
    </row>
    <row r="1788" spans="1:20" ht="29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 t="shared" si="139"/>
        <v>48</v>
      </c>
      <c r="Q1788">
        <f t="shared" si="135"/>
        <v>31.21</v>
      </c>
      <c r="R1788" s="13">
        <f t="shared" si="136"/>
        <v>41958.550659722227</v>
      </c>
      <c r="S1788" s="13">
        <f t="shared" si="137"/>
        <v>41988.550659722227</v>
      </c>
      <c r="T1788">
        <f t="shared" si="138"/>
        <v>2014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 t="shared" si="139"/>
        <v>15</v>
      </c>
      <c r="Q1789">
        <f t="shared" si="135"/>
        <v>63.88</v>
      </c>
      <c r="R1789" s="13">
        <f t="shared" si="136"/>
        <v>42068.65552083333</v>
      </c>
      <c r="S1789" s="13">
        <f t="shared" si="137"/>
        <v>42098.613854166666</v>
      </c>
      <c r="T1789">
        <f t="shared" si="138"/>
        <v>2015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 t="shared" si="139"/>
        <v>1</v>
      </c>
      <c r="Q1790">
        <f t="shared" si="135"/>
        <v>19</v>
      </c>
      <c r="R1790" s="13">
        <f t="shared" si="136"/>
        <v>41913.94840277778</v>
      </c>
      <c r="S1790" s="13">
        <f t="shared" si="137"/>
        <v>41943.94840277778</v>
      </c>
      <c r="T1790">
        <f t="shared" si="138"/>
        <v>2014</v>
      </c>
    </row>
    <row r="1791" spans="1:20" ht="29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 t="shared" si="139"/>
        <v>1</v>
      </c>
      <c r="Q1791">
        <f t="shared" si="135"/>
        <v>10</v>
      </c>
      <c r="R1791" s="13">
        <f t="shared" si="136"/>
        <v>41956.250034722223</v>
      </c>
      <c r="S1791" s="13">
        <f t="shared" si="137"/>
        <v>42016.250034722223</v>
      </c>
      <c r="T1791">
        <f t="shared" si="138"/>
        <v>2014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 t="shared" si="139"/>
        <v>5</v>
      </c>
      <c r="Q1792">
        <f t="shared" si="135"/>
        <v>109.07</v>
      </c>
      <c r="R1792" s="13">
        <f t="shared" si="136"/>
        <v>42010.674513888895</v>
      </c>
      <c r="S1792" s="13">
        <f t="shared" si="137"/>
        <v>42040.674513888895</v>
      </c>
      <c r="T1792">
        <f t="shared" si="138"/>
        <v>2015</v>
      </c>
    </row>
    <row r="1793" spans="1:20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 t="shared" si="139"/>
        <v>4</v>
      </c>
      <c r="Q1793">
        <f t="shared" si="135"/>
        <v>26.75</v>
      </c>
      <c r="R1793" s="13">
        <f t="shared" si="136"/>
        <v>41973.740335648152</v>
      </c>
      <c r="S1793" s="13">
        <f t="shared" si="137"/>
        <v>42033.740335648152</v>
      </c>
      <c r="T1793">
        <f t="shared" si="138"/>
        <v>2014</v>
      </c>
    </row>
    <row r="1794" spans="1:20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 t="shared" si="139"/>
        <v>61</v>
      </c>
      <c r="Q1794">
        <f t="shared" si="135"/>
        <v>109.94</v>
      </c>
      <c r="R1794" s="13">
        <f t="shared" si="136"/>
        <v>42189.031041666662</v>
      </c>
      <c r="S1794" s="13">
        <f t="shared" si="137"/>
        <v>42226.290972222225</v>
      </c>
      <c r="T1794">
        <f t="shared" si="138"/>
        <v>2015</v>
      </c>
    </row>
    <row r="1795" spans="1:20" ht="29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 t="shared" si="139"/>
        <v>1</v>
      </c>
      <c r="Q1795">
        <f t="shared" ref="Q1795:Q1858" si="140">IFERROR(ROUND(E1795/L1795,2),0)</f>
        <v>20</v>
      </c>
      <c r="R1795" s="13">
        <f t="shared" ref="R1795:R1858" si="141">(((J1795/60)/60)/24+DATE(1970,1,1))</f>
        <v>41940.89166666667</v>
      </c>
      <c r="S1795" s="13">
        <f t="shared" ref="S1795:S1858" si="142">(((I1795/60)/60)/24)+DATE(1970,1,1)</f>
        <v>41970.933333333334</v>
      </c>
      <c r="T1795">
        <f t="shared" ref="T1795:T1858" si="143">YEAR(R1795)</f>
        <v>2014</v>
      </c>
    </row>
    <row r="1796" spans="1:20" ht="29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 t="shared" ref="P1796:P1859" si="144">ROUND(E1796/D1796*100,0)</f>
        <v>11</v>
      </c>
      <c r="Q1796">
        <f t="shared" si="140"/>
        <v>55.39</v>
      </c>
      <c r="R1796" s="13">
        <f t="shared" si="141"/>
        <v>42011.551180555558</v>
      </c>
      <c r="S1796" s="13">
        <f t="shared" si="142"/>
        <v>42046.551180555558</v>
      </c>
      <c r="T1796">
        <f t="shared" si="143"/>
        <v>2015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 t="shared" si="144"/>
        <v>39</v>
      </c>
      <c r="Q1797">
        <f t="shared" si="140"/>
        <v>133.9</v>
      </c>
      <c r="R1797" s="13">
        <f t="shared" si="141"/>
        <v>42628.288668981477</v>
      </c>
      <c r="S1797" s="13">
        <f t="shared" si="142"/>
        <v>42657.666666666672</v>
      </c>
      <c r="T1797">
        <f t="shared" si="143"/>
        <v>2016</v>
      </c>
    </row>
    <row r="1798" spans="1:20" ht="29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 t="shared" si="144"/>
        <v>22</v>
      </c>
      <c r="Q1798">
        <f t="shared" si="140"/>
        <v>48.72</v>
      </c>
      <c r="R1798" s="13">
        <f t="shared" si="141"/>
        <v>42515.439421296294</v>
      </c>
      <c r="S1798" s="13">
        <f t="shared" si="142"/>
        <v>42575.439421296294</v>
      </c>
      <c r="T1798">
        <f t="shared" si="143"/>
        <v>2016</v>
      </c>
    </row>
    <row r="1799" spans="1:20" ht="29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 t="shared" si="144"/>
        <v>68</v>
      </c>
      <c r="Q1799">
        <f t="shared" si="140"/>
        <v>48.25</v>
      </c>
      <c r="R1799" s="13">
        <f t="shared" si="141"/>
        <v>42689.56931712963</v>
      </c>
      <c r="S1799" s="13">
        <f t="shared" si="142"/>
        <v>42719.56931712963</v>
      </c>
      <c r="T1799">
        <f t="shared" si="143"/>
        <v>2016</v>
      </c>
    </row>
    <row r="1800" spans="1:20" ht="29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 t="shared" si="144"/>
        <v>14</v>
      </c>
      <c r="Q1800">
        <f t="shared" si="140"/>
        <v>58.97</v>
      </c>
      <c r="R1800" s="13">
        <f t="shared" si="141"/>
        <v>42344.32677083333</v>
      </c>
      <c r="S1800" s="13">
        <f t="shared" si="142"/>
        <v>42404.32677083333</v>
      </c>
      <c r="T1800">
        <f t="shared" si="143"/>
        <v>2015</v>
      </c>
    </row>
    <row r="1801" spans="1:20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 t="shared" si="144"/>
        <v>2</v>
      </c>
      <c r="Q1801">
        <f t="shared" si="140"/>
        <v>11.64</v>
      </c>
      <c r="R1801" s="13">
        <f t="shared" si="141"/>
        <v>41934.842685185184</v>
      </c>
      <c r="S1801" s="13">
        <f t="shared" si="142"/>
        <v>41954.884351851855</v>
      </c>
      <c r="T1801">
        <f t="shared" si="143"/>
        <v>2014</v>
      </c>
    </row>
    <row r="1802" spans="1:20" ht="29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 t="shared" si="144"/>
        <v>20</v>
      </c>
      <c r="Q1802">
        <f t="shared" si="140"/>
        <v>83.72</v>
      </c>
      <c r="R1802" s="13">
        <f t="shared" si="141"/>
        <v>42623.606134259258</v>
      </c>
      <c r="S1802" s="13">
        <f t="shared" si="142"/>
        <v>42653.606134259258</v>
      </c>
      <c r="T1802">
        <f t="shared" si="143"/>
        <v>2016</v>
      </c>
    </row>
    <row r="1803" spans="1:20" ht="29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 t="shared" si="144"/>
        <v>14</v>
      </c>
      <c r="Q1803">
        <f t="shared" si="140"/>
        <v>63.65</v>
      </c>
      <c r="R1803" s="13">
        <f t="shared" si="141"/>
        <v>42321.660509259258</v>
      </c>
      <c r="S1803" s="13">
        <f t="shared" si="142"/>
        <v>42353.506944444445</v>
      </c>
      <c r="T1803">
        <f t="shared" si="143"/>
        <v>2015</v>
      </c>
    </row>
    <row r="1804" spans="1:20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 t="shared" si="144"/>
        <v>48</v>
      </c>
      <c r="Q1804">
        <f t="shared" si="140"/>
        <v>94.28</v>
      </c>
      <c r="R1804" s="13">
        <f t="shared" si="141"/>
        <v>42159.47256944445</v>
      </c>
      <c r="S1804" s="13">
        <f t="shared" si="142"/>
        <v>42182.915972222225</v>
      </c>
      <c r="T1804">
        <f t="shared" si="143"/>
        <v>2015</v>
      </c>
    </row>
    <row r="1805" spans="1:20" ht="29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 t="shared" si="144"/>
        <v>31</v>
      </c>
      <c r="Q1805">
        <f t="shared" si="140"/>
        <v>71.87</v>
      </c>
      <c r="R1805" s="13">
        <f t="shared" si="141"/>
        <v>42018.071550925932</v>
      </c>
      <c r="S1805" s="13">
        <f t="shared" si="142"/>
        <v>42049.071550925932</v>
      </c>
      <c r="T1805">
        <f t="shared" si="143"/>
        <v>2015</v>
      </c>
    </row>
    <row r="1806" spans="1:20" ht="29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 t="shared" si="144"/>
        <v>35</v>
      </c>
      <c r="Q1806">
        <f t="shared" si="140"/>
        <v>104.85</v>
      </c>
      <c r="R1806" s="13">
        <f t="shared" si="141"/>
        <v>42282.678287037037</v>
      </c>
      <c r="S1806" s="13">
        <f t="shared" si="142"/>
        <v>42322.719953703709</v>
      </c>
      <c r="T1806">
        <f t="shared" si="143"/>
        <v>2015</v>
      </c>
    </row>
    <row r="1807" spans="1:20" ht="29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 t="shared" si="144"/>
        <v>36</v>
      </c>
      <c r="Q1807">
        <f t="shared" si="140"/>
        <v>67.14</v>
      </c>
      <c r="R1807" s="13">
        <f t="shared" si="141"/>
        <v>42247.803912037038</v>
      </c>
      <c r="S1807" s="13">
        <f t="shared" si="142"/>
        <v>42279.75</v>
      </c>
      <c r="T1807">
        <f t="shared" si="143"/>
        <v>2015</v>
      </c>
    </row>
    <row r="1808" spans="1:20" ht="29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 t="shared" si="144"/>
        <v>3</v>
      </c>
      <c r="Q1808">
        <f t="shared" si="140"/>
        <v>73.88</v>
      </c>
      <c r="R1808" s="13">
        <f t="shared" si="141"/>
        <v>41877.638298611113</v>
      </c>
      <c r="S1808" s="13">
        <f t="shared" si="142"/>
        <v>41912.638298611113</v>
      </c>
      <c r="T1808">
        <f t="shared" si="143"/>
        <v>2014</v>
      </c>
    </row>
    <row r="1809" spans="1:20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 t="shared" si="144"/>
        <v>11</v>
      </c>
      <c r="Q1809">
        <f t="shared" si="140"/>
        <v>69.13</v>
      </c>
      <c r="R1809" s="13">
        <f t="shared" si="141"/>
        <v>41880.068437499998</v>
      </c>
      <c r="S1809" s="13">
        <f t="shared" si="142"/>
        <v>41910.068437499998</v>
      </c>
      <c r="T1809">
        <f t="shared" si="143"/>
        <v>2014</v>
      </c>
    </row>
    <row r="1810" spans="1:20" ht="29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 t="shared" si="144"/>
        <v>41</v>
      </c>
      <c r="Q1810">
        <f t="shared" si="140"/>
        <v>120.77</v>
      </c>
      <c r="R1810" s="13">
        <f t="shared" si="141"/>
        <v>42742.680902777778</v>
      </c>
      <c r="S1810" s="13">
        <f t="shared" si="142"/>
        <v>42777.680902777778</v>
      </c>
      <c r="T1810">
        <f t="shared" si="143"/>
        <v>2017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 t="shared" si="144"/>
        <v>11</v>
      </c>
      <c r="Q1811">
        <f t="shared" si="140"/>
        <v>42.22</v>
      </c>
      <c r="R1811" s="13">
        <f t="shared" si="141"/>
        <v>42029.907858796301</v>
      </c>
      <c r="S1811" s="13">
        <f t="shared" si="142"/>
        <v>42064.907858796301</v>
      </c>
      <c r="T1811">
        <f t="shared" si="143"/>
        <v>2015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 t="shared" si="144"/>
        <v>3</v>
      </c>
      <c r="Q1812">
        <f t="shared" si="140"/>
        <v>7.5</v>
      </c>
      <c r="R1812" s="13">
        <f t="shared" si="141"/>
        <v>41860.91002314815</v>
      </c>
      <c r="S1812" s="13">
        <f t="shared" si="142"/>
        <v>41872.91002314815</v>
      </c>
      <c r="T1812">
        <f t="shared" si="143"/>
        <v>2014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 t="shared" si="144"/>
        <v>0</v>
      </c>
      <c r="Q1813">
        <f t="shared" si="140"/>
        <v>1.54</v>
      </c>
      <c r="R1813" s="13">
        <f t="shared" si="141"/>
        <v>41876.433680555558</v>
      </c>
      <c r="S1813" s="13">
        <f t="shared" si="142"/>
        <v>41936.166666666664</v>
      </c>
      <c r="T1813">
        <f t="shared" si="143"/>
        <v>2014</v>
      </c>
    </row>
    <row r="1814" spans="1:20" ht="29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 t="shared" si="144"/>
        <v>13</v>
      </c>
      <c r="Q1814">
        <f t="shared" si="140"/>
        <v>37.61</v>
      </c>
      <c r="R1814" s="13">
        <f t="shared" si="141"/>
        <v>42524.318703703699</v>
      </c>
      <c r="S1814" s="13">
        <f t="shared" si="142"/>
        <v>42554.318703703699</v>
      </c>
      <c r="T1814">
        <f t="shared" si="143"/>
        <v>2016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 t="shared" si="144"/>
        <v>0</v>
      </c>
      <c r="Q1815">
        <f t="shared" si="140"/>
        <v>0</v>
      </c>
      <c r="R1815" s="13">
        <f t="shared" si="141"/>
        <v>41829.889027777775</v>
      </c>
      <c r="S1815" s="13">
        <f t="shared" si="142"/>
        <v>41859.889027777775</v>
      </c>
      <c r="T1815">
        <f t="shared" si="143"/>
        <v>2014</v>
      </c>
    </row>
    <row r="1816" spans="1:20" ht="29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 t="shared" si="144"/>
        <v>49</v>
      </c>
      <c r="Q1816">
        <f t="shared" si="140"/>
        <v>42.16</v>
      </c>
      <c r="R1816" s="13">
        <f t="shared" si="141"/>
        <v>42033.314074074078</v>
      </c>
      <c r="S1816" s="13">
        <f t="shared" si="142"/>
        <v>42063.314074074078</v>
      </c>
      <c r="T1816">
        <f t="shared" si="143"/>
        <v>2015</v>
      </c>
    </row>
    <row r="1817" spans="1:20" ht="29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 t="shared" si="144"/>
        <v>0</v>
      </c>
      <c r="Q1817">
        <f t="shared" si="140"/>
        <v>0</v>
      </c>
      <c r="R1817" s="13">
        <f t="shared" si="141"/>
        <v>42172.906678240746</v>
      </c>
      <c r="S1817" s="13">
        <f t="shared" si="142"/>
        <v>42186.906678240746</v>
      </c>
      <c r="T1817">
        <f t="shared" si="143"/>
        <v>2015</v>
      </c>
    </row>
    <row r="1818" spans="1:20" ht="29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 t="shared" si="144"/>
        <v>2</v>
      </c>
      <c r="Q1818">
        <f t="shared" si="140"/>
        <v>84.83</v>
      </c>
      <c r="R1818" s="13">
        <f t="shared" si="141"/>
        <v>42548.876192129625</v>
      </c>
      <c r="S1818" s="13">
        <f t="shared" si="142"/>
        <v>42576.791666666672</v>
      </c>
      <c r="T1818">
        <f t="shared" si="143"/>
        <v>2016</v>
      </c>
    </row>
    <row r="1819" spans="1:20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 t="shared" si="144"/>
        <v>52</v>
      </c>
      <c r="Q1819">
        <f t="shared" si="140"/>
        <v>94.19</v>
      </c>
      <c r="R1819" s="13">
        <f t="shared" si="141"/>
        <v>42705.662118055552</v>
      </c>
      <c r="S1819" s="13">
        <f t="shared" si="142"/>
        <v>42765.290972222225</v>
      </c>
      <c r="T1819">
        <f t="shared" si="143"/>
        <v>2016</v>
      </c>
    </row>
    <row r="1820" spans="1:20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 t="shared" si="144"/>
        <v>0</v>
      </c>
      <c r="Q1820">
        <f t="shared" si="140"/>
        <v>0</v>
      </c>
      <c r="R1820" s="13">
        <f t="shared" si="141"/>
        <v>42067.234375</v>
      </c>
      <c r="S1820" s="13">
        <f t="shared" si="142"/>
        <v>42097.192708333328</v>
      </c>
      <c r="T1820">
        <f t="shared" si="143"/>
        <v>2015</v>
      </c>
    </row>
    <row r="1821" spans="1:20" ht="29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 t="shared" si="144"/>
        <v>2</v>
      </c>
      <c r="Q1821">
        <f t="shared" si="140"/>
        <v>6.25</v>
      </c>
      <c r="R1821" s="13">
        <f t="shared" si="141"/>
        <v>41820.752268518518</v>
      </c>
      <c r="S1821" s="13">
        <f t="shared" si="142"/>
        <v>41850.752268518518</v>
      </c>
      <c r="T1821">
        <f t="shared" si="143"/>
        <v>2014</v>
      </c>
    </row>
    <row r="1822" spans="1:20" ht="29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 t="shared" si="144"/>
        <v>7</v>
      </c>
      <c r="Q1822">
        <f t="shared" si="140"/>
        <v>213.38</v>
      </c>
      <c r="R1822" s="13">
        <f t="shared" si="141"/>
        <v>42065.084375000006</v>
      </c>
      <c r="S1822" s="13">
        <f t="shared" si="142"/>
        <v>42095.042708333334</v>
      </c>
      <c r="T1822">
        <f t="shared" si="143"/>
        <v>2015</v>
      </c>
    </row>
    <row r="1823" spans="1:20" ht="29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 t="shared" si="144"/>
        <v>135</v>
      </c>
      <c r="Q1823">
        <f t="shared" si="140"/>
        <v>59.16</v>
      </c>
      <c r="R1823" s="13">
        <f t="shared" si="141"/>
        <v>40926.319062499999</v>
      </c>
      <c r="S1823" s="13">
        <f t="shared" si="142"/>
        <v>40971.319062499999</v>
      </c>
      <c r="T1823">
        <f t="shared" si="143"/>
        <v>2012</v>
      </c>
    </row>
    <row r="1824" spans="1:20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 t="shared" si="144"/>
        <v>100</v>
      </c>
      <c r="Q1824">
        <f t="shared" si="140"/>
        <v>27.27</v>
      </c>
      <c r="R1824" s="13">
        <f t="shared" si="141"/>
        <v>41634.797013888885</v>
      </c>
      <c r="S1824" s="13">
        <f t="shared" si="142"/>
        <v>41670.792361111111</v>
      </c>
      <c r="T1824">
        <f t="shared" si="143"/>
        <v>2013</v>
      </c>
    </row>
    <row r="1825" spans="1:20" ht="29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 t="shared" si="144"/>
        <v>116</v>
      </c>
      <c r="Q1825">
        <f t="shared" si="140"/>
        <v>24.58</v>
      </c>
      <c r="R1825" s="13">
        <f t="shared" si="141"/>
        <v>41176.684907407405</v>
      </c>
      <c r="S1825" s="13">
        <f t="shared" si="142"/>
        <v>41206.684907407405</v>
      </c>
      <c r="T1825">
        <f t="shared" si="143"/>
        <v>2012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 t="shared" si="144"/>
        <v>100</v>
      </c>
      <c r="Q1826">
        <f t="shared" si="140"/>
        <v>75.05</v>
      </c>
      <c r="R1826" s="13">
        <f t="shared" si="141"/>
        <v>41626.916284722225</v>
      </c>
      <c r="S1826" s="13">
        <f t="shared" si="142"/>
        <v>41647.088888888888</v>
      </c>
      <c r="T1826">
        <f t="shared" si="143"/>
        <v>2013</v>
      </c>
    </row>
    <row r="1827" spans="1:20" ht="29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 t="shared" si="144"/>
        <v>105</v>
      </c>
      <c r="Q1827">
        <f t="shared" si="140"/>
        <v>42.02</v>
      </c>
      <c r="R1827" s="13">
        <f t="shared" si="141"/>
        <v>41443.83452546296</v>
      </c>
      <c r="S1827" s="13">
        <f t="shared" si="142"/>
        <v>41466.83452546296</v>
      </c>
      <c r="T1827">
        <f t="shared" si="143"/>
        <v>2013</v>
      </c>
    </row>
    <row r="1828" spans="1:20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 t="shared" si="144"/>
        <v>101</v>
      </c>
      <c r="Q1828">
        <f t="shared" si="140"/>
        <v>53.16</v>
      </c>
      <c r="R1828" s="13">
        <f t="shared" si="141"/>
        <v>41657.923807870371</v>
      </c>
      <c r="S1828" s="13">
        <f t="shared" si="142"/>
        <v>41687.923807870371</v>
      </c>
      <c r="T1828">
        <f t="shared" si="143"/>
        <v>2014</v>
      </c>
    </row>
    <row r="1829" spans="1:20" ht="29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 t="shared" si="144"/>
        <v>101</v>
      </c>
      <c r="Q1829">
        <f t="shared" si="140"/>
        <v>83.89</v>
      </c>
      <c r="R1829" s="13">
        <f t="shared" si="141"/>
        <v>40555.325937499998</v>
      </c>
      <c r="S1829" s="13">
        <f t="shared" si="142"/>
        <v>40605.325937499998</v>
      </c>
      <c r="T1829">
        <f t="shared" si="143"/>
        <v>2011</v>
      </c>
    </row>
    <row r="1830" spans="1:20" ht="29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 t="shared" si="144"/>
        <v>100</v>
      </c>
      <c r="Q1830">
        <f t="shared" si="140"/>
        <v>417.33</v>
      </c>
      <c r="R1830" s="13">
        <f t="shared" si="141"/>
        <v>41736.899652777778</v>
      </c>
      <c r="S1830" s="13">
        <f t="shared" si="142"/>
        <v>41768.916666666664</v>
      </c>
      <c r="T1830">
        <f t="shared" si="143"/>
        <v>2014</v>
      </c>
    </row>
    <row r="1831" spans="1:20" ht="29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 t="shared" si="144"/>
        <v>167</v>
      </c>
      <c r="Q1831">
        <f t="shared" si="140"/>
        <v>75.77</v>
      </c>
      <c r="R1831" s="13">
        <f t="shared" si="141"/>
        <v>40516.087627314817</v>
      </c>
      <c r="S1831" s="13">
        <f t="shared" si="142"/>
        <v>40564.916666666664</v>
      </c>
      <c r="T1831">
        <f t="shared" si="143"/>
        <v>2010</v>
      </c>
    </row>
    <row r="1832" spans="1:20" ht="29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 t="shared" si="144"/>
        <v>102</v>
      </c>
      <c r="Q1832">
        <f t="shared" si="140"/>
        <v>67.39</v>
      </c>
      <c r="R1832" s="13">
        <f t="shared" si="141"/>
        <v>41664.684108796297</v>
      </c>
      <c r="S1832" s="13">
        <f t="shared" si="142"/>
        <v>41694.684108796297</v>
      </c>
      <c r="T1832">
        <f t="shared" si="143"/>
        <v>2014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 t="shared" si="144"/>
        <v>103</v>
      </c>
      <c r="Q1833">
        <f t="shared" si="140"/>
        <v>73.569999999999993</v>
      </c>
      <c r="R1833" s="13">
        <f t="shared" si="141"/>
        <v>41026.996099537035</v>
      </c>
      <c r="S1833" s="13">
        <f t="shared" si="142"/>
        <v>41041.996099537035</v>
      </c>
      <c r="T1833">
        <f t="shared" si="143"/>
        <v>2012</v>
      </c>
    </row>
    <row r="1834" spans="1:20" ht="29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 t="shared" si="144"/>
        <v>143</v>
      </c>
      <c r="Q1834">
        <f t="shared" si="140"/>
        <v>25</v>
      </c>
      <c r="R1834" s="13">
        <f t="shared" si="141"/>
        <v>40576.539664351854</v>
      </c>
      <c r="S1834" s="13">
        <f t="shared" si="142"/>
        <v>40606.539664351854</v>
      </c>
      <c r="T1834">
        <f t="shared" si="143"/>
        <v>2011</v>
      </c>
    </row>
    <row r="1835" spans="1:20" ht="29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 t="shared" si="144"/>
        <v>263</v>
      </c>
      <c r="Q1835">
        <f t="shared" si="140"/>
        <v>42</v>
      </c>
      <c r="R1835" s="13">
        <f t="shared" si="141"/>
        <v>41303.044016203705</v>
      </c>
      <c r="S1835" s="13">
        <f t="shared" si="142"/>
        <v>41335.332638888889</v>
      </c>
      <c r="T1835">
        <f t="shared" si="143"/>
        <v>2013</v>
      </c>
    </row>
    <row r="1836" spans="1:20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 t="shared" si="144"/>
        <v>118</v>
      </c>
      <c r="Q1836">
        <f t="shared" si="140"/>
        <v>131.16999999999999</v>
      </c>
      <c r="R1836" s="13">
        <f t="shared" si="141"/>
        <v>41988.964062500003</v>
      </c>
      <c r="S1836" s="13">
        <f t="shared" si="142"/>
        <v>42028.964062500003</v>
      </c>
      <c r="T1836">
        <f t="shared" si="143"/>
        <v>2014</v>
      </c>
    </row>
    <row r="1837" spans="1:20" ht="43.5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 t="shared" si="144"/>
        <v>104</v>
      </c>
      <c r="Q1837">
        <f t="shared" si="140"/>
        <v>47.27</v>
      </c>
      <c r="R1837" s="13">
        <f t="shared" si="141"/>
        <v>42430.702210648145</v>
      </c>
      <c r="S1837" s="13">
        <f t="shared" si="142"/>
        <v>42460.660543981481</v>
      </c>
      <c r="T1837">
        <f t="shared" si="143"/>
        <v>2016</v>
      </c>
    </row>
    <row r="1838" spans="1:20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 t="shared" si="144"/>
        <v>200</v>
      </c>
      <c r="Q1838">
        <f t="shared" si="140"/>
        <v>182.13</v>
      </c>
      <c r="R1838" s="13">
        <f t="shared" si="141"/>
        <v>41305.809363425928</v>
      </c>
      <c r="S1838" s="13">
        <f t="shared" si="142"/>
        <v>41322.809363425928</v>
      </c>
      <c r="T1838">
        <f t="shared" si="143"/>
        <v>2013</v>
      </c>
    </row>
    <row r="1839" spans="1:20" ht="29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 t="shared" si="144"/>
        <v>307</v>
      </c>
      <c r="Q1839">
        <f t="shared" si="140"/>
        <v>61.37</v>
      </c>
      <c r="R1839" s="13">
        <f t="shared" si="141"/>
        <v>40926.047858796301</v>
      </c>
      <c r="S1839" s="13">
        <f t="shared" si="142"/>
        <v>40986.006192129629</v>
      </c>
      <c r="T1839">
        <f t="shared" si="143"/>
        <v>2012</v>
      </c>
    </row>
    <row r="1840" spans="1:20" ht="29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 t="shared" si="144"/>
        <v>100</v>
      </c>
      <c r="Q1840">
        <f t="shared" si="140"/>
        <v>35.770000000000003</v>
      </c>
      <c r="R1840" s="13">
        <f t="shared" si="141"/>
        <v>40788.786539351851</v>
      </c>
      <c r="S1840" s="13">
        <f t="shared" si="142"/>
        <v>40817.125</v>
      </c>
      <c r="T1840">
        <f t="shared" si="143"/>
        <v>2011</v>
      </c>
    </row>
    <row r="1841" spans="1:20" ht="29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 t="shared" si="144"/>
        <v>205</v>
      </c>
      <c r="Q1841">
        <f t="shared" si="140"/>
        <v>45.62</v>
      </c>
      <c r="R1841" s="13">
        <f t="shared" si="141"/>
        <v>42614.722013888888</v>
      </c>
      <c r="S1841" s="13">
        <f t="shared" si="142"/>
        <v>42644.722013888888</v>
      </c>
      <c r="T1841">
        <f t="shared" si="143"/>
        <v>2016</v>
      </c>
    </row>
    <row r="1842" spans="1:20" ht="29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 t="shared" si="144"/>
        <v>109</v>
      </c>
      <c r="Q1842">
        <f t="shared" si="140"/>
        <v>75.38</v>
      </c>
      <c r="R1842" s="13">
        <f t="shared" si="141"/>
        <v>41382.096180555556</v>
      </c>
      <c r="S1842" s="13">
        <f t="shared" si="142"/>
        <v>41401.207638888889</v>
      </c>
      <c r="T1842">
        <f t="shared" si="143"/>
        <v>2013</v>
      </c>
    </row>
    <row r="1843" spans="1:20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 t="shared" si="144"/>
        <v>102</v>
      </c>
      <c r="Q1843">
        <f t="shared" si="140"/>
        <v>50.88</v>
      </c>
      <c r="R1843" s="13">
        <f t="shared" si="141"/>
        <v>41745.84542824074</v>
      </c>
      <c r="S1843" s="13">
        <f t="shared" si="142"/>
        <v>41779.207638888889</v>
      </c>
      <c r="T1843">
        <f t="shared" si="143"/>
        <v>2014</v>
      </c>
    </row>
    <row r="1844" spans="1:20" ht="29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 t="shared" si="144"/>
        <v>125</v>
      </c>
      <c r="Q1844">
        <f t="shared" si="140"/>
        <v>119.29</v>
      </c>
      <c r="R1844" s="13">
        <f t="shared" si="141"/>
        <v>42031.631724537037</v>
      </c>
      <c r="S1844" s="13">
        <f t="shared" si="142"/>
        <v>42065.249305555553</v>
      </c>
      <c r="T1844">
        <f t="shared" si="143"/>
        <v>2015</v>
      </c>
    </row>
    <row r="1845" spans="1:20" ht="29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 t="shared" si="144"/>
        <v>124</v>
      </c>
      <c r="Q1845">
        <f t="shared" si="140"/>
        <v>92.54</v>
      </c>
      <c r="R1845" s="13">
        <f t="shared" si="141"/>
        <v>40564.994837962964</v>
      </c>
      <c r="S1845" s="13">
        <f t="shared" si="142"/>
        <v>40594.994837962964</v>
      </c>
      <c r="T1845">
        <f t="shared" si="143"/>
        <v>2011</v>
      </c>
    </row>
    <row r="1846" spans="1:20" ht="29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 t="shared" si="144"/>
        <v>101</v>
      </c>
      <c r="Q1846">
        <f t="shared" si="140"/>
        <v>76.05</v>
      </c>
      <c r="R1846" s="13">
        <f t="shared" si="141"/>
        <v>40666.973541666666</v>
      </c>
      <c r="S1846" s="13">
        <f t="shared" si="142"/>
        <v>40705.125</v>
      </c>
      <c r="T1846">
        <f t="shared" si="143"/>
        <v>2011</v>
      </c>
    </row>
    <row r="1847" spans="1:20" ht="72.5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 t="shared" si="144"/>
        <v>100</v>
      </c>
      <c r="Q1847">
        <f t="shared" si="140"/>
        <v>52.63</v>
      </c>
      <c r="R1847" s="13">
        <f t="shared" si="141"/>
        <v>42523.333310185189</v>
      </c>
      <c r="S1847" s="13">
        <f t="shared" si="142"/>
        <v>42538.204861111109</v>
      </c>
      <c r="T1847">
        <f t="shared" si="143"/>
        <v>2016</v>
      </c>
    </row>
    <row r="1848" spans="1:20" ht="29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 t="shared" si="144"/>
        <v>138</v>
      </c>
      <c r="Q1848">
        <f t="shared" si="140"/>
        <v>98.99</v>
      </c>
      <c r="R1848" s="13">
        <f t="shared" si="141"/>
        <v>41228.650196759263</v>
      </c>
      <c r="S1848" s="13">
        <f t="shared" si="142"/>
        <v>41258.650196759263</v>
      </c>
      <c r="T1848">
        <f t="shared" si="143"/>
        <v>2012</v>
      </c>
    </row>
    <row r="1849" spans="1:20" ht="29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 t="shared" si="144"/>
        <v>121</v>
      </c>
      <c r="Q1849">
        <f t="shared" si="140"/>
        <v>79.53</v>
      </c>
      <c r="R1849" s="13">
        <f t="shared" si="141"/>
        <v>42094.236481481479</v>
      </c>
      <c r="S1849" s="13">
        <f t="shared" si="142"/>
        <v>42115.236481481479</v>
      </c>
      <c r="T1849">
        <f t="shared" si="143"/>
        <v>2015</v>
      </c>
    </row>
    <row r="1850" spans="1:20" ht="29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 t="shared" si="144"/>
        <v>107</v>
      </c>
      <c r="Q1850">
        <f t="shared" si="140"/>
        <v>134.21</v>
      </c>
      <c r="R1850" s="13">
        <f t="shared" si="141"/>
        <v>40691.788055555553</v>
      </c>
      <c r="S1850" s="13">
        <f t="shared" si="142"/>
        <v>40755.290972222225</v>
      </c>
      <c r="T1850">
        <f t="shared" si="143"/>
        <v>2011</v>
      </c>
    </row>
    <row r="1851" spans="1:20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 t="shared" si="144"/>
        <v>100</v>
      </c>
      <c r="Q1851">
        <f t="shared" si="140"/>
        <v>37.630000000000003</v>
      </c>
      <c r="R1851" s="13">
        <f t="shared" si="141"/>
        <v>41169.845590277779</v>
      </c>
      <c r="S1851" s="13">
        <f t="shared" si="142"/>
        <v>41199.845590277779</v>
      </c>
      <c r="T1851">
        <f t="shared" si="143"/>
        <v>2012</v>
      </c>
    </row>
    <row r="1852" spans="1:20" ht="29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 t="shared" si="144"/>
        <v>102</v>
      </c>
      <c r="Q1852">
        <f t="shared" si="140"/>
        <v>51.04</v>
      </c>
      <c r="R1852" s="13">
        <f t="shared" si="141"/>
        <v>41800.959490740745</v>
      </c>
      <c r="S1852" s="13">
        <f t="shared" si="142"/>
        <v>41830.959490740745</v>
      </c>
      <c r="T1852">
        <f t="shared" si="143"/>
        <v>2014</v>
      </c>
    </row>
    <row r="1853" spans="1:20" ht="29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 t="shared" si="144"/>
        <v>100</v>
      </c>
      <c r="Q1853">
        <f t="shared" si="140"/>
        <v>50.04</v>
      </c>
      <c r="R1853" s="13">
        <f t="shared" si="141"/>
        <v>41827.906689814816</v>
      </c>
      <c r="S1853" s="13">
        <f t="shared" si="142"/>
        <v>41848.041666666664</v>
      </c>
      <c r="T1853">
        <f t="shared" si="143"/>
        <v>2014</v>
      </c>
    </row>
    <row r="1854" spans="1:20" ht="29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 t="shared" si="144"/>
        <v>117</v>
      </c>
      <c r="Q1854">
        <f t="shared" si="140"/>
        <v>133.93</v>
      </c>
      <c r="R1854" s="13">
        <f t="shared" si="141"/>
        <v>42081.77143518519</v>
      </c>
      <c r="S1854" s="13">
        <f t="shared" si="142"/>
        <v>42119</v>
      </c>
      <c r="T1854">
        <f t="shared" si="143"/>
        <v>2015</v>
      </c>
    </row>
    <row r="1855" spans="1:20" ht="29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 t="shared" si="144"/>
        <v>102</v>
      </c>
      <c r="Q1855">
        <f t="shared" si="140"/>
        <v>58.21</v>
      </c>
      <c r="R1855" s="13">
        <f t="shared" si="141"/>
        <v>41177.060381944444</v>
      </c>
      <c r="S1855" s="13">
        <f t="shared" si="142"/>
        <v>41227.102048611108</v>
      </c>
      <c r="T1855">
        <f t="shared" si="143"/>
        <v>2012</v>
      </c>
    </row>
    <row r="1856" spans="1:20" ht="29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 t="shared" si="144"/>
        <v>102</v>
      </c>
      <c r="Q1856">
        <f t="shared" si="140"/>
        <v>88.04</v>
      </c>
      <c r="R1856" s="13">
        <f t="shared" si="141"/>
        <v>41388.021261574075</v>
      </c>
      <c r="S1856" s="13">
        <f t="shared" si="142"/>
        <v>41418.021261574075</v>
      </c>
      <c r="T1856">
        <f t="shared" si="143"/>
        <v>2013</v>
      </c>
    </row>
    <row r="1857" spans="1:20" ht="29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 t="shared" si="144"/>
        <v>154</v>
      </c>
      <c r="Q1857">
        <f t="shared" si="140"/>
        <v>70.58</v>
      </c>
      <c r="R1857" s="13">
        <f t="shared" si="141"/>
        <v>41600.538657407407</v>
      </c>
      <c r="S1857" s="13">
        <f t="shared" si="142"/>
        <v>41645.538657407407</v>
      </c>
      <c r="T1857">
        <f t="shared" si="143"/>
        <v>2013</v>
      </c>
    </row>
    <row r="1858" spans="1:20" ht="29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 t="shared" si="144"/>
        <v>101</v>
      </c>
      <c r="Q1858">
        <f t="shared" si="140"/>
        <v>53.29</v>
      </c>
      <c r="R1858" s="13">
        <f t="shared" si="141"/>
        <v>41817.854999999996</v>
      </c>
      <c r="S1858" s="13">
        <f t="shared" si="142"/>
        <v>41838.854999999996</v>
      </c>
      <c r="T1858">
        <f t="shared" si="143"/>
        <v>2014</v>
      </c>
    </row>
    <row r="1859" spans="1:20" ht="29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 t="shared" si="144"/>
        <v>100</v>
      </c>
      <c r="Q1859">
        <f t="shared" ref="Q1859:Q1922" si="145">IFERROR(ROUND(E1859/L1859,2),0)</f>
        <v>136.36000000000001</v>
      </c>
      <c r="R1859" s="13">
        <f t="shared" ref="R1859:R1922" si="146">(((J1859/60)/60)/24+DATE(1970,1,1))</f>
        <v>41864.76866898148</v>
      </c>
      <c r="S1859" s="13">
        <f t="shared" ref="S1859:S1922" si="147">(((I1859/60)/60)/24)+DATE(1970,1,1)</f>
        <v>41894.76866898148</v>
      </c>
      <c r="T1859">
        <f t="shared" ref="T1859:T1922" si="148">YEAR(R1859)</f>
        <v>2014</v>
      </c>
    </row>
    <row r="1860" spans="1:20" ht="29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 t="shared" ref="P1860:P1923" si="149">ROUND(E1860/D1860*100,0)</f>
        <v>109</v>
      </c>
      <c r="Q1860">
        <f t="shared" si="145"/>
        <v>40.549999999999997</v>
      </c>
      <c r="R1860" s="13">
        <f t="shared" si="146"/>
        <v>40833.200474537036</v>
      </c>
      <c r="S1860" s="13">
        <f t="shared" si="147"/>
        <v>40893.242141203707</v>
      </c>
      <c r="T1860">
        <f t="shared" si="148"/>
        <v>2011</v>
      </c>
    </row>
    <row r="1861" spans="1:20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 t="shared" si="149"/>
        <v>132</v>
      </c>
      <c r="Q1861">
        <f t="shared" si="145"/>
        <v>70.63</v>
      </c>
      <c r="R1861" s="13">
        <f t="shared" si="146"/>
        <v>40778.770011574074</v>
      </c>
      <c r="S1861" s="13">
        <f t="shared" si="147"/>
        <v>40808.770011574074</v>
      </c>
      <c r="T1861">
        <f t="shared" si="148"/>
        <v>2011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 t="shared" si="149"/>
        <v>133</v>
      </c>
      <c r="Q1862">
        <f t="shared" si="145"/>
        <v>52.68</v>
      </c>
      <c r="R1862" s="13">
        <f t="shared" si="146"/>
        <v>41655.709305555552</v>
      </c>
      <c r="S1862" s="13">
        <f t="shared" si="147"/>
        <v>41676.709305555552</v>
      </c>
      <c r="T1862">
        <f t="shared" si="148"/>
        <v>2014</v>
      </c>
    </row>
    <row r="1863" spans="1:20" ht="29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 t="shared" si="149"/>
        <v>0</v>
      </c>
      <c r="Q1863">
        <f t="shared" si="145"/>
        <v>0</v>
      </c>
      <c r="R1863" s="13">
        <f t="shared" si="146"/>
        <v>42000.300243055557</v>
      </c>
      <c r="S1863" s="13">
        <f t="shared" si="147"/>
        <v>42030.300243055557</v>
      </c>
      <c r="T1863">
        <f t="shared" si="148"/>
        <v>2014</v>
      </c>
    </row>
    <row r="1864" spans="1:20" ht="29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 t="shared" si="149"/>
        <v>8</v>
      </c>
      <c r="Q1864">
        <f t="shared" si="145"/>
        <v>90.94</v>
      </c>
      <c r="R1864" s="13">
        <f t="shared" si="146"/>
        <v>42755.492754629624</v>
      </c>
      <c r="S1864" s="13">
        <f t="shared" si="147"/>
        <v>42802.3125</v>
      </c>
      <c r="T1864">
        <f t="shared" si="148"/>
        <v>2017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 t="shared" si="149"/>
        <v>0</v>
      </c>
      <c r="Q1865">
        <f t="shared" si="145"/>
        <v>5</v>
      </c>
      <c r="R1865" s="13">
        <f t="shared" si="146"/>
        <v>41772.797280092593</v>
      </c>
      <c r="S1865" s="13">
        <f t="shared" si="147"/>
        <v>41802.797280092593</v>
      </c>
      <c r="T1865">
        <f t="shared" si="148"/>
        <v>2014</v>
      </c>
    </row>
    <row r="1866" spans="1:20" ht="29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 t="shared" si="149"/>
        <v>43</v>
      </c>
      <c r="Q1866">
        <f t="shared" si="145"/>
        <v>58.08</v>
      </c>
      <c r="R1866" s="13">
        <f t="shared" si="146"/>
        <v>41733.716435185182</v>
      </c>
      <c r="S1866" s="13">
        <f t="shared" si="147"/>
        <v>41763.716435185182</v>
      </c>
      <c r="T1866">
        <f t="shared" si="148"/>
        <v>2014</v>
      </c>
    </row>
    <row r="1867" spans="1:20" ht="29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 t="shared" si="149"/>
        <v>0</v>
      </c>
      <c r="Q1867">
        <f t="shared" si="145"/>
        <v>2</v>
      </c>
      <c r="R1867" s="13">
        <f t="shared" si="146"/>
        <v>42645.367442129631</v>
      </c>
      <c r="S1867" s="13">
        <f t="shared" si="147"/>
        <v>42680.409108796302</v>
      </c>
      <c r="T1867">
        <f t="shared" si="148"/>
        <v>2016</v>
      </c>
    </row>
    <row r="1868" spans="1:20" ht="29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 t="shared" si="149"/>
        <v>1</v>
      </c>
      <c r="Q1868">
        <f t="shared" si="145"/>
        <v>62.5</v>
      </c>
      <c r="R1868" s="13">
        <f t="shared" si="146"/>
        <v>42742.246493055558</v>
      </c>
      <c r="S1868" s="13">
        <f t="shared" si="147"/>
        <v>42795.166666666672</v>
      </c>
      <c r="T1868">
        <f t="shared" si="148"/>
        <v>2017</v>
      </c>
    </row>
    <row r="1869" spans="1:20" ht="29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 t="shared" si="149"/>
        <v>0</v>
      </c>
      <c r="Q1869">
        <f t="shared" si="145"/>
        <v>10</v>
      </c>
      <c r="R1869" s="13">
        <f t="shared" si="146"/>
        <v>42649.924907407403</v>
      </c>
      <c r="S1869" s="13">
        <f t="shared" si="147"/>
        <v>42679.924907407403</v>
      </c>
      <c r="T1869">
        <f t="shared" si="148"/>
        <v>2016</v>
      </c>
    </row>
    <row r="1870" spans="1:20" ht="29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 t="shared" si="149"/>
        <v>5</v>
      </c>
      <c r="Q1870">
        <f t="shared" si="145"/>
        <v>71.59</v>
      </c>
      <c r="R1870" s="13">
        <f t="shared" si="146"/>
        <v>42328.779224537036</v>
      </c>
      <c r="S1870" s="13">
        <f t="shared" si="147"/>
        <v>42353.332638888889</v>
      </c>
      <c r="T1870">
        <f t="shared" si="148"/>
        <v>2015</v>
      </c>
    </row>
    <row r="1871" spans="1:20" ht="29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 t="shared" si="149"/>
        <v>0</v>
      </c>
      <c r="Q1871">
        <f t="shared" si="145"/>
        <v>0</v>
      </c>
      <c r="R1871" s="13">
        <f t="shared" si="146"/>
        <v>42709.002881944441</v>
      </c>
      <c r="S1871" s="13">
        <f t="shared" si="147"/>
        <v>42739.002881944441</v>
      </c>
      <c r="T1871">
        <f t="shared" si="148"/>
        <v>2016</v>
      </c>
    </row>
    <row r="1872" spans="1:20" ht="29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 t="shared" si="149"/>
        <v>10</v>
      </c>
      <c r="Q1872">
        <f t="shared" si="145"/>
        <v>32.82</v>
      </c>
      <c r="R1872" s="13">
        <f t="shared" si="146"/>
        <v>42371.355729166666</v>
      </c>
      <c r="S1872" s="13">
        <f t="shared" si="147"/>
        <v>42400.178472222222</v>
      </c>
      <c r="T1872">
        <f t="shared" si="148"/>
        <v>2016</v>
      </c>
    </row>
    <row r="1873" spans="1:20" ht="29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 t="shared" si="149"/>
        <v>72</v>
      </c>
      <c r="Q1873">
        <f t="shared" si="145"/>
        <v>49.12</v>
      </c>
      <c r="R1873" s="13">
        <f t="shared" si="146"/>
        <v>41923.783576388887</v>
      </c>
      <c r="S1873" s="13">
        <f t="shared" si="147"/>
        <v>41963.825243055559</v>
      </c>
      <c r="T1873">
        <f t="shared" si="148"/>
        <v>2014</v>
      </c>
    </row>
    <row r="1874" spans="1:20" ht="29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 t="shared" si="149"/>
        <v>1</v>
      </c>
      <c r="Q1874">
        <f t="shared" si="145"/>
        <v>16.309999999999999</v>
      </c>
      <c r="R1874" s="13">
        <f t="shared" si="146"/>
        <v>42155.129652777774</v>
      </c>
      <c r="S1874" s="13">
        <f t="shared" si="147"/>
        <v>42185.129652777774</v>
      </c>
      <c r="T1874">
        <f t="shared" si="148"/>
        <v>2015</v>
      </c>
    </row>
    <row r="1875" spans="1:20" ht="29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 t="shared" si="149"/>
        <v>0</v>
      </c>
      <c r="Q1875">
        <f t="shared" si="145"/>
        <v>18</v>
      </c>
      <c r="R1875" s="13">
        <f t="shared" si="146"/>
        <v>42164.615856481483</v>
      </c>
      <c r="S1875" s="13">
        <f t="shared" si="147"/>
        <v>42193.697916666672</v>
      </c>
      <c r="T1875">
        <f t="shared" si="148"/>
        <v>2015</v>
      </c>
    </row>
    <row r="1876" spans="1:20" ht="29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 t="shared" si="149"/>
        <v>0</v>
      </c>
      <c r="Q1876">
        <f t="shared" si="145"/>
        <v>13</v>
      </c>
      <c r="R1876" s="13">
        <f t="shared" si="146"/>
        <v>42529.969131944439</v>
      </c>
      <c r="S1876" s="13">
        <f t="shared" si="147"/>
        <v>42549.969131944439</v>
      </c>
      <c r="T1876">
        <f t="shared" si="148"/>
        <v>2016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 t="shared" si="149"/>
        <v>1</v>
      </c>
      <c r="Q1877">
        <f t="shared" si="145"/>
        <v>17</v>
      </c>
      <c r="R1877" s="13">
        <f t="shared" si="146"/>
        <v>42528.899398148147</v>
      </c>
      <c r="S1877" s="13">
        <f t="shared" si="147"/>
        <v>42588.899398148147</v>
      </c>
      <c r="T1877">
        <f t="shared" si="148"/>
        <v>2016</v>
      </c>
    </row>
    <row r="1878" spans="1:20" ht="29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 t="shared" si="149"/>
        <v>0</v>
      </c>
      <c r="Q1878">
        <f t="shared" si="145"/>
        <v>0</v>
      </c>
      <c r="R1878" s="13">
        <f t="shared" si="146"/>
        <v>41776.284780092588</v>
      </c>
      <c r="S1878" s="13">
        <f t="shared" si="147"/>
        <v>41806.284780092588</v>
      </c>
      <c r="T1878">
        <f t="shared" si="148"/>
        <v>2014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 t="shared" si="149"/>
        <v>0</v>
      </c>
      <c r="Q1879">
        <f t="shared" si="145"/>
        <v>0</v>
      </c>
      <c r="R1879" s="13">
        <f t="shared" si="146"/>
        <v>42035.029224537036</v>
      </c>
      <c r="S1879" s="13">
        <f t="shared" si="147"/>
        <v>42064.029224537036</v>
      </c>
      <c r="T1879">
        <f t="shared" si="148"/>
        <v>2015</v>
      </c>
    </row>
    <row r="1880" spans="1:20" ht="29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 t="shared" si="149"/>
        <v>0</v>
      </c>
      <c r="Q1880">
        <f t="shared" si="145"/>
        <v>0</v>
      </c>
      <c r="R1880" s="13">
        <f t="shared" si="146"/>
        <v>41773.008738425924</v>
      </c>
      <c r="S1880" s="13">
        <f t="shared" si="147"/>
        <v>41803.008738425924</v>
      </c>
      <c r="T1880">
        <f t="shared" si="148"/>
        <v>2014</v>
      </c>
    </row>
    <row r="1881" spans="1:20" ht="29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 t="shared" si="149"/>
        <v>0</v>
      </c>
      <c r="Q1881">
        <f t="shared" si="145"/>
        <v>3</v>
      </c>
      <c r="R1881" s="13">
        <f t="shared" si="146"/>
        <v>42413.649641203709</v>
      </c>
      <c r="S1881" s="13">
        <f t="shared" si="147"/>
        <v>42443.607974537037</v>
      </c>
      <c r="T1881">
        <f t="shared" si="148"/>
        <v>2016</v>
      </c>
    </row>
    <row r="1882" spans="1:20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 t="shared" si="149"/>
        <v>20</v>
      </c>
      <c r="Q1882">
        <f t="shared" si="145"/>
        <v>41.83</v>
      </c>
      <c r="R1882" s="13">
        <f t="shared" si="146"/>
        <v>42430.566898148143</v>
      </c>
      <c r="S1882" s="13">
        <f t="shared" si="147"/>
        <v>42459.525231481486</v>
      </c>
      <c r="T1882">
        <f t="shared" si="148"/>
        <v>2016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 t="shared" si="149"/>
        <v>173</v>
      </c>
      <c r="Q1883">
        <f t="shared" si="145"/>
        <v>49.34</v>
      </c>
      <c r="R1883" s="13">
        <f t="shared" si="146"/>
        <v>42043.152650462958</v>
      </c>
      <c r="S1883" s="13">
        <f t="shared" si="147"/>
        <v>42073.110983796301</v>
      </c>
      <c r="T1883">
        <f t="shared" si="148"/>
        <v>2015</v>
      </c>
    </row>
    <row r="1884" spans="1:20" ht="29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 t="shared" si="149"/>
        <v>101</v>
      </c>
      <c r="Q1884">
        <f t="shared" si="145"/>
        <v>41.73</v>
      </c>
      <c r="R1884" s="13">
        <f t="shared" si="146"/>
        <v>41067.949212962965</v>
      </c>
      <c r="S1884" s="13">
        <f t="shared" si="147"/>
        <v>41100.991666666669</v>
      </c>
      <c r="T1884">
        <f t="shared" si="148"/>
        <v>2012</v>
      </c>
    </row>
    <row r="1885" spans="1:20" ht="29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 t="shared" si="149"/>
        <v>105</v>
      </c>
      <c r="Q1885">
        <f t="shared" si="145"/>
        <v>32.72</v>
      </c>
      <c r="R1885" s="13">
        <f t="shared" si="146"/>
        <v>40977.948009259257</v>
      </c>
      <c r="S1885" s="13">
        <f t="shared" si="147"/>
        <v>41007.906342592592</v>
      </c>
      <c r="T1885">
        <f t="shared" si="148"/>
        <v>2012</v>
      </c>
    </row>
    <row r="1886" spans="1:20" ht="29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 t="shared" si="149"/>
        <v>135</v>
      </c>
      <c r="Q1886">
        <f t="shared" si="145"/>
        <v>51.96</v>
      </c>
      <c r="R1886" s="13">
        <f t="shared" si="146"/>
        <v>41205.198321759257</v>
      </c>
      <c r="S1886" s="13">
        <f t="shared" si="147"/>
        <v>41240.5</v>
      </c>
      <c r="T1886">
        <f t="shared" si="148"/>
        <v>2012</v>
      </c>
    </row>
    <row r="1887" spans="1:20" ht="29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 t="shared" si="149"/>
        <v>116</v>
      </c>
      <c r="Q1887">
        <f t="shared" si="145"/>
        <v>50.69</v>
      </c>
      <c r="R1887" s="13">
        <f t="shared" si="146"/>
        <v>41099.093865740739</v>
      </c>
      <c r="S1887" s="13">
        <f t="shared" si="147"/>
        <v>41131.916666666664</v>
      </c>
      <c r="T1887">
        <f t="shared" si="148"/>
        <v>2012</v>
      </c>
    </row>
    <row r="1888" spans="1:20" ht="29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 t="shared" si="149"/>
        <v>102</v>
      </c>
      <c r="Q1888">
        <f t="shared" si="145"/>
        <v>42.24</v>
      </c>
      <c r="R1888" s="13">
        <f t="shared" si="146"/>
        <v>41925.906689814816</v>
      </c>
      <c r="S1888" s="13">
        <f t="shared" si="147"/>
        <v>41955.94835648148</v>
      </c>
      <c r="T1888">
        <f t="shared" si="148"/>
        <v>2014</v>
      </c>
    </row>
    <row r="1889" spans="1:20" ht="29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 t="shared" si="149"/>
        <v>111</v>
      </c>
      <c r="Q1889">
        <f t="shared" si="145"/>
        <v>416.88</v>
      </c>
      <c r="R1889" s="13">
        <f t="shared" si="146"/>
        <v>42323.800138888888</v>
      </c>
      <c r="S1889" s="13">
        <f t="shared" si="147"/>
        <v>42341.895833333328</v>
      </c>
      <c r="T1889">
        <f t="shared" si="148"/>
        <v>2015</v>
      </c>
    </row>
    <row r="1890" spans="1:20" ht="29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 t="shared" si="149"/>
        <v>166</v>
      </c>
      <c r="Q1890">
        <f t="shared" si="145"/>
        <v>46.65</v>
      </c>
      <c r="R1890" s="13">
        <f t="shared" si="146"/>
        <v>40299.239953703705</v>
      </c>
      <c r="S1890" s="13">
        <f t="shared" si="147"/>
        <v>40330.207638888889</v>
      </c>
      <c r="T1890">
        <f t="shared" si="148"/>
        <v>2010</v>
      </c>
    </row>
    <row r="1891" spans="1:20" ht="29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 t="shared" si="149"/>
        <v>107</v>
      </c>
      <c r="Q1891">
        <f t="shared" si="145"/>
        <v>48.45</v>
      </c>
      <c r="R1891" s="13">
        <f t="shared" si="146"/>
        <v>41299.793356481481</v>
      </c>
      <c r="S1891" s="13">
        <f t="shared" si="147"/>
        <v>41344.751689814817</v>
      </c>
      <c r="T1891">
        <f t="shared" si="148"/>
        <v>2013</v>
      </c>
    </row>
    <row r="1892" spans="1:20" ht="29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 t="shared" si="149"/>
        <v>145</v>
      </c>
      <c r="Q1892">
        <f t="shared" si="145"/>
        <v>70.53</v>
      </c>
      <c r="R1892" s="13">
        <f t="shared" si="146"/>
        <v>41228.786203703705</v>
      </c>
      <c r="S1892" s="13">
        <f t="shared" si="147"/>
        <v>41258.786203703705</v>
      </c>
      <c r="T1892">
        <f t="shared" si="148"/>
        <v>2012</v>
      </c>
    </row>
    <row r="1893" spans="1:20" ht="29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 t="shared" si="149"/>
        <v>106</v>
      </c>
      <c r="Q1893">
        <f t="shared" si="145"/>
        <v>87.96</v>
      </c>
      <c r="R1893" s="13">
        <f t="shared" si="146"/>
        <v>40335.798078703701</v>
      </c>
      <c r="S1893" s="13">
        <f t="shared" si="147"/>
        <v>40381.25</v>
      </c>
      <c r="T1893">
        <f t="shared" si="148"/>
        <v>2010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 t="shared" si="149"/>
        <v>137</v>
      </c>
      <c r="Q1894">
        <f t="shared" si="145"/>
        <v>26.27</v>
      </c>
      <c r="R1894" s="13">
        <f t="shared" si="146"/>
        <v>40671.637511574074</v>
      </c>
      <c r="S1894" s="13">
        <f t="shared" si="147"/>
        <v>40701.637511574074</v>
      </c>
      <c r="T1894">
        <f t="shared" si="148"/>
        <v>2011</v>
      </c>
    </row>
    <row r="1895" spans="1:20" ht="29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 t="shared" si="149"/>
        <v>104</v>
      </c>
      <c r="Q1895">
        <f t="shared" si="145"/>
        <v>57.78</v>
      </c>
      <c r="R1895" s="13">
        <f t="shared" si="146"/>
        <v>40632.94195601852</v>
      </c>
      <c r="S1895" s="13">
        <f t="shared" si="147"/>
        <v>40649.165972222225</v>
      </c>
      <c r="T1895">
        <f t="shared" si="148"/>
        <v>2011</v>
      </c>
    </row>
    <row r="1896" spans="1:20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 t="shared" si="149"/>
        <v>115</v>
      </c>
      <c r="Q1896">
        <f t="shared" si="145"/>
        <v>57.25</v>
      </c>
      <c r="R1896" s="13">
        <f t="shared" si="146"/>
        <v>40920.904895833337</v>
      </c>
      <c r="S1896" s="13">
        <f t="shared" si="147"/>
        <v>40951.904895833337</v>
      </c>
      <c r="T1896">
        <f t="shared" si="148"/>
        <v>2012</v>
      </c>
    </row>
    <row r="1897" spans="1:20" ht="29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 t="shared" si="149"/>
        <v>102</v>
      </c>
      <c r="Q1897">
        <f t="shared" si="145"/>
        <v>196.34</v>
      </c>
      <c r="R1897" s="13">
        <f t="shared" si="146"/>
        <v>42267.746782407412</v>
      </c>
      <c r="S1897" s="13">
        <f t="shared" si="147"/>
        <v>42297.746782407412</v>
      </c>
      <c r="T1897">
        <f t="shared" si="148"/>
        <v>2015</v>
      </c>
    </row>
    <row r="1898" spans="1:20" ht="29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 t="shared" si="149"/>
        <v>124</v>
      </c>
      <c r="Q1898">
        <f t="shared" si="145"/>
        <v>43</v>
      </c>
      <c r="R1898" s="13">
        <f t="shared" si="146"/>
        <v>40981.710243055553</v>
      </c>
      <c r="S1898" s="13">
        <f t="shared" si="147"/>
        <v>41011.710243055553</v>
      </c>
      <c r="T1898">
        <f t="shared" si="148"/>
        <v>2012</v>
      </c>
    </row>
    <row r="1899" spans="1:20" ht="29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 t="shared" si="149"/>
        <v>102</v>
      </c>
      <c r="Q1899">
        <f t="shared" si="145"/>
        <v>35.549999999999997</v>
      </c>
      <c r="R1899" s="13">
        <f t="shared" si="146"/>
        <v>41680.583402777782</v>
      </c>
      <c r="S1899" s="13">
        <f t="shared" si="147"/>
        <v>41702.875</v>
      </c>
      <c r="T1899">
        <f t="shared" si="148"/>
        <v>2014</v>
      </c>
    </row>
    <row r="1900" spans="1:20" ht="29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 t="shared" si="149"/>
        <v>145</v>
      </c>
      <c r="Q1900">
        <f t="shared" si="145"/>
        <v>68.81</v>
      </c>
      <c r="R1900" s="13">
        <f t="shared" si="146"/>
        <v>42366.192974537036</v>
      </c>
      <c r="S1900" s="13">
        <f t="shared" si="147"/>
        <v>42401.75</v>
      </c>
      <c r="T1900">
        <f t="shared" si="148"/>
        <v>2015</v>
      </c>
    </row>
    <row r="1901" spans="1:20" ht="29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 t="shared" si="149"/>
        <v>133</v>
      </c>
      <c r="Q1901">
        <f t="shared" si="145"/>
        <v>28.57</v>
      </c>
      <c r="R1901" s="13">
        <f t="shared" si="146"/>
        <v>42058.941736111112</v>
      </c>
      <c r="S1901" s="13">
        <f t="shared" si="147"/>
        <v>42088.90006944444</v>
      </c>
      <c r="T1901">
        <f t="shared" si="148"/>
        <v>2015</v>
      </c>
    </row>
    <row r="1902" spans="1:20" ht="29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 t="shared" si="149"/>
        <v>109</v>
      </c>
      <c r="Q1902">
        <f t="shared" si="145"/>
        <v>50.63</v>
      </c>
      <c r="R1902" s="13">
        <f t="shared" si="146"/>
        <v>41160.871886574074</v>
      </c>
      <c r="S1902" s="13">
        <f t="shared" si="147"/>
        <v>41188.415972222225</v>
      </c>
      <c r="T1902">
        <f t="shared" si="148"/>
        <v>2012</v>
      </c>
    </row>
    <row r="1903" spans="1:20" ht="29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 t="shared" si="149"/>
        <v>3</v>
      </c>
      <c r="Q1903">
        <f t="shared" si="145"/>
        <v>106.8</v>
      </c>
      <c r="R1903" s="13">
        <f t="shared" si="146"/>
        <v>42116.54315972222</v>
      </c>
      <c r="S1903" s="13">
        <f t="shared" si="147"/>
        <v>42146.541666666672</v>
      </c>
      <c r="T1903">
        <f t="shared" si="148"/>
        <v>2015</v>
      </c>
    </row>
    <row r="1904" spans="1:20" ht="29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 t="shared" si="149"/>
        <v>1</v>
      </c>
      <c r="Q1904">
        <f t="shared" si="145"/>
        <v>4</v>
      </c>
      <c r="R1904" s="13">
        <f t="shared" si="146"/>
        <v>42037.789895833332</v>
      </c>
      <c r="S1904" s="13">
        <f t="shared" si="147"/>
        <v>42067.789895833332</v>
      </c>
      <c r="T1904">
        <f t="shared" si="148"/>
        <v>2015</v>
      </c>
    </row>
    <row r="1905" spans="1:20" ht="29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 t="shared" si="149"/>
        <v>47</v>
      </c>
      <c r="Q1905">
        <f t="shared" si="145"/>
        <v>34.1</v>
      </c>
      <c r="R1905" s="13">
        <f t="shared" si="146"/>
        <v>42702.770729166667</v>
      </c>
      <c r="S1905" s="13">
        <f t="shared" si="147"/>
        <v>42762.770729166667</v>
      </c>
      <c r="T1905">
        <f t="shared" si="148"/>
        <v>2016</v>
      </c>
    </row>
    <row r="1906" spans="1:20" ht="29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 t="shared" si="149"/>
        <v>0</v>
      </c>
      <c r="Q1906">
        <f t="shared" si="145"/>
        <v>25</v>
      </c>
      <c r="R1906" s="13">
        <f t="shared" si="146"/>
        <v>42326.685428240744</v>
      </c>
      <c r="S1906" s="13">
        <f t="shared" si="147"/>
        <v>42371.685428240744</v>
      </c>
      <c r="T1906">
        <f t="shared" si="148"/>
        <v>2015</v>
      </c>
    </row>
    <row r="1907" spans="1:20" ht="29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 t="shared" si="149"/>
        <v>0</v>
      </c>
      <c r="Q1907">
        <f t="shared" si="145"/>
        <v>10.5</v>
      </c>
      <c r="R1907" s="13">
        <f t="shared" si="146"/>
        <v>41859.925856481481</v>
      </c>
      <c r="S1907" s="13">
        <f t="shared" si="147"/>
        <v>41889.925856481481</v>
      </c>
      <c r="T1907">
        <f t="shared" si="148"/>
        <v>2014</v>
      </c>
    </row>
    <row r="1908" spans="1:20" ht="29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 t="shared" si="149"/>
        <v>43</v>
      </c>
      <c r="Q1908">
        <f t="shared" si="145"/>
        <v>215.96</v>
      </c>
      <c r="R1908" s="13">
        <f t="shared" si="146"/>
        <v>42514.671099537038</v>
      </c>
      <c r="S1908" s="13">
        <f t="shared" si="147"/>
        <v>42544.671099537038</v>
      </c>
      <c r="T1908">
        <f t="shared" si="148"/>
        <v>2016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 t="shared" si="149"/>
        <v>0</v>
      </c>
      <c r="Q1909">
        <f t="shared" si="145"/>
        <v>21.25</v>
      </c>
      <c r="R1909" s="13">
        <f t="shared" si="146"/>
        <v>41767.587094907409</v>
      </c>
      <c r="S1909" s="13">
        <f t="shared" si="147"/>
        <v>41782.587094907409</v>
      </c>
      <c r="T1909">
        <f t="shared" si="148"/>
        <v>2014</v>
      </c>
    </row>
    <row r="1910" spans="1:20" ht="29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 t="shared" si="149"/>
        <v>2</v>
      </c>
      <c r="Q1910">
        <f t="shared" si="145"/>
        <v>108.25</v>
      </c>
      <c r="R1910" s="13">
        <f t="shared" si="146"/>
        <v>42703.917824074073</v>
      </c>
      <c r="S1910" s="13">
        <f t="shared" si="147"/>
        <v>42733.917824074073</v>
      </c>
      <c r="T1910">
        <f t="shared" si="148"/>
        <v>2016</v>
      </c>
    </row>
    <row r="1911" spans="1:20" ht="29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 t="shared" si="149"/>
        <v>14</v>
      </c>
      <c r="Q1911">
        <f t="shared" si="145"/>
        <v>129.97</v>
      </c>
      <c r="R1911" s="13">
        <f t="shared" si="146"/>
        <v>41905.429155092592</v>
      </c>
      <c r="S1911" s="13">
        <f t="shared" si="147"/>
        <v>41935.429155092592</v>
      </c>
      <c r="T1911">
        <f t="shared" si="148"/>
        <v>2014</v>
      </c>
    </row>
    <row r="1912" spans="1:20" ht="29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 t="shared" si="149"/>
        <v>39</v>
      </c>
      <c r="Q1912">
        <f t="shared" si="145"/>
        <v>117.49</v>
      </c>
      <c r="R1912" s="13">
        <f t="shared" si="146"/>
        <v>42264.963159722218</v>
      </c>
      <c r="S1912" s="13">
        <f t="shared" si="147"/>
        <v>42308.947916666672</v>
      </c>
      <c r="T1912">
        <f t="shared" si="148"/>
        <v>2015</v>
      </c>
    </row>
    <row r="1913" spans="1:20" ht="29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 t="shared" si="149"/>
        <v>0</v>
      </c>
      <c r="Q1913">
        <f t="shared" si="145"/>
        <v>10</v>
      </c>
      <c r="R1913" s="13">
        <f t="shared" si="146"/>
        <v>41830.033958333333</v>
      </c>
      <c r="S1913" s="13">
        <f t="shared" si="147"/>
        <v>41860.033958333333</v>
      </c>
      <c r="T1913">
        <f t="shared" si="148"/>
        <v>2014</v>
      </c>
    </row>
    <row r="1914" spans="1:20" ht="29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 t="shared" si="149"/>
        <v>59</v>
      </c>
      <c r="Q1914">
        <f t="shared" si="145"/>
        <v>70.599999999999994</v>
      </c>
      <c r="R1914" s="13">
        <f t="shared" si="146"/>
        <v>42129.226388888885</v>
      </c>
      <c r="S1914" s="13">
        <f t="shared" si="147"/>
        <v>42159.226388888885</v>
      </c>
      <c r="T1914">
        <f t="shared" si="148"/>
        <v>2015</v>
      </c>
    </row>
    <row r="1915" spans="1:20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 t="shared" si="149"/>
        <v>1</v>
      </c>
      <c r="Q1915">
        <f t="shared" si="145"/>
        <v>24.5</v>
      </c>
      <c r="R1915" s="13">
        <f t="shared" si="146"/>
        <v>41890.511319444442</v>
      </c>
      <c r="S1915" s="13">
        <f t="shared" si="147"/>
        <v>41920.511319444442</v>
      </c>
      <c r="T1915">
        <f t="shared" si="148"/>
        <v>2014</v>
      </c>
    </row>
    <row r="1916" spans="1:20" ht="29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 t="shared" si="149"/>
        <v>9</v>
      </c>
      <c r="Q1916">
        <f t="shared" si="145"/>
        <v>30</v>
      </c>
      <c r="R1916" s="13">
        <f t="shared" si="146"/>
        <v>41929.174456018518</v>
      </c>
      <c r="S1916" s="13">
        <f t="shared" si="147"/>
        <v>41944.165972222225</v>
      </c>
      <c r="T1916">
        <f t="shared" si="148"/>
        <v>2014</v>
      </c>
    </row>
    <row r="1917" spans="1:20" ht="29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 t="shared" si="149"/>
        <v>2</v>
      </c>
      <c r="Q1917">
        <f t="shared" si="145"/>
        <v>2</v>
      </c>
      <c r="R1917" s="13">
        <f t="shared" si="146"/>
        <v>41864.04886574074</v>
      </c>
      <c r="S1917" s="13">
        <f t="shared" si="147"/>
        <v>41884.04886574074</v>
      </c>
      <c r="T1917">
        <f t="shared" si="148"/>
        <v>2014</v>
      </c>
    </row>
    <row r="1918" spans="1:20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 t="shared" si="149"/>
        <v>1</v>
      </c>
      <c r="Q1918">
        <f t="shared" si="145"/>
        <v>17</v>
      </c>
      <c r="R1918" s="13">
        <f t="shared" si="146"/>
        <v>42656.717303240745</v>
      </c>
      <c r="S1918" s="13">
        <f t="shared" si="147"/>
        <v>42681.758969907409</v>
      </c>
      <c r="T1918">
        <f t="shared" si="148"/>
        <v>2016</v>
      </c>
    </row>
    <row r="1919" spans="1:20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 t="shared" si="149"/>
        <v>53</v>
      </c>
      <c r="Q1919">
        <f t="shared" si="145"/>
        <v>2928.93</v>
      </c>
      <c r="R1919" s="13">
        <f t="shared" si="146"/>
        <v>42746.270057870366</v>
      </c>
      <c r="S1919" s="13">
        <f t="shared" si="147"/>
        <v>42776.270057870366</v>
      </c>
      <c r="T1919">
        <f t="shared" si="148"/>
        <v>2017</v>
      </c>
    </row>
    <row r="1920" spans="1:20" ht="29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 t="shared" si="149"/>
        <v>1</v>
      </c>
      <c r="Q1920">
        <f t="shared" si="145"/>
        <v>28.89</v>
      </c>
      <c r="R1920" s="13">
        <f t="shared" si="146"/>
        <v>41828.789942129632</v>
      </c>
      <c r="S1920" s="13">
        <f t="shared" si="147"/>
        <v>41863.789942129632</v>
      </c>
      <c r="T1920">
        <f t="shared" si="148"/>
        <v>2014</v>
      </c>
    </row>
    <row r="1921" spans="1:20" ht="29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 t="shared" si="149"/>
        <v>47</v>
      </c>
      <c r="Q1921">
        <f t="shared" si="145"/>
        <v>29.63</v>
      </c>
      <c r="R1921" s="13">
        <f t="shared" si="146"/>
        <v>42113.875567129624</v>
      </c>
      <c r="S1921" s="13">
        <f t="shared" si="147"/>
        <v>42143.875567129624</v>
      </c>
      <c r="T1921">
        <f t="shared" si="148"/>
        <v>2015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 t="shared" si="149"/>
        <v>43</v>
      </c>
      <c r="Q1922">
        <f t="shared" si="145"/>
        <v>40.98</v>
      </c>
      <c r="R1922" s="13">
        <f t="shared" si="146"/>
        <v>42270.875706018516</v>
      </c>
      <c r="S1922" s="13">
        <f t="shared" si="147"/>
        <v>42298.958333333328</v>
      </c>
      <c r="T1922">
        <f t="shared" si="148"/>
        <v>2015</v>
      </c>
    </row>
    <row r="1923" spans="1:20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 t="shared" si="149"/>
        <v>137</v>
      </c>
      <c r="Q1923">
        <f t="shared" ref="Q1923:Q1986" si="150">IFERROR(ROUND(E1923/L1923,2),0)</f>
        <v>54</v>
      </c>
      <c r="R1923" s="13">
        <f t="shared" ref="R1923:R1986" si="151">(((J1923/60)/60)/24+DATE(1970,1,1))</f>
        <v>41074.221562500003</v>
      </c>
      <c r="S1923" s="13">
        <f t="shared" ref="S1923:S1986" si="152">(((I1923/60)/60)/24)+DATE(1970,1,1)</f>
        <v>41104.221562500003</v>
      </c>
      <c r="T1923">
        <f t="shared" ref="T1923:T1986" si="153">YEAR(R1923)</f>
        <v>2012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 t="shared" ref="P1924:P1987" si="154">ROUND(E1924/D1924*100,0)</f>
        <v>116</v>
      </c>
      <c r="Q1924">
        <f t="shared" si="150"/>
        <v>36.11</v>
      </c>
      <c r="R1924" s="13">
        <f t="shared" si="151"/>
        <v>41590.255868055552</v>
      </c>
      <c r="S1924" s="13">
        <f t="shared" si="152"/>
        <v>41620.255868055552</v>
      </c>
      <c r="T1924">
        <f t="shared" si="153"/>
        <v>2013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 t="shared" si="154"/>
        <v>241</v>
      </c>
      <c r="Q1925">
        <f t="shared" si="150"/>
        <v>23.15</v>
      </c>
      <c r="R1925" s="13">
        <f t="shared" si="151"/>
        <v>40772.848749999997</v>
      </c>
      <c r="S1925" s="13">
        <f t="shared" si="152"/>
        <v>40813.207638888889</v>
      </c>
      <c r="T1925">
        <f t="shared" si="153"/>
        <v>2011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 t="shared" si="154"/>
        <v>114</v>
      </c>
      <c r="Q1926">
        <f t="shared" si="150"/>
        <v>104</v>
      </c>
      <c r="R1926" s="13">
        <f t="shared" si="151"/>
        <v>41626.761053240742</v>
      </c>
      <c r="S1926" s="13">
        <f t="shared" si="152"/>
        <v>41654.814583333333</v>
      </c>
      <c r="T1926">
        <f t="shared" si="153"/>
        <v>2013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 t="shared" si="154"/>
        <v>110</v>
      </c>
      <c r="Q1927">
        <f t="shared" si="150"/>
        <v>31.83</v>
      </c>
      <c r="R1927" s="13">
        <f t="shared" si="151"/>
        <v>41535.90148148148</v>
      </c>
      <c r="S1927" s="13">
        <f t="shared" si="152"/>
        <v>41558</v>
      </c>
      <c r="T1927">
        <f t="shared" si="153"/>
        <v>2013</v>
      </c>
    </row>
    <row r="1928" spans="1:20" ht="29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 t="shared" si="154"/>
        <v>195</v>
      </c>
      <c r="Q1928">
        <f t="shared" si="150"/>
        <v>27.39</v>
      </c>
      <c r="R1928" s="13">
        <f t="shared" si="151"/>
        <v>40456.954351851848</v>
      </c>
      <c r="S1928" s="13">
        <f t="shared" si="152"/>
        <v>40484.018055555556</v>
      </c>
      <c r="T1928">
        <f t="shared" si="153"/>
        <v>2010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 t="shared" si="154"/>
        <v>103</v>
      </c>
      <c r="Q1929">
        <f t="shared" si="150"/>
        <v>56.36</v>
      </c>
      <c r="R1929" s="13">
        <f t="shared" si="151"/>
        <v>40960.861562500002</v>
      </c>
      <c r="S1929" s="13">
        <f t="shared" si="152"/>
        <v>40976.207638888889</v>
      </c>
      <c r="T1929">
        <f t="shared" si="153"/>
        <v>2012</v>
      </c>
    </row>
    <row r="1930" spans="1:20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 t="shared" si="154"/>
        <v>103</v>
      </c>
      <c r="Q1930">
        <f t="shared" si="150"/>
        <v>77.349999999999994</v>
      </c>
      <c r="R1930" s="13">
        <f t="shared" si="151"/>
        <v>41371.648078703707</v>
      </c>
      <c r="S1930" s="13">
        <f t="shared" si="152"/>
        <v>41401.648078703707</v>
      </c>
      <c r="T1930">
        <f t="shared" si="153"/>
        <v>2013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 t="shared" si="154"/>
        <v>100</v>
      </c>
      <c r="Q1931">
        <f t="shared" si="150"/>
        <v>42.8</v>
      </c>
      <c r="R1931" s="13">
        <f t="shared" si="151"/>
        <v>40687.021597222221</v>
      </c>
      <c r="S1931" s="13">
        <f t="shared" si="152"/>
        <v>40729.021597222221</v>
      </c>
      <c r="T1931">
        <f t="shared" si="153"/>
        <v>2011</v>
      </c>
    </row>
    <row r="1932" spans="1:20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 t="shared" si="154"/>
        <v>127</v>
      </c>
      <c r="Q1932">
        <f t="shared" si="150"/>
        <v>48.85</v>
      </c>
      <c r="R1932" s="13">
        <f t="shared" si="151"/>
        <v>41402.558819444443</v>
      </c>
      <c r="S1932" s="13">
        <f t="shared" si="152"/>
        <v>41462.558819444443</v>
      </c>
      <c r="T1932">
        <f t="shared" si="153"/>
        <v>2013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 t="shared" si="154"/>
        <v>121</v>
      </c>
      <c r="Q1933">
        <f t="shared" si="150"/>
        <v>48.24</v>
      </c>
      <c r="R1933" s="13">
        <f t="shared" si="151"/>
        <v>41037.892465277779</v>
      </c>
      <c r="S1933" s="13">
        <f t="shared" si="152"/>
        <v>41051.145833333336</v>
      </c>
      <c r="T1933">
        <f t="shared" si="153"/>
        <v>2012</v>
      </c>
    </row>
    <row r="1934" spans="1:20" ht="29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 t="shared" si="154"/>
        <v>107</v>
      </c>
      <c r="Q1934">
        <f t="shared" si="150"/>
        <v>70.209999999999994</v>
      </c>
      <c r="R1934" s="13">
        <f t="shared" si="151"/>
        <v>40911.809872685182</v>
      </c>
      <c r="S1934" s="13">
        <f t="shared" si="152"/>
        <v>40932.809872685182</v>
      </c>
      <c r="T1934">
        <f t="shared" si="153"/>
        <v>2012</v>
      </c>
    </row>
    <row r="1935" spans="1:20" ht="29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 t="shared" si="154"/>
        <v>172</v>
      </c>
      <c r="Q1935">
        <f t="shared" si="150"/>
        <v>94.05</v>
      </c>
      <c r="R1935" s="13">
        <f t="shared" si="151"/>
        <v>41879.130868055552</v>
      </c>
      <c r="S1935" s="13">
        <f t="shared" si="152"/>
        <v>41909.130868055552</v>
      </c>
      <c r="T1935">
        <f t="shared" si="153"/>
        <v>2014</v>
      </c>
    </row>
    <row r="1936" spans="1:20" ht="29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 t="shared" si="154"/>
        <v>124</v>
      </c>
      <c r="Q1936">
        <f t="shared" si="150"/>
        <v>80.27</v>
      </c>
      <c r="R1936" s="13">
        <f t="shared" si="151"/>
        <v>40865.867141203707</v>
      </c>
      <c r="S1936" s="13">
        <f t="shared" si="152"/>
        <v>40902.208333333336</v>
      </c>
      <c r="T1936">
        <f t="shared" si="153"/>
        <v>2011</v>
      </c>
    </row>
    <row r="1937" spans="1:20" ht="29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 t="shared" si="154"/>
        <v>108</v>
      </c>
      <c r="Q1937">
        <f t="shared" si="150"/>
        <v>54.2</v>
      </c>
      <c r="R1937" s="13">
        <f t="shared" si="151"/>
        <v>41773.932534722226</v>
      </c>
      <c r="S1937" s="13">
        <f t="shared" si="152"/>
        <v>41811.207638888889</v>
      </c>
      <c r="T1937">
        <f t="shared" si="153"/>
        <v>2014</v>
      </c>
    </row>
    <row r="1938" spans="1:20" ht="29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 t="shared" si="154"/>
        <v>117</v>
      </c>
      <c r="Q1938">
        <f t="shared" si="150"/>
        <v>60.27</v>
      </c>
      <c r="R1938" s="13">
        <f t="shared" si="151"/>
        <v>40852.889699074076</v>
      </c>
      <c r="S1938" s="13">
        <f t="shared" si="152"/>
        <v>40883.249305555553</v>
      </c>
      <c r="T1938">
        <f t="shared" si="153"/>
        <v>2011</v>
      </c>
    </row>
    <row r="1939" spans="1:20" ht="29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 t="shared" si="154"/>
        <v>187</v>
      </c>
      <c r="Q1939">
        <f t="shared" si="150"/>
        <v>38.74</v>
      </c>
      <c r="R1939" s="13">
        <f t="shared" si="151"/>
        <v>41059.118993055556</v>
      </c>
      <c r="S1939" s="13">
        <f t="shared" si="152"/>
        <v>41075.165972222225</v>
      </c>
      <c r="T1939">
        <f t="shared" si="153"/>
        <v>2012</v>
      </c>
    </row>
    <row r="1940" spans="1:20" ht="29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 t="shared" si="154"/>
        <v>116</v>
      </c>
      <c r="Q1940">
        <f t="shared" si="150"/>
        <v>152.54</v>
      </c>
      <c r="R1940" s="13">
        <f t="shared" si="151"/>
        <v>41426.259618055556</v>
      </c>
      <c r="S1940" s="13">
        <f t="shared" si="152"/>
        <v>41457.208333333336</v>
      </c>
      <c r="T1940">
        <f t="shared" si="153"/>
        <v>2013</v>
      </c>
    </row>
    <row r="1941" spans="1:20" ht="29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 t="shared" si="154"/>
        <v>111</v>
      </c>
      <c r="Q1941">
        <f t="shared" si="150"/>
        <v>115.31</v>
      </c>
      <c r="R1941" s="13">
        <f t="shared" si="151"/>
        <v>41313.985046296293</v>
      </c>
      <c r="S1941" s="13">
        <f t="shared" si="152"/>
        <v>41343.943379629629</v>
      </c>
      <c r="T1941">
        <f t="shared" si="153"/>
        <v>2013</v>
      </c>
    </row>
    <row r="1942" spans="1:20" ht="29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 t="shared" si="154"/>
        <v>171</v>
      </c>
      <c r="Q1942">
        <f t="shared" si="150"/>
        <v>35.840000000000003</v>
      </c>
      <c r="R1942" s="13">
        <f t="shared" si="151"/>
        <v>40670.507326388892</v>
      </c>
      <c r="S1942" s="13">
        <f t="shared" si="152"/>
        <v>40709.165972222225</v>
      </c>
      <c r="T1942">
        <f t="shared" si="153"/>
        <v>2011</v>
      </c>
    </row>
    <row r="1943" spans="1:20" ht="29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 t="shared" si="154"/>
        <v>126</v>
      </c>
      <c r="Q1943">
        <f t="shared" si="150"/>
        <v>64.569999999999993</v>
      </c>
      <c r="R1943" s="13">
        <f t="shared" si="151"/>
        <v>41744.290868055556</v>
      </c>
      <c r="S1943" s="13">
        <f t="shared" si="152"/>
        <v>41774.290868055556</v>
      </c>
      <c r="T1943">
        <f t="shared" si="153"/>
        <v>2014</v>
      </c>
    </row>
    <row r="1944" spans="1:20" ht="29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 t="shared" si="154"/>
        <v>138</v>
      </c>
      <c r="Q1944">
        <f t="shared" si="150"/>
        <v>87.44</v>
      </c>
      <c r="R1944" s="13">
        <f t="shared" si="151"/>
        <v>40638.828009259261</v>
      </c>
      <c r="S1944" s="13">
        <f t="shared" si="152"/>
        <v>40728.828009259261</v>
      </c>
      <c r="T1944">
        <f t="shared" si="153"/>
        <v>2011</v>
      </c>
    </row>
    <row r="1945" spans="1:20" ht="29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 t="shared" si="154"/>
        <v>1705</v>
      </c>
      <c r="Q1945">
        <f t="shared" si="150"/>
        <v>68.819999999999993</v>
      </c>
      <c r="R1945" s="13">
        <f t="shared" si="151"/>
        <v>42548.269861111112</v>
      </c>
      <c r="S1945" s="13">
        <f t="shared" si="152"/>
        <v>42593.269861111112</v>
      </c>
      <c r="T1945">
        <f t="shared" si="153"/>
        <v>2016</v>
      </c>
    </row>
    <row r="1946" spans="1:20" ht="29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 t="shared" si="154"/>
        <v>788</v>
      </c>
      <c r="Q1946">
        <f t="shared" si="150"/>
        <v>176.2</v>
      </c>
      <c r="R1946" s="13">
        <f t="shared" si="151"/>
        <v>41730.584374999999</v>
      </c>
      <c r="S1946" s="13">
        <f t="shared" si="152"/>
        <v>41760.584374999999</v>
      </c>
      <c r="T1946">
        <f t="shared" si="153"/>
        <v>2014</v>
      </c>
    </row>
    <row r="1947" spans="1:20" ht="29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 t="shared" si="154"/>
        <v>348</v>
      </c>
      <c r="Q1947">
        <f t="shared" si="150"/>
        <v>511.79</v>
      </c>
      <c r="R1947" s="13">
        <f t="shared" si="151"/>
        <v>42157.251828703709</v>
      </c>
      <c r="S1947" s="13">
        <f t="shared" si="152"/>
        <v>42197.251828703709</v>
      </c>
      <c r="T1947">
        <f t="shared" si="153"/>
        <v>2015</v>
      </c>
    </row>
    <row r="1948" spans="1:20" ht="29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 t="shared" si="154"/>
        <v>150</v>
      </c>
      <c r="Q1948">
        <f t="shared" si="150"/>
        <v>160.44</v>
      </c>
      <c r="R1948" s="13">
        <f t="shared" si="151"/>
        <v>41689.150011574071</v>
      </c>
      <c r="S1948" s="13">
        <f t="shared" si="152"/>
        <v>41749.108344907407</v>
      </c>
      <c r="T1948">
        <f t="shared" si="153"/>
        <v>2014</v>
      </c>
    </row>
    <row r="1949" spans="1:20" ht="29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 t="shared" si="154"/>
        <v>101</v>
      </c>
      <c r="Q1949">
        <f t="shared" si="150"/>
        <v>35</v>
      </c>
      <c r="R1949" s="13">
        <f t="shared" si="151"/>
        <v>40102.918055555558</v>
      </c>
      <c r="S1949" s="13">
        <f t="shared" si="152"/>
        <v>40140.249305555553</v>
      </c>
      <c r="T1949">
        <f t="shared" si="153"/>
        <v>2009</v>
      </c>
    </row>
    <row r="1950" spans="1:20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 t="shared" si="154"/>
        <v>800</v>
      </c>
      <c r="Q1950">
        <f t="shared" si="150"/>
        <v>188.51</v>
      </c>
      <c r="R1950" s="13">
        <f t="shared" si="151"/>
        <v>42473.604270833333</v>
      </c>
      <c r="S1950" s="13">
        <f t="shared" si="152"/>
        <v>42527.709722222222</v>
      </c>
      <c r="T1950">
        <f t="shared" si="153"/>
        <v>2016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 t="shared" si="154"/>
        <v>106</v>
      </c>
      <c r="Q1951">
        <f t="shared" si="150"/>
        <v>56.2</v>
      </c>
      <c r="R1951" s="13">
        <f t="shared" si="151"/>
        <v>41800.423043981478</v>
      </c>
      <c r="S1951" s="13">
        <f t="shared" si="152"/>
        <v>41830.423043981478</v>
      </c>
      <c r="T1951">
        <f t="shared" si="153"/>
        <v>2014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 t="shared" si="154"/>
        <v>201</v>
      </c>
      <c r="Q1952">
        <f t="shared" si="150"/>
        <v>51.31</v>
      </c>
      <c r="R1952" s="13">
        <f t="shared" si="151"/>
        <v>40624.181400462963</v>
      </c>
      <c r="S1952" s="13">
        <f t="shared" si="152"/>
        <v>40655.181400462963</v>
      </c>
      <c r="T1952">
        <f t="shared" si="153"/>
        <v>2011</v>
      </c>
    </row>
    <row r="1953" spans="1:20" ht="29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 t="shared" si="154"/>
        <v>212</v>
      </c>
      <c r="Q1953">
        <f t="shared" si="150"/>
        <v>127.36</v>
      </c>
      <c r="R1953" s="13">
        <f t="shared" si="151"/>
        <v>42651.420567129629</v>
      </c>
      <c r="S1953" s="13">
        <f t="shared" si="152"/>
        <v>42681.462233796294</v>
      </c>
      <c r="T1953">
        <f t="shared" si="153"/>
        <v>2016</v>
      </c>
    </row>
    <row r="1954" spans="1:20" ht="29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 t="shared" si="154"/>
        <v>198</v>
      </c>
      <c r="Q1954">
        <f t="shared" si="150"/>
        <v>101.86</v>
      </c>
      <c r="R1954" s="13">
        <f t="shared" si="151"/>
        <v>41526.60665509259</v>
      </c>
      <c r="S1954" s="13">
        <f t="shared" si="152"/>
        <v>41563.60665509259</v>
      </c>
      <c r="T1954">
        <f t="shared" si="153"/>
        <v>2013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 t="shared" si="154"/>
        <v>226</v>
      </c>
      <c r="Q1955">
        <f t="shared" si="150"/>
        <v>230.56</v>
      </c>
      <c r="R1955" s="13">
        <f t="shared" si="151"/>
        <v>40941.199826388889</v>
      </c>
      <c r="S1955" s="13">
        <f t="shared" si="152"/>
        <v>40970.125</v>
      </c>
      <c r="T1955">
        <f t="shared" si="153"/>
        <v>2012</v>
      </c>
    </row>
    <row r="1956" spans="1:20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 t="shared" si="154"/>
        <v>699</v>
      </c>
      <c r="Q1956">
        <f t="shared" si="150"/>
        <v>842.11</v>
      </c>
      <c r="R1956" s="13">
        <f t="shared" si="151"/>
        <v>42394.580740740741</v>
      </c>
      <c r="S1956" s="13">
        <f t="shared" si="152"/>
        <v>42441.208333333328</v>
      </c>
      <c r="T1956">
        <f t="shared" si="153"/>
        <v>2016</v>
      </c>
    </row>
    <row r="1957" spans="1:20" ht="29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 t="shared" si="154"/>
        <v>399</v>
      </c>
      <c r="Q1957">
        <f t="shared" si="150"/>
        <v>577.28</v>
      </c>
      <c r="R1957" s="13">
        <f t="shared" si="151"/>
        <v>41020.271770833337</v>
      </c>
      <c r="S1957" s="13">
        <f t="shared" si="152"/>
        <v>41052.791666666664</v>
      </c>
      <c r="T1957">
        <f t="shared" si="153"/>
        <v>2012</v>
      </c>
    </row>
    <row r="1958" spans="1:20" ht="29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 t="shared" si="154"/>
        <v>294</v>
      </c>
      <c r="Q1958">
        <f t="shared" si="150"/>
        <v>483.34</v>
      </c>
      <c r="R1958" s="13">
        <f t="shared" si="151"/>
        <v>42067.923668981486</v>
      </c>
      <c r="S1958" s="13">
        <f t="shared" si="152"/>
        <v>42112.882002314815</v>
      </c>
      <c r="T1958">
        <f t="shared" si="153"/>
        <v>2015</v>
      </c>
    </row>
    <row r="1959" spans="1:20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 t="shared" si="154"/>
        <v>168</v>
      </c>
      <c r="Q1959">
        <f t="shared" si="150"/>
        <v>76.14</v>
      </c>
      <c r="R1959" s="13">
        <f t="shared" si="151"/>
        <v>41179.098530092589</v>
      </c>
      <c r="S1959" s="13">
        <f t="shared" si="152"/>
        <v>41209.098530092589</v>
      </c>
      <c r="T1959">
        <f t="shared" si="153"/>
        <v>2012</v>
      </c>
    </row>
    <row r="1960" spans="1:20" ht="29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 t="shared" si="154"/>
        <v>1436</v>
      </c>
      <c r="Q1960">
        <f t="shared" si="150"/>
        <v>74.11</v>
      </c>
      <c r="R1960" s="13">
        <f t="shared" si="151"/>
        <v>41326.987974537034</v>
      </c>
      <c r="S1960" s="13">
        <f t="shared" si="152"/>
        <v>41356.94630787037</v>
      </c>
      <c r="T1960">
        <f t="shared" si="153"/>
        <v>2013</v>
      </c>
    </row>
    <row r="1961" spans="1:20" ht="29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 t="shared" si="154"/>
        <v>157</v>
      </c>
      <c r="Q1961">
        <f t="shared" si="150"/>
        <v>36.97</v>
      </c>
      <c r="R1961" s="13">
        <f t="shared" si="151"/>
        <v>41871.845601851855</v>
      </c>
      <c r="S1961" s="13">
        <f t="shared" si="152"/>
        <v>41913</v>
      </c>
      <c r="T1961">
        <f t="shared" si="153"/>
        <v>2014</v>
      </c>
    </row>
    <row r="1962" spans="1:20" ht="29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 t="shared" si="154"/>
        <v>118</v>
      </c>
      <c r="Q1962">
        <f t="shared" si="150"/>
        <v>2500.9699999999998</v>
      </c>
      <c r="R1962" s="13">
        <f t="shared" si="151"/>
        <v>41964.362743055557</v>
      </c>
      <c r="S1962" s="13">
        <f t="shared" si="152"/>
        <v>41994.362743055557</v>
      </c>
      <c r="T1962">
        <f t="shared" si="153"/>
        <v>2014</v>
      </c>
    </row>
    <row r="1963" spans="1:20" ht="29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 t="shared" si="154"/>
        <v>1105</v>
      </c>
      <c r="Q1963">
        <f t="shared" si="150"/>
        <v>67.69</v>
      </c>
      <c r="R1963" s="13">
        <f t="shared" si="151"/>
        <v>41148.194641203707</v>
      </c>
      <c r="S1963" s="13">
        <f t="shared" si="152"/>
        <v>41188.165972222225</v>
      </c>
      <c r="T1963">
        <f t="shared" si="153"/>
        <v>2012</v>
      </c>
    </row>
    <row r="1964" spans="1:20" ht="29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 t="shared" si="154"/>
        <v>193</v>
      </c>
      <c r="Q1964">
        <f t="shared" si="150"/>
        <v>63.05</v>
      </c>
      <c r="R1964" s="13">
        <f t="shared" si="151"/>
        <v>41742.780509259261</v>
      </c>
      <c r="S1964" s="13">
        <f t="shared" si="152"/>
        <v>41772.780509259261</v>
      </c>
      <c r="T1964">
        <f t="shared" si="153"/>
        <v>2014</v>
      </c>
    </row>
    <row r="1965" spans="1:20" ht="29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 t="shared" si="154"/>
        <v>127</v>
      </c>
      <c r="Q1965">
        <f t="shared" si="150"/>
        <v>117.6</v>
      </c>
      <c r="R1965" s="13">
        <f t="shared" si="151"/>
        <v>41863.429791666669</v>
      </c>
      <c r="S1965" s="13">
        <f t="shared" si="152"/>
        <v>41898.429791666669</v>
      </c>
      <c r="T1965">
        <f t="shared" si="153"/>
        <v>2014</v>
      </c>
    </row>
    <row r="1966" spans="1:20" ht="29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 t="shared" si="154"/>
        <v>260</v>
      </c>
      <c r="Q1966">
        <f t="shared" si="150"/>
        <v>180.75</v>
      </c>
      <c r="R1966" s="13">
        <f t="shared" si="151"/>
        <v>42452.272824074069</v>
      </c>
      <c r="S1966" s="13">
        <f t="shared" si="152"/>
        <v>42482.272824074069</v>
      </c>
      <c r="T1966">
        <f t="shared" si="153"/>
        <v>2016</v>
      </c>
    </row>
    <row r="1967" spans="1:20" ht="29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 t="shared" si="154"/>
        <v>262</v>
      </c>
      <c r="Q1967">
        <f t="shared" si="150"/>
        <v>127.32</v>
      </c>
      <c r="R1967" s="13">
        <f t="shared" si="151"/>
        <v>40898.089236111111</v>
      </c>
      <c r="S1967" s="13">
        <f t="shared" si="152"/>
        <v>40920.041666666664</v>
      </c>
      <c r="T1967">
        <f t="shared" si="153"/>
        <v>2011</v>
      </c>
    </row>
    <row r="1968" spans="1:20" ht="29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 t="shared" si="154"/>
        <v>207</v>
      </c>
      <c r="Q1968">
        <f t="shared" si="150"/>
        <v>136.63999999999999</v>
      </c>
      <c r="R1968" s="13">
        <f t="shared" si="151"/>
        <v>41835.540486111109</v>
      </c>
      <c r="S1968" s="13">
        <f t="shared" si="152"/>
        <v>41865.540486111109</v>
      </c>
      <c r="T1968">
        <f t="shared" si="153"/>
        <v>2014</v>
      </c>
    </row>
    <row r="1969" spans="1:20" ht="29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 t="shared" si="154"/>
        <v>370</v>
      </c>
      <c r="Q1969">
        <f t="shared" si="150"/>
        <v>182.78</v>
      </c>
      <c r="R1969" s="13">
        <f t="shared" si="151"/>
        <v>41730.663530092592</v>
      </c>
      <c r="S1969" s="13">
        <f t="shared" si="152"/>
        <v>41760.663530092592</v>
      </c>
      <c r="T1969">
        <f t="shared" si="153"/>
        <v>2014</v>
      </c>
    </row>
    <row r="1970" spans="1:20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 t="shared" si="154"/>
        <v>285</v>
      </c>
      <c r="Q1970">
        <f t="shared" si="150"/>
        <v>279.38</v>
      </c>
      <c r="R1970" s="13">
        <f t="shared" si="151"/>
        <v>42676.586979166663</v>
      </c>
      <c r="S1970" s="13">
        <f t="shared" si="152"/>
        <v>42707.628645833334</v>
      </c>
      <c r="T1970">
        <f t="shared" si="153"/>
        <v>2016</v>
      </c>
    </row>
    <row r="1971" spans="1:20" ht="29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 t="shared" si="154"/>
        <v>579</v>
      </c>
      <c r="Q1971">
        <f t="shared" si="150"/>
        <v>61.38</v>
      </c>
      <c r="R1971" s="13">
        <f t="shared" si="151"/>
        <v>42557.792453703703</v>
      </c>
      <c r="S1971" s="13">
        <f t="shared" si="152"/>
        <v>42587.792453703703</v>
      </c>
      <c r="T1971">
        <f t="shared" si="153"/>
        <v>2016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 t="shared" si="154"/>
        <v>1132</v>
      </c>
      <c r="Q1972">
        <f t="shared" si="150"/>
        <v>80.73</v>
      </c>
      <c r="R1972" s="13">
        <f t="shared" si="151"/>
        <v>41324.193298611113</v>
      </c>
      <c r="S1972" s="13">
        <f t="shared" si="152"/>
        <v>41384.151631944449</v>
      </c>
      <c r="T1972">
        <f t="shared" si="153"/>
        <v>2013</v>
      </c>
    </row>
    <row r="1973" spans="1:20" ht="29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 t="shared" si="154"/>
        <v>263</v>
      </c>
      <c r="Q1973">
        <f t="shared" si="150"/>
        <v>272.36</v>
      </c>
      <c r="R1973" s="13">
        <f t="shared" si="151"/>
        <v>41561.500706018516</v>
      </c>
      <c r="S1973" s="13">
        <f t="shared" si="152"/>
        <v>41593.166666666664</v>
      </c>
      <c r="T1973">
        <f t="shared" si="153"/>
        <v>2013</v>
      </c>
    </row>
    <row r="1974" spans="1:20" ht="29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 t="shared" si="154"/>
        <v>674</v>
      </c>
      <c r="Q1974">
        <f t="shared" si="150"/>
        <v>70.849999999999994</v>
      </c>
      <c r="R1974" s="13">
        <f t="shared" si="151"/>
        <v>41201.012083333335</v>
      </c>
      <c r="S1974" s="13">
        <f t="shared" si="152"/>
        <v>41231.053749999999</v>
      </c>
      <c r="T1974">
        <f t="shared" si="153"/>
        <v>2012</v>
      </c>
    </row>
    <row r="1975" spans="1:20" ht="29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 t="shared" si="154"/>
        <v>257</v>
      </c>
      <c r="Q1975">
        <f t="shared" si="150"/>
        <v>247.94</v>
      </c>
      <c r="R1975" s="13">
        <f t="shared" si="151"/>
        <v>42549.722962962958</v>
      </c>
      <c r="S1975" s="13">
        <f t="shared" si="152"/>
        <v>42588.291666666672</v>
      </c>
      <c r="T1975">
        <f t="shared" si="153"/>
        <v>2016</v>
      </c>
    </row>
    <row r="1976" spans="1:20" ht="29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 t="shared" si="154"/>
        <v>375</v>
      </c>
      <c r="Q1976">
        <f t="shared" si="150"/>
        <v>186.81</v>
      </c>
      <c r="R1976" s="13">
        <f t="shared" si="151"/>
        <v>41445.334131944444</v>
      </c>
      <c r="S1976" s="13">
        <f t="shared" si="152"/>
        <v>41505.334131944444</v>
      </c>
      <c r="T1976">
        <f t="shared" si="153"/>
        <v>2013</v>
      </c>
    </row>
    <row r="1977" spans="1:20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 t="shared" si="154"/>
        <v>209</v>
      </c>
      <c r="Q1977">
        <f t="shared" si="150"/>
        <v>131.99</v>
      </c>
      <c r="R1977" s="13">
        <f t="shared" si="151"/>
        <v>41313.755219907405</v>
      </c>
      <c r="S1977" s="13">
        <f t="shared" si="152"/>
        <v>41343.755219907405</v>
      </c>
      <c r="T1977">
        <f t="shared" si="153"/>
        <v>2013</v>
      </c>
    </row>
    <row r="1978" spans="1:20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 t="shared" si="154"/>
        <v>347</v>
      </c>
      <c r="Q1978">
        <f t="shared" si="150"/>
        <v>29.31</v>
      </c>
      <c r="R1978" s="13">
        <f t="shared" si="151"/>
        <v>41438.899594907409</v>
      </c>
      <c r="S1978" s="13">
        <f t="shared" si="152"/>
        <v>41468.899594907409</v>
      </c>
      <c r="T1978">
        <f t="shared" si="153"/>
        <v>2013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 t="shared" si="154"/>
        <v>402</v>
      </c>
      <c r="Q1979">
        <f t="shared" si="150"/>
        <v>245.02</v>
      </c>
      <c r="R1979" s="13">
        <f t="shared" si="151"/>
        <v>42311.216898148152</v>
      </c>
      <c r="S1979" s="13">
        <f t="shared" si="152"/>
        <v>42357.332638888889</v>
      </c>
      <c r="T1979">
        <f t="shared" si="153"/>
        <v>2015</v>
      </c>
    </row>
    <row r="1980" spans="1:20" ht="29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 t="shared" si="154"/>
        <v>1027</v>
      </c>
      <c r="Q1980">
        <f t="shared" si="150"/>
        <v>1323.25</v>
      </c>
      <c r="R1980" s="13">
        <f t="shared" si="151"/>
        <v>41039.225601851853</v>
      </c>
      <c r="S1980" s="13">
        <f t="shared" si="152"/>
        <v>41072.291666666664</v>
      </c>
      <c r="T1980">
        <f t="shared" si="153"/>
        <v>2012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 t="shared" si="154"/>
        <v>115</v>
      </c>
      <c r="Q1981">
        <f t="shared" si="150"/>
        <v>282.66000000000003</v>
      </c>
      <c r="R1981" s="13">
        <f t="shared" si="151"/>
        <v>42290.460023148145</v>
      </c>
      <c r="S1981" s="13">
        <f t="shared" si="152"/>
        <v>42327.207638888889</v>
      </c>
      <c r="T1981">
        <f t="shared" si="153"/>
        <v>2015</v>
      </c>
    </row>
    <row r="1982" spans="1:20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 t="shared" si="154"/>
        <v>355</v>
      </c>
      <c r="Q1982">
        <f t="shared" si="150"/>
        <v>91.21</v>
      </c>
      <c r="R1982" s="13">
        <f t="shared" si="151"/>
        <v>42423.542384259257</v>
      </c>
      <c r="S1982" s="13">
        <f t="shared" si="152"/>
        <v>42463.500717592593</v>
      </c>
      <c r="T1982">
        <f t="shared" si="153"/>
        <v>2016</v>
      </c>
    </row>
    <row r="1983" spans="1:20" ht="29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 t="shared" si="154"/>
        <v>5</v>
      </c>
      <c r="Q1983">
        <f t="shared" si="150"/>
        <v>31.75</v>
      </c>
      <c r="R1983" s="13">
        <f t="shared" si="151"/>
        <v>41799.725289351853</v>
      </c>
      <c r="S1983" s="13">
        <f t="shared" si="152"/>
        <v>41829.725289351853</v>
      </c>
      <c r="T1983">
        <f t="shared" si="153"/>
        <v>2014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 t="shared" si="154"/>
        <v>0</v>
      </c>
      <c r="Q1984">
        <f t="shared" si="150"/>
        <v>0</v>
      </c>
      <c r="R1984" s="13">
        <f t="shared" si="151"/>
        <v>42678.586655092593</v>
      </c>
      <c r="S1984" s="13">
        <f t="shared" si="152"/>
        <v>42708.628321759257</v>
      </c>
      <c r="T1984">
        <f t="shared" si="153"/>
        <v>2016</v>
      </c>
    </row>
    <row r="1985" spans="1:20" ht="29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 t="shared" si="154"/>
        <v>4</v>
      </c>
      <c r="Q1985">
        <f t="shared" si="150"/>
        <v>88.69</v>
      </c>
      <c r="R1985" s="13">
        <f t="shared" si="151"/>
        <v>42593.011782407411</v>
      </c>
      <c r="S1985" s="13">
        <f t="shared" si="152"/>
        <v>42615.291666666672</v>
      </c>
      <c r="T1985">
        <f t="shared" si="153"/>
        <v>2016</v>
      </c>
    </row>
    <row r="1986" spans="1:20" ht="43.5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 t="shared" si="154"/>
        <v>21</v>
      </c>
      <c r="Q1986">
        <f t="shared" si="150"/>
        <v>453.14</v>
      </c>
      <c r="R1986" s="13">
        <f t="shared" si="151"/>
        <v>41913.790289351848</v>
      </c>
      <c r="S1986" s="13">
        <f t="shared" si="152"/>
        <v>41973.831956018519</v>
      </c>
      <c r="T1986">
        <f t="shared" si="153"/>
        <v>2014</v>
      </c>
    </row>
    <row r="1987" spans="1:20" ht="29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 t="shared" si="154"/>
        <v>3</v>
      </c>
      <c r="Q1987">
        <f t="shared" ref="Q1987:Q2050" si="155">IFERROR(ROUND(E1987/L1987,2),0)</f>
        <v>12.75</v>
      </c>
      <c r="R1987" s="13">
        <f t="shared" ref="R1987:R2050" si="156">(((J1987/60)/60)/24+DATE(1970,1,1))</f>
        <v>42555.698738425926</v>
      </c>
      <c r="S1987" s="13">
        <f t="shared" ref="S1987:S2050" si="157">(((I1987/60)/60)/24)+DATE(1970,1,1)</f>
        <v>42584.958333333328</v>
      </c>
      <c r="T1987">
        <f t="shared" ref="T1987:T2050" si="158">YEAR(R1987)</f>
        <v>2016</v>
      </c>
    </row>
    <row r="1988" spans="1:20" ht="29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 t="shared" ref="P1988:P2051" si="159">ROUND(E1988/D1988*100,0)</f>
        <v>0</v>
      </c>
      <c r="Q1988">
        <f t="shared" si="155"/>
        <v>1</v>
      </c>
      <c r="R1988" s="13">
        <f t="shared" si="156"/>
        <v>42413.433831018512</v>
      </c>
      <c r="S1988" s="13">
        <f t="shared" si="157"/>
        <v>42443.392164351855</v>
      </c>
      <c r="T1988">
        <f t="shared" si="158"/>
        <v>2016</v>
      </c>
    </row>
    <row r="1989" spans="1:20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 t="shared" si="159"/>
        <v>42</v>
      </c>
      <c r="Q1989">
        <f t="shared" si="155"/>
        <v>83.43</v>
      </c>
      <c r="R1989" s="13">
        <f t="shared" si="156"/>
        <v>42034.639768518522</v>
      </c>
      <c r="S1989" s="13">
        <f t="shared" si="157"/>
        <v>42064.639768518522</v>
      </c>
      <c r="T1989">
        <f t="shared" si="158"/>
        <v>2015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 t="shared" si="159"/>
        <v>0</v>
      </c>
      <c r="Q1990">
        <f t="shared" si="155"/>
        <v>25</v>
      </c>
      <c r="R1990" s="13">
        <f t="shared" si="156"/>
        <v>42206.763217592597</v>
      </c>
      <c r="S1990" s="13">
        <f t="shared" si="157"/>
        <v>42236.763217592597</v>
      </c>
      <c r="T1990">
        <f t="shared" si="158"/>
        <v>2015</v>
      </c>
    </row>
    <row r="1991" spans="1:20" ht="29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 t="shared" si="159"/>
        <v>1</v>
      </c>
      <c r="Q1991">
        <f t="shared" si="155"/>
        <v>50</v>
      </c>
      <c r="R1991" s="13">
        <f t="shared" si="156"/>
        <v>42685.680648148147</v>
      </c>
      <c r="S1991" s="13">
        <f t="shared" si="157"/>
        <v>42715.680648148147</v>
      </c>
      <c r="T1991">
        <f t="shared" si="158"/>
        <v>2016</v>
      </c>
    </row>
    <row r="1992" spans="1:20" ht="29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 t="shared" si="159"/>
        <v>17</v>
      </c>
      <c r="Q1992">
        <f t="shared" si="155"/>
        <v>101.8</v>
      </c>
      <c r="R1992" s="13">
        <f t="shared" si="156"/>
        <v>42398.195972222224</v>
      </c>
      <c r="S1992" s="13">
        <f t="shared" si="157"/>
        <v>42413.195972222224</v>
      </c>
      <c r="T1992">
        <f t="shared" si="158"/>
        <v>2016</v>
      </c>
    </row>
    <row r="1993" spans="1:20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 t="shared" si="159"/>
        <v>7</v>
      </c>
      <c r="Q1993">
        <f t="shared" si="155"/>
        <v>46.67</v>
      </c>
      <c r="R1993" s="13">
        <f t="shared" si="156"/>
        <v>42167.89335648148</v>
      </c>
      <c r="S1993" s="13">
        <f t="shared" si="157"/>
        <v>42188.89335648148</v>
      </c>
      <c r="T1993">
        <f t="shared" si="158"/>
        <v>2015</v>
      </c>
    </row>
    <row r="1994" spans="1:20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 t="shared" si="159"/>
        <v>0</v>
      </c>
      <c r="Q1994">
        <f t="shared" si="155"/>
        <v>1</v>
      </c>
      <c r="R1994" s="13">
        <f t="shared" si="156"/>
        <v>42023.143414351856</v>
      </c>
      <c r="S1994" s="13">
        <f t="shared" si="157"/>
        <v>42053.143414351856</v>
      </c>
      <c r="T1994">
        <f t="shared" si="158"/>
        <v>2015</v>
      </c>
    </row>
    <row r="1995" spans="1:20" ht="29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 t="shared" si="159"/>
        <v>0</v>
      </c>
      <c r="Q1995">
        <f t="shared" si="155"/>
        <v>0</v>
      </c>
      <c r="R1995" s="13">
        <f t="shared" si="156"/>
        <v>42329.58839120371</v>
      </c>
      <c r="S1995" s="13">
        <f t="shared" si="157"/>
        <v>42359.58839120371</v>
      </c>
      <c r="T1995">
        <f t="shared" si="158"/>
        <v>2015</v>
      </c>
    </row>
    <row r="1996" spans="1:20" ht="29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 t="shared" si="159"/>
        <v>0</v>
      </c>
      <c r="Q1996">
        <f t="shared" si="155"/>
        <v>0</v>
      </c>
      <c r="R1996" s="13">
        <f t="shared" si="156"/>
        <v>42651.006273148145</v>
      </c>
      <c r="S1996" s="13">
        <f t="shared" si="157"/>
        <v>42711.047939814816</v>
      </c>
      <c r="T1996">
        <f t="shared" si="158"/>
        <v>2016</v>
      </c>
    </row>
    <row r="1997" spans="1:20" ht="29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 t="shared" si="159"/>
        <v>8</v>
      </c>
      <c r="Q1997">
        <f t="shared" si="155"/>
        <v>26</v>
      </c>
      <c r="R1997" s="13">
        <f t="shared" si="156"/>
        <v>42181.902037037042</v>
      </c>
      <c r="S1997" s="13">
        <f t="shared" si="157"/>
        <v>42201.902037037042</v>
      </c>
      <c r="T1997">
        <f t="shared" si="158"/>
        <v>2015</v>
      </c>
    </row>
    <row r="1998" spans="1:20" ht="29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 t="shared" si="159"/>
        <v>0</v>
      </c>
      <c r="Q1998">
        <f t="shared" si="155"/>
        <v>0</v>
      </c>
      <c r="R1998" s="13">
        <f t="shared" si="156"/>
        <v>41800.819571759261</v>
      </c>
      <c r="S1998" s="13">
        <f t="shared" si="157"/>
        <v>41830.819571759261</v>
      </c>
      <c r="T1998">
        <f t="shared" si="158"/>
        <v>2014</v>
      </c>
    </row>
    <row r="1999" spans="1:20" ht="29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 t="shared" si="159"/>
        <v>0</v>
      </c>
      <c r="Q1999">
        <f t="shared" si="155"/>
        <v>0</v>
      </c>
      <c r="R1999" s="13">
        <f t="shared" si="156"/>
        <v>41847.930694444447</v>
      </c>
      <c r="S1999" s="13">
        <f t="shared" si="157"/>
        <v>41877.930694444447</v>
      </c>
      <c r="T1999">
        <f t="shared" si="158"/>
        <v>2014</v>
      </c>
    </row>
    <row r="2000" spans="1:20" ht="29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 t="shared" si="159"/>
        <v>26</v>
      </c>
      <c r="Q2000">
        <f t="shared" si="155"/>
        <v>218.33</v>
      </c>
      <c r="R2000" s="13">
        <f t="shared" si="156"/>
        <v>41807.118495370371</v>
      </c>
      <c r="S2000" s="13">
        <f t="shared" si="157"/>
        <v>41852.118495370371</v>
      </c>
      <c r="T2000">
        <f t="shared" si="158"/>
        <v>2014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 t="shared" si="159"/>
        <v>1</v>
      </c>
      <c r="Q2001">
        <f t="shared" si="155"/>
        <v>33.71</v>
      </c>
      <c r="R2001" s="13">
        <f t="shared" si="156"/>
        <v>41926.482731481483</v>
      </c>
      <c r="S2001" s="13">
        <f t="shared" si="157"/>
        <v>41956.524398148147</v>
      </c>
      <c r="T2001">
        <f t="shared" si="158"/>
        <v>2014</v>
      </c>
    </row>
    <row r="2002" spans="1:20" ht="29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 t="shared" si="159"/>
        <v>13</v>
      </c>
      <c r="Q2002">
        <f t="shared" si="155"/>
        <v>25</v>
      </c>
      <c r="R2002" s="13">
        <f t="shared" si="156"/>
        <v>42345.951539351852</v>
      </c>
      <c r="S2002" s="13">
        <f t="shared" si="157"/>
        <v>42375.951539351852</v>
      </c>
      <c r="T2002">
        <f t="shared" si="158"/>
        <v>2015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 t="shared" si="159"/>
        <v>382</v>
      </c>
      <c r="Q2003">
        <f t="shared" si="155"/>
        <v>128.38999999999999</v>
      </c>
      <c r="R2003" s="13">
        <f t="shared" si="156"/>
        <v>42136.209675925929</v>
      </c>
      <c r="S2003" s="13">
        <f t="shared" si="157"/>
        <v>42167.833333333328</v>
      </c>
      <c r="T2003">
        <f t="shared" si="158"/>
        <v>2015</v>
      </c>
    </row>
    <row r="2004" spans="1:20" ht="29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 t="shared" si="159"/>
        <v>217</v>
      </c>
      <c r="Q2004">
        <f t="shared" si="155"/>
        <v>78.83</v>
      </c>
      <c r="R2004" s="13">
        <f t="shared" si="156"/>
        <v>42728.71230324074</v>
      </c>
      <c r="S2004" s="13">
        <f t="shared" si="157"/>
        <v>42758.71230324074</v>
      </c>
      <c r="T2004">
        <f t="shared" si="158"/>
        <v>2016</v>
      </c>
    </row>
    <row r="2005" spans="1:20" ht="29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 t="shared" si="159"/>
        <v>312</v>
      </c>
      <c r="Q2005">
        <f t="shared" si="155"/>
        <v>91.76</v>
      </c>
      <c r="R2005" s="13">
        <f t="shared" si="156"/>
        <v>40347.125601851854</v>
      </c>
      <c r="S2005" s="13">
        <f t="shared" si="157"/>
        <v>40361.958333333336</v>
      </c>
      <c r="T2005">
        <f t="shared" si="158"/>
        <v>2010</v>
      </c>
    </row>
    <row r="2006" spans="1:20" ht="29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 t="shared" si="159"/>
        <v>234</v>
      </c>
      <c r="Q2006">
        <f t="shared" si="155"/>
        <v>331.1</v>
      </c>
      <c r="R2006" s="13">
        <f t="shared" si="156"/>
        <v>41800.604895833334</v>
      </c>
      <c r="S2006" s="13">
        <f t="shared" si="157"/>
        <v>41830.604895833334</v>
      </c>
      <c r="T2006">
        <f t="shared" si="158"/>
        <v>2014</v>
      </c>
    </row>
    <row r="2007" spans="1:20" ht="29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 t="shared" si="159"/>
        <v>124</v>
      </c>
      <c r="Q2007">
        <f t="shared" si="155"/>
        <v>194.26</v>
      </c>
      <c r="R2007" s="13">
        <f t="shared" si="156"/>
        <v>41535.812708333331</v>
      </c>
      <c r="S2007" s="13">
        <f t="shared" si="157"/>
        <v>41563.165972222225</v>
      </c>
      <c r="T2007">
        <f t="shared" si="158"/>
        <v>2013</v>
      </c>
    </row>
    <row r="2008" spans="1:20" ht="29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 t="shared" si="159"/>
        <v>248</v>
      </c>
      <c r="Q2008">
        <f t="shared" si="155"/>
        <v>408.98</v>
      </c>
      <c r="R2008" s="13">
        <f t="shared" si="156"/>
        <v>41941.500520833331</v>
      </c>
      <c r="S2008" s="13">
        <f t="shared" si="157"/>
        <v>41976.542187500003</v>
      </c>
      <c r="T2008">
        <f t="shared" si="158"/>
        <v>2014</v>
      </c>
    </row>
    <row r="2009" spans="1:20" ht="29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 t="shared" si="159"/>
        <v>116</v>
      </c>
      <c r="Q2009">
        <f t="shared" si="155"/>
        <v>84.46</v>
      </c>
      <c r="R2009" s="13">
        <f t="shared" si="156"/>
        <v>40347.837800925925</v>
      </c>
      <c r="S2009" s="13">
        <f t="shared" si="157"/>
        <v>40414.166666666664</v>
      </c>
      <c r="T2009">
        <f t="shared" si="158"/>
        <v>2010</v>
      </c>
    </row>
    <row r="2010" spans="1:20" ht="29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 t="shared" si="159"/>
        <v>117</v>
      </c>
      <c r="Q2010">
        <f t="shared" si="155"/>
        <v>44.85</v>
      </c>
      <c r="R2010" s="13">
        <f t="shared" si="156"/>
        <v>40761.604421296295</v>
      </c>
      <c r="S2010" s="13">
        <f t="shared" si="157"/>
        <v>40805.604421296295</v>
      </c>
      <c r="T2010">
        <f t="shared" si="158"/>
        <v>2011</v>
      </c>
    </row>
    <row r="2011" spans="1:20" ht="29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 t="shared" si="159"/>
        <v>305</v>
      </c>
      <c r="Q2011">
        <f t="shared" si="155"/>
        <v>383.36</v>
      </c>
      <c r="R2011" s="13">
        <f t="shared" si="156"/>
        <v>42661.323414351849</v>
      </c>
      <c r="S2011" s="13">
        <f t="shared" si="157"/>
        <v>42697.365081018521</v>
      </c>
      <c r="T2011">
        <f t="shared" si="158"/>
        <v>2016</v>
      </c>
    </row>
    <row r="2012" spans="1:20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 t="shared" si="159"/>
        <v>320</v>
      </c>
      <c r="Q2012">
        <f t="shared" si="155"/>
        <v>55.28</v>
      </c>
      <c r="R2012" s="13">
        <f t="shared" si="156"/>
        <v>42570.996423611112</v>
      </c>
      <c r="S2012" s="13">
        <f t="shared" si="157"/>
        <v>42600.996423611112</v>
      </c>
      <c r="T2012">
        <f t="shared" si="158"/>
        <v>2016</v>
      </c>
    </row>
    <row r="2013" spans="1:20" ht="29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 t="shared" si="159"/>
        <v>820</v>
      </c>
      <c r="Q2013">
        <f t="shared" si="155"/>
        <v>422.02</v>
      </c>
      <c r="R2013" s="13">
        <f t="shared" si="156"/>
        <v>42347.358483796299</v>
      </c>
      <c r="S2013" s="13">
        <f t="shared" si="157"/>
        <v>42380.958333333328</v>
      </c>
      <c r="T2013">
        <f t="shared" si="158"/>
        <v>2015</v>
      </c>
    </row>
    <row r="2014" spans="1:20" ht="29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 t="shared" si="159"/>
        <v>235</v>
      </c>
      <c r="Q2014">
        <f t="shared" si="155"/>
        <v>64.180000000000007</v>
      </c>
      <c r="R2014" s="13">
        <f t="shared" si="156"/>
        <v>42010.822233796294</v>
      </c>
      <c r="S2014" s="13">
        <f t="shared" si="157"/>
        <v>42040.822233796294</v>
      </c>
      <c r="T2014">
        <f t="shared" si="158"/>
        <v>2015</v>
      </c>
    </row>
    <row r="2015" spans="1:20" ht="29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 t="shared" si="159"/>
        <v>495</v>
      </c>
      <c r="Q2015">
        <f t="shared" si="155"/>
        <v>173.58</v>
      </c>
      <c r="R2015" s="13">
        <f t="shared" si="156"/>
        <v>42499.960810185185</v>
      </c>
      <c r="S2015" s="13">
        <f t="shared" si="157"/>
        <v>42559.960810185185</v>
      </c>
      <c r="T2015">
        <f t="shared" si="158"/>
        <v>2016</v>
      </c>
    </row>
    <row r="2016" spans="1:20" ht="29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 t="shared" si="159"/>
        <v>7814</v>
      </c>
      <c r="Q2016">
        <f t="shared" si="155"/>
        <v>88.6</v>
      </c>
      <c r="R2016" s="13">
        <f t="shared" si="156"/>
        <v>41324.214571759258</v>
      </c>
      <c r="S2016" s="13">
        <f t="shared" si="157"/>
        <v>41358.172905092593</v>
      </c>
      <c r="T2016">
        <f t="shared" si="158"/>
        <v>2013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 t="shared" si="159"/>
        <v>113</v>
      </c>
      <c r="Q2017">
        <f t="shared" si="155"/>
        <v>50.22</v>
      </c>
      <c r="R2017" s="13">
        <f t="shared" si="156"/>
        <v>40765.876886574071</v>
      </c>
      <c r="S2017" s="13">
        <f t="shared" si="157"/>
        <v>40795.876886574071</v>
      </c>
      <c r="T2017">
        <f t="shared" si="158"/>
        <v>2011</v>
      </c>
    </row>
    <row r="2018" spans="1:20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 t="shared" si="159"/>
        <v>922</v>
      </c>
      <c r="Q2018">
        <f t="shared" si="155"/>
        <v>192.39</v>
      </c>
      <c r="R2018" s="13">
        <f t="shared" si="156"/>
        <v>41312.88077546296</v>
      </c>
      <c r="S2018" s="13">
        <f t="shared" si="157"/>
        <v>41342.88077546296</v>
      </c>
      <c r="T2018">
        <f t="shared" si="158"/>
        <v>2013</v>
      </c>
    </row>
    <row r="2019" spans="1:20" ht="29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 t="shared" si="159"/>
        <v>125</v>
      </c>
      <c r="Q2019">
        <f t="shared" si="155"/>
        <v>73.42</v>
      </c>
      <c r="R2019" s="13">
        <f t="shared" si="156"/>
        <v>40961.057349537034</v>
      </c>
      <c r="S2019" s="13">
        <f t="shared" si="157"/>
        <v>40992.166666666664</v>
      </c>
      <c r="T2019">
        <f t="shared" si="158"/>
        <v>2012</v>
      </c>
    </row>
    <row r="2020" spans="1:20" ht="29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 t="shared" si="159"/>
        <v>102</v>
      </c>
      <c r="Q2020">
        <f t="shared" si="155"/>
        <v>147.68</v>
      </c>
      <c r="R2020" s="13">
        <f t="shared" si="156"/>
        <v>42199.365844907406</v>
      </c>
      <c r="S2020" s="13">
        <f t="shared" si="157"/>
        <v>42229.365844907406</v>
      </c>
      <c r="T2020">
        <f t="shared" si="158"/>
        <v>2015</v>
      </c>
    </row>
    <row r="2021" spans="1:20" ht="29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 t="shared" si="159"/>
        <v>485</v>
      </c>
      <c r="Q2021">
        <f t="shared" si="155"/>
        <v>108.97</v>
      </c>
      <c r="R2021" s="13">
        <f t="shared" si="156"/>
        <v>42605.70857638889</v>
      </c>
      <c r="S2021" s="13">
        <f t="shared" si="157"/>
        <v>42635.70857638889</v>
      </c>
      <c r="T2021">
        <f t="shared" si="158"/>
        <v>2016</v>
      </c>
    </row>
    <row r="2022" spans="1:20" ht="29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 t="shared" si="159"/>
        <v>192</v>
      </c>
      <c r="Q2022">
        <f t="shared" si="155"/>
        <v>23.65</v>
      </c>
      <c r="R2022" s="13">
        <f t="shared" si="156"/>
        <v>41737.097499999996</v>
      </c>
      <c r="S2022" s="13">
        <f t="shared" si="157"/>
        <v>41773.961111111108</v>
      </c>
      <c r="T2022">
        <f t="shared" si="158"/>
        <v>2014</v>
      </c>
    </row>
    <row r="2023" spans="1:20" ht="29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 t="shared" si="159"/>
        <v>281</v>
      </c>
      <c r="Q2023">
        <f t="shared" si="155"/>
        <v>147.94999999999999</v>
      </c>
      <c r="R2023" s="13">
        <f t="shared" si="156"/>
        <v>41861.070567129631</v>
      </c>
      <c r="S2023" s="13">
        <f t="shared" si="157"/>
        <v>41906.070567129631</v>
      </c>
      <c r="T2023">
        <f t="shared" si="158"/>
        <v>2014</v>
      </c>
    </row>
    <row r="2024" spans="1:20" ht="29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 t="shared" si="159"/>
        <v>125</v>
      </c>
      <c r="Q2024">
        <f t="shared" si="155"/>
        <v>385.04</v>
      </c>
      <c r="R2024" s="13">
        <f t="shared" si="156"/>
        <v>42502.569120370375</v>
      </c>
      <c r="S2024" s="13">
        <f t="shared" si="157"/>
        <v>42532.569120370375</v>
      </c>
      <c r="T2024">
        <f t="shared" si="158"/>
        <v>2016</v>
      </c>
    </row>
    <row r="2025" spans="1:20" ht="29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 t="shared" si="159"/>
        <v>161</v>
      </c>
      <c r="Q2025">
        <f t="shared" si="155"/>
        <v>457.39</v>
      </c>
      <c r="R2025" s="13">
        <f t="shared" si="156"/>
        <v>42136.420752314814</v>
      </c>
      <c r="S2025" s="13">
        <f t="shared" si="157"/>
        <v>42166.420752314814</v>
      </c>
      <c r="T2025">
        <f t="shared" si="158"/>
        <v>2015</v>
      </c>
    </row>
    <row r="2026" spans="1:20" ht="29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 t="shared" si="159"/>
        <v>585</v>
      </c>
      <c r="Q2026">
        <f t="shared" si="155"/>
        <v>222.99</v>
      </c>
      <c r="R2026" s="13">
        <f t="shared" si="156"/>
        <v>41099.966944444444</v>
      </c>
      <c r="S2026" s="13">
        <f t="shared" si="157"/>
        <v>41134.125</v>
      </c>
      <c r="T2026">
        <f t="shared" si="158"/>
        <v>2012</v>
      </c>
    </row>
    <row r="2027" spans="1:20" ht="29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 t="shared" si="159"/>
        <v>201</v>
      </c>
      <c r="Q2027">
        <f t="shared" si="155"/>
        <v>220.74</v>
      </c>
      <c r="R2027" s="13">
        <f t="shared" si="156"/>
        <v>42136.184560185182</v>
      </c>
      <c r="S2027" s="13">
        <f t="shared" si="157"/>
        <v>42166.184560185182</v>
      </c>
      <c r="T2027">
        <f t="shared" si="158"/>
        <v>2015</v>
      </c>
    </row>
    <row r="2028" spans="1:20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 t="shared" si="159"/>
        <v>133</v>
      </c>
      <c r="Q2028">
        <f t="shared" si="155"/>
        <v>73.5</v>
      </c>
      <c r="R2028" s="13">
        <f t="shared" si="156"/>
        <v>41704.735937500001</v>
      </c>
      <c r="S2028" s="13">
        <f t="shared" si="157"/>
        <v>41750.165972222225</v>
      </c>
      <c r="T2028">
        <f t="shared" si="158"/>
        <v>2014</v>
      </c>
    </row>
    <row r="2029" spans="1:20" ht="29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 t="shared" si="159"/>
        <v>120</v>
      </c>
      <c r="Q2029">
        <f t="shared" si="155"/>
        <v>223.1</v>
      </c>
      <c r="R2029" s="13">
        <f t="shared" si="156"/>
        <v>42048.813877314817</v>
      </c>
      <c r="S2029" s="13">
        <f t="shared" si="157"/>
        <v>42093.772210648152</v>
      </c>
      <c r="T2029">
        <f t="shared" si="158"/>
        <v>2015</v>
      </c>
    </row>
    <row r="2030" spans="1:20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 t="shared" si="159"/>
        <v>126</v>
      </c>
      <c r="Q2030">
        <f t="shared" si="155"/>
        <v>47.91</v>
      </c>
      <c r="R2030" s="13">
        <f t="shared" si="156"/>
        <v>40215.919050925928</v>
      </c>
      <c r="S2030" s="13">
        <f t="shared" si="157"/>
        <v>40252.913194444445</v>
      </c>
      <c r="T2030">
        <f t="shared" si="158"/>
        <v>2010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 t="shared" si="159"/>
        <v>361</v>
      </c>
      <c r="Q2031">
        <f t="shared" si="155"/>
        <v>96.06</v>
      </c>
      <c r="R2031" s="13">
        <f t="shared" si="156"/>
        <v>41848.021770833337</v>
      </c>
      <c r="S2031" s="13">
        <f t="shared" si="157"/>
        <v>41878.021770833337</v>
      </c>
      <c r="T2031">
        <f t="shared" si="158"/>
        <v>2014</v>
      </c>
    </row>
    <row r="2032" spans="1:20" ht="29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 t="shared" si="159"/>
        <v>226</v>
      </c>
      <c r="Q2032">
        <f t="shared" si="155"/>
        <v>118.61</v>
      </c>
      <c r="R2032" s="13">
        <f t="shared" si="156"/>
        <v>41212.996481481481</v>
      </c>
      <c r="S2032" s="13">
        <f t="shared" si="157"/>
        <v>41242.996481481481</v>
      </c>
      <c r="T2032">
        <f t="shared" si="158"/>
        <v>2012</v>
      </c>
    </row>
    <row r="2033" spans="1:20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 t="shared" si="159"/>
        <v>120</v>
      </c>
      <c r="Q2033">
        <f t="shared" si="155"/>
        <v>118.45</v>
      </c>
      <c r="R2033" s="13">
        <f t="shared" si="156"/>
        <v>41975.329317129625</v>
      </c>
      <c r="S2033" s="13">
        <f t="shared" si="157"/>
        <v>42013.041666666672</v>
      </c>
      <c r="T2033">
        <f t="shared" si="158"/>
        <v>2014</v>
      </c>
    </row>
    <row r="2034" spans="1:20" ht="29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 t="shared" si="159"/>
        <v>304</v>
      </c>
      <c r="Q2034">
        <f t="shared" si="155"/>
        <v>143.21</v>
      </c>
      <c r="R2034" s="13">
        <f t="shared" si="156"/>
        <v>42689.565671296295</v>
      </c>
      <c r="S2034" s="13">
        <f t="shared" si="157"/>
        <v>42719.208333333328</v>
      </c>
      <c r="T2034">
        <f t="shared" si="158"/>
        <v>2016</v>
      </c>
    </row>
    <row r="2035" spans="1:20" ht="29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 t="shared" si="159"/>
        <v>179</v>
      </c>
      <c r="Q2035">
        <f t="shared" si="155"/>
        <v>282.72000000000003</v>
      </c>
      <c r="R2035" s="13">
        <f t="shared" si="156"/>
        <v>41725.082384259258</v>
      </c>
      <c r="S2035" s="13">
        <f t="shared" si="157"/>
        <v>41755.082384259258</v>
      </c>
      <c r="T2035">
        <f t="shared" si="158"/>
        <v>2014</v>
      </c>
    </row>
    <row r="2036" spans="1:20" ht="29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 t="shared" si="159"/>
        <v>387</v>
      </c>
      <c r="Q2036">
        <f t="shared" si="155"/>
        <v>593.94000000000005</v>
      </c>
      <c r="R2036" s="13">
        <f t="shared" si="156"/>
        <v>42076.130011574074</v>
      </c>
      <c r="S2036" s="13">
        <f t="shared" si="157"/>
        <v>42131.290277777778</v>
      </c>
      <c r="T2036">
        <f t="shared" si="158"/>
        <v>2015</v>
      </c>
    </row>
    <row r="2037" spans="1:20" ht="29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 t="shared" si="159"/>
        <v>211</v>
      </c>
      <c r="Q2037">
        <f t="shared" si="155"/>
        <v>262.16000000000003</v>
      </c>
      <c r="R2037" s="13">
        <f t="shared" si="156"/>
        <v>42311.625081018516</v>
      </c>
      <c r="S2037" s="13">
        <f t="shared" si="157"/>
        <v>42357.041666666672</v>
      </c>
      <c r="T2037">
        <f t="shared" si="158"/>
        <v>2015</v>
      </c>
    </row>
    <row r="2038" spans="1:20" ht="29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 t="shared" si="159"/>
        <v>132</v>
      </c>
      <c r="Q2038">
        <f t="shared" si="155"/>
        <v>46.58</v>
      </c>
      <c r="R2038" s="13">
        <f t="shared" si="156"/>
        <v>41738.864803240744</v>
      </c>
      <c r="S2038" s="13">
        <f t="shared" si="157"/>
        <v>41768.864803240744</v>
      </c>
      <c r="T2038">
        <f t="shared" si="158"/>
        <v>2014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 t="shared" si="159"/>
        <v>300</v>
      </c>
      <c r="Q2039">
        <f t="shared" si="155"/>
        <v>70.040000000000006</v>
      </c>
      <c r="R2039" s="13">
        <f t="shared" si="156"/>
        <v>41578.210104166668</v>
      </c>
      <c r="S2039" s="13">
        <f t="shared" si="157"/>
        <v>41638.251770833333</v>
      </c>
      <c r="T2039">
        <f t="shared" si="158"/>
        <v>2013</v>
      </c>
    </row>
    <row r="2040" spans="1:20" ht="29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 t="shared" si="159"/>
        <v>421</v>
      </c>
      <c r="Q2040">
        <f t="shared" si="155"/>
        <v>164.91</v>
      </c>
      <c r="R2040" s="13">
        <f t="shared" si="156"/>
        <v>41424.27107638889</v>
      </c>
      <c r="S2040" s="13">
        <f t="shared" si="157"/>
        <v>41456.75</v>
      </c>
      <c r="T2040">
        <f t="shared" si="158"/>
        <v>2013</v>
      </c>
    </row>
    <row r="2041" spans="1:20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 t="shared" si="159"/>
        <v>136</v>
      </c>
      <c r="Q2041">
        <f t="shared" si="155"/>
        <v>449.26</v>
      </c>
      <c r="R2041" s="13">
        <f t="shared" si="156"/>
        <v>42675.438946759255</v>
      </c>
      <c r="S2041" s="13">
        <f t="shared" si="157"/>
        <v>42705.207638888889</v>
      </c>
      <c r="T2041">
        <f t="shared" si="158"/>
        <v>2016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 t="shared" si="159"/>
        <v>248</v>
      </c>
      <c r="Q2042">
        <f t="shared" si="155"/>
        <v>27.47</v>
      </c>
      <c r="R2042" s="13">
        <f t="shared" si="156"/>
        <v>41578.927118055559</v>
      </c>
      <c r="S2042" s="13">
        <f t="shared" si="157"/>
        <v>41593.968784722223</v>
      </c>
      <c r="T2042">
        <f t="shared" si="158"/>
        <v>2013</v>
      </c>
    </row>
    <row r="2043" spans="1:20" ht="29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 t="shared" si="159"/>
        <v>182</v>
      </c>
      <c r="Q2043">
        <f t="shared" si="155"/>
        <v>143.97999999999999</v>
      </c>
      <c r="R2043" s="13">
        <f t="shared" si="156"/>
        <v>42654.525775462964</v>
      </c>
      <c r="S2043" s="13">
        <f t="shared" si="157"/>
        <v>42684.567442129628</v>
      </c>
      <c r="T2043">
        <f t="shared" si="158"/>
        <v>2016</v>
      </c>
    </row>
    <row r="2044" spans="1:20" ht="29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 t="shared" si="159"/>
        <v>124</v>
      </c>
      <c r="Q2044">
        <f t="shared" si="155"/>
        <v>88.24</v>
      </c>
      <c r="R2044" s="13">
        <f t="shared" si="156"/>
        <v>42331.708032407405</v>
      </c>
      <c r="S2044" s="13">
        <f t="shared" si="157"/>
        <v>42391.708032407405</v>
      </c>
      <c r="T2044">
        <f t="shared" si="158"/>
        <v>2015</v>
      </c>
    </row>
    <row r="2045" spans="1:20" ht="29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 t="shared" si="159"/>
        <v>506</v>
      </c>
      <c r="Q2045">
        <f t="shared" si="155"/>
        <v>36.33</v>
      </c>
      <c r="R2045" s="13">
        <f t="shared" si="156"/>
        <v>42661.176817129628</v>
      </c>
      <c r="S2045" s="13">
        <f t="shared" si="157"/>
        <v>42715.207638888889</v>
      </c>
      <c r="T2045">
        <f t="shared" si="158"/>
        <v>2016</v>
      </c>
    </row>
    <row r="2046" spans="1:20" ht="29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 t="shared" si="159"/>
        <v>108</v>
      </c>
      <c r="Q2046">
        <f t="shared" si="155"/>
        <v>90.18</v>
      </c>
      <c r="R2046" s="13">
        <f t="shared" si="156"/>
        <v>42138.684189814812</v>
      </c>
      <c r="S2046" s="13">
        <f t="shared" si="157"/>
        <v>42168.684189814812</v>
      </c>
      <c r="T2046">
        <f t="shared" si="158"/>
        <v>2015</v>
      </c>
    </row>
    <row r="2047" spans="1:20" ht="29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 t="shared" si="159"/>
        <v>819</v>
      </c>
      <c r="Q2047">
        <f t="shared" si="155"/>
        <v>152.62</v>
      </c>
      <c r="R2047" s="13">
        <f t="shared" si="156"/>
        <v>41069.088506944441</v>
      </c>
      <c r="S2047" s="13">
        <f t="shared" si="157"/>
        <v>41099.088506944441</v>
      </c>
      <c r="T2047">
        <f t="shared" si="158"/>
        <v>2012</v>
      </c>
    </row>
    <row r="2048" spans="1:20" ht="29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 t="shared" si="159"/>
        <v>121</v>
      </c>
      <c r="Q2048">
        <f t="shared" si="155"/>
        <v>55.81</v>
      </c>
      <c r="R2048" s="13">
        <f t="shared" si="156"/>
        <v>41387.171805555554</v>
      </c>
      <c r="S2048" s="13">
        <f t="shared" si="157"/>
        <v>41417.171805555554</v>
      </c>
      <c r="T2048">
        <f t="shared" si="158"/>
        <v>2013</v>
      </c>
    </row>
    <row r="2049" spans="1:20" ht="29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 t="shared" si="159"/>
        <v>103</v>
      </c>
      <c r="Q2049">
        <f t="shared" si="155"/>
        <v>227.85</v>
      </c>
      <c r="R2049" s="13">
        <f t="shared" si="156"/>
        <v>42081.903587962966</v>
      </c>
      <c r="S2049" s="13">
        <f t="shared" si="157"/>
        <v>42111</v>
      </c>
      <c r="T2049">
        <f t="shared" si="158"/>
        <v>2015</v>
      </c>
    </row>
    <row r="2050" spans="1:20" ht="29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 t="shared" si="159"/>
        <v>148</v>
      </c>
      <c r="Q2050">
        <f t="shared" si="155"/>
        <v>91.83</v>
      </c>
      <c r="R2050" s="13">
        <f t="shared" si="156"/>
        <v>41387.651516203703</v>
      </c>
      <c r="S2050" s="13">
        <f t="shared" si="157"/>
        <v>41417.651516203703</v>
      </c>
      <c r="T2050">
        <f t="shared" si="158"/>
        <v>2013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 t="shared" si="159"/>
        <v>120</v>
      </c>
      <c r="Q2051">
        <f t="shared" ref="Q2051:Q2114" si="160">IFERROR(ROUND(E2051/L2051,2),0)</f>
        <v>80.989999999999995</v>
      </c>
      <c r="R2051" s="13">
        <f t="shared" ref="R2051:R2114" si="161">(((J2051/60)/60)/24+DATE(1970,1,1))</f>
        <v>41575.527349537035</v>
      </c>
      <c r="S2051" s="13">
        <f t="shared" ref="S2051:S2114" si="162">(((I2051/60)/60)/24)+DATE(1970,1,1)</f>
        <v>41610.957638888889</v>
      </c>
      <c r="T2051">
        <f t="shared" ref="T2051:T2114" si="163">YEAR(R2051)</f>
        <v>2013</v>
      </c>
    </row>
    <row r="2052" spans="1:20" ht="29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 t="shared" ref="P2052:P2115" si="164">ROUND(E2052/D2052*100,0)</f>
        <v>473</v>
      </c>
      <c r="Q2052">
        <f t="shared" si="160"/>
        <v>278.39</v>
      </c>
      <c r="R2052" s="13">
        <f t="shared" si="161"/>
        <v>42115.071504629625</v>
      </c>
      <c r="S2052" s="13">
        <f t="shared" si="162"/>
        <v>42155.071504629625</v>
      </c>
      <c r="T2052">
        <f t="shared" si="163"/>
        <v>2015</v>
      </c>
    </row>
    <row r="2053" spans="1:20" ht="29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 t="shared" si="164"/>
        <v>130</v>
      </c>
      <c r="Q2053">
        <f t="shared" si="160"/>
        <v>43.1</v>
      </c>
      <c r="R2053" s="13">
        <f t="shared" si="161"/>
        <v>41604.022418981483</v>
      </c>
      <c r="S2053" s="13">
        <f t="shared" si="162"/>
        <v>41634.022418981483</v>
      </c>
      <c r="T2053">
        <f t="shared" si="163"/>
        <v>2013</v>
      </c>
    </row>
    <row r="2054" spans="1:20" ht="29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 t="shared" si="164"/>
        <v>353</v>
      </c>
      <c r="Q2054">
        <f t="shared" si="160"/>
        <v>326.29000000000002</v>
      </c>
      <c r="R2054" s="13">
        <f t="shared" si="161"/>
        <v>42375.08394675926</v>
      </c>
      <c r="S2054" s="13">
        <f t="shared" si="162"/>
        <v>42420.08394675926</v>
      </c>
      <c r="T2054">
        <f t="shared" si="163"/>
        <v>2016</v>
      </c>
    </row>
    <row r="2055" spans="1:20" ht="29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 t="shared" si="164"/>
        <v>101</v>
      </c>
      <c r="Q2055">
        <f t="shared" si="160"/>
        <v>41.74</v>
      </c>
      <c r="R2055" s="13">
        <f t="shared" si="161"/>
        <v>42303.617488425924</v>
      </c>
      <c r="S2055" s="13">
        <f t="shared" si="162"/>
        <v>42333.659155092595</v>
      </c>
      <c r="T2055">
        <f t="shared" si="163"/>
        <v>2015</v>
      </c>
    </row>
    <row r="2056" spans="1:20" ht="29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 t="shared" si="164"/>
        <v>114</v>
      </c>
      <c r="Q2056">
        <f t="shared" si="160"/>
        <v>64.02</v>
      </c>
      <c r="R2056" s="13">
        <f t="shared" si="161"/>
        <v>41731.520949074074</v>
      </c>
      <c r="S2056" s="13">
        <f t="shared" si="162"/>
        <v>41761.520949074074</v>
      </c>
      <c r="T2056">
        <f t="shared" si="163"/>
        <v>2014</v>
      </c>
    </row>
    <row r="2057" spans="1:20" ht="29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 t="shared" si="164"/>
        <v>167</v>
      </c>
      <c r="Q2057">
        <f t="shared" si="160"/>
        <v>99.46</v>
      </c>
      <c r="R2057" s="13">
        <f t="shared" si="161"/>
        <v>41946.674108796295</v>
      </c>
      <c r="S2057" s="13">
        <f t="shared" si="162"/>
        <v>41976.166666666672</v>
      </c>
      <c r="T2057">
        <f t="shared" si="163"/>
        <v>2014</v>
      </c>
    </row>
    <row r="2058" spans="1:20" ht="29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 t="shared" si="164"/>
        <v>153</v>
      </c>
      <c r="Q2058">
        <f t="shared" si="160"/>
        <v>138.49</v>
      </c>
      <c r="R2058" s="13">
        <f t="shared" si="161"/>
        <v>41351.76090277778</v>
      </c>
      <c r="S2058" s="13">
        <f t="shared" si="162"/>
        <v>41381.76090277778</v>
      </c>
      <c r="T2058">
        <f t="shared" si="163"/>
        <v>2013</v>
      </c>
    </row>
    <row r="2059" spans="1:20" ht="29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 t="shared" si="164"/>
        <v>202</v>
      </c>
      <c r="Q2059">
        <f t="shared" si="160"/>
        <v>45.55</v>
      </c>
      <c r="R2059" s="13">
        <f t="shared" si="161"/>
        <v>42396.494583333333</v>
      </c>
      <c r="S2059" s="13">
        <f t="shared" si="162"/>
        <v>42426.494583333333</v>
      </c>
      <c r="T2059">
        <f t="shared" si="163"/>
        <v>2016</v>
      </c>
    </row>
    <row r="2060" spans="1:20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 t="shared" si="164"/>
        <v>168</v>
      </c>
      <c r="Q2060">
        <f t="shared" si="160"/>
        <v>10.51</v>
      </c>
      <c r="R2060" s="13">
        <f t="shared" si="161"/>
        <v>42026.370717592596</v>
      </c>
      <c r="S2060" s="13">
        <f t="shared" si="162"/>
        <v>42065.833333333328</v>
      </c>
      <c r="T2060">
        <f t="shared" si="163"/>
        <v>2015</v>
      </c>
    </row>
    <row r="2061" spans="1:20" ht="29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 t="shared" si="164"/>
        <v>143</v>
      </c>
      <c r="Q2061">
        <f t="shared" si="160"/>
        <v>114.77</v>
      </c>
      <c r="R2061" s="13">
        <f t="shared" si="161"/>
        <v>42361.602476851855</v>
      </c>
      <c r="S2061" s="13">
        <f t="shared" si="162"/>
        <v>42400.915972222225</v>
      </c>
      <c r="T2061">
        <f t="shared" si="163"/>
        <v>2015</v>
      </c>
    </row>
    <row r="2062" spans="1:20" ht="29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 t="shared" si="164"/>
        <v>196</v>
      </c>
      <c r="Q2062">
        <f t="shared" si="160"/>
        <v>36</v>
      </c>
      <c r="R2062" s="13">
        <f t="shared" si="161"/>
        <v>41783.642939814818</v>
      </c>
      <c r="S2062" s="13">
        <f t="shared" si="162"/>
        <v>41843.642939814818</v>
      </c>
      <c r="T2062">
        <f t="shared" si="163"/>
        <v>2014</v>
      </c>
    </row>
    <row r="2063" spans="1:20" ht="29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 t="shared" si="164"/>
        <v>108</v>
      </c>
      <c r="Q2063">
        <f t="shared" si="160"/>
        <v>154.16999999999999</v>
      </c>
      <c r="R2063" s="13">
        <f t="shared" si="161"/>
        <v>42705.764513888891</v>
      </c>
      <c r="S2063" s="13">
        <f t="shared" si="162"/>
        <v>42735.764513888891</v>
      </c>
      <c r="T2063">
        <f t="shared" si="163"/>
        <v>2016</v>
      </c>
    </row>
    <row r="2064" spans="1:20" ht="29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 t="shared" si="164"/>
        <v>115</v>
      </c>
      <c r="Q2064">
        <f t="shared" si="160"/>
        <v>566.39</v>
      </c>
      <c r="R2064" s="13">
        <f t="shared" si="161"/>
        <v>42423.3830787037</v>
      </c>
      <c r="S2064" s="13">
        <f t="shared" si="162"/>
        <v>42453.341412037036</v>
      </c>
      <c r="T2064">
        <f t="shared" si="163"/>
        <v>2016</v>
      </c>
    </row>
    <row r="2065" spans="1:20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 t="shared" si="164"/>
        <v>148</v>
      </c>
      <c r="Q2065">
        <f t="shared" si="160"/>
        <v>120.86</v>
      </c>
      <c r="R2065" s="13">
        <f t="shared" si="161"/>
        <v>42472.73265046296</v>
      </c>
      <c r="S2065" s="13">
        <f t="shared" si="162"/>
        <v>42505.73265046296</v>
      </c>
      <c r="T2065">
        <f t="shared" si="163"/>
        <v>2016</v>
      </c>
    </row>
    <row r="2066" spans="1:20" ht="29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 t="shared" si="164"/>
        <v>191</v>
      </c>
      <c r="Q2066">
        <f t="shared" si="160"/>
        <v>86.16</v>
      </c>
      <c r="R2066" s="13">
        <f t="shared" si="161"/>
        <v>41389.364849537036</v>
      </c>
      <c r="S2066" s="13">
        <f t="shared" si="162"/>
        <v>41425.5</v>
      </c>
      <c r="T2066">
        <f t="shared" si="163"/>
        <v>2013</v>
      </c>
    </row>
    <row r="2067" spans="1:20" ht="29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 t="shared" si="164"/>
        <v>199</v>
      </c>
      <c r="Q2067">
        <f t="shared" si="160"/>
        <v>51.21</v>
      </c>
      <c r="R2067" s="13">
        <f t="shared" si="161"/>
        <v>41603.333668981482</v>
      </c>
      <c r="S2067" s="13">
        <f t="shared" si="162"/>
        <v>41633.333668981482</v>
      </c>
      <c r="T2067">
        <f t="shared" si="163"/>
        <v>2013</v>
      </c>
    </row>
    <row r="2068" spans="1:20" ht="29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 t="shared" si="164"/>
        <v>219</v>
      </c>
      <c r="Q2068">
        <f t="shared" si="160"/>
        <v>67.260000000000005</v>
      </c>
      <c r="R2068" s="13">
        <f t="shared" si="161"/>
        <v>41844.771793981483</v>
      </c>
      <c r="S2068" s="13">
        <f t="shared" si="162"/>
        <v>41874.771793981483</v>
      </c>
      <c r="T2068">
        <f t="shared" si="163"/>
        <v>2014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 t="shared" si="164"/>
        <v>127</v>
      </c>
      <c r="Q2069">
        <f t="shared" si="160"/>
        <v>62.8</v>
      </c>
      <c r="R2069" s="13">
        <f t="shared" si="161"/>
        <v>42115.853888888887</v>
      </c>
      <c r="S2069" s="13">
        <f t="shared" si="162"/>
        <v>42148.853888888887</v>
      </c>
      <c r="T2069">
        <f t="shared" si="163"/>
        <v>2015</v>
      </c>
    </row>
    <row r="2070" spans="1:20" ht="29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 t="shared" si="164"/>
        <v>105</v>
      </c>
      <c r="Q2070">
        <f t="shared" si="160"/>
        <v>346.13</v>
      </c>
      <c r="R2070" s="13">
        <f t="shared" si="161"/>
        <v>42633.841608796298</v>
      </c>
      <c r="S2070" s="13">
        <f t="shared" si="162"/>
        <v>42663.841608796298</v>
      </c>
      <c r="T2070">
        <f t="shared" si="163"/>
        <v>2016</v>
      </c>
    </row>
    <row r="2071" spans="1:20" ht="29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 t="shared" si="164"/>
        <v>128</v>
      </c>
      <c r="Q2071">
        <f t="shared" si="160"/>
        <v>244.12</v>
      </c>
      <c r="R2071" s="13">
        <f t="shared" si="161"/>
        <v>42340.972118055557</v>
      </c>
      <c r="S2071" s="13">
        <f t="shared" si="162"/>
        <v>42371.972118055557</v>
      </c>
      <c r="T2071">
        <f t="shared" si="163"/>
        <v>2015</v>
      </c>
    </row>
    <row r="2072" spans="1:20" ht="29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 t="shared" si="164"/>
        <v>317</v>
      </c>
      <c r="Q2072">
        <f t="shared" si="160"/>
        <v>259.25</v>
      </c>
      <c r="R2072" s="13">
        <f t="shared" si="161"/>
        <v>42519.6565162037</v>
      </c>
      <c r="S2072" s="13">
        <f t="shared" si="162"/>
        <v>42549.6565162037</v>
      </c>
      <c r="T2072">
        <f t="shared" si="163"/>
        <v>2016</v>
      </c>
    </row>
    <row r="2073" spans="1:20" ht="29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 t="shared" si="164"/>
        <v>281</v>
      </c>
      <c r="Q2073">
        <f t="shared" si="160"/>
        <v>201.96</v>
      </c>
      <c r="R2073" s="13">
        <f t="shared" si="161"/>
        <v>42600.278749999998</v>
      </c>
      <c r="S2073" s="13">
        <f t="shared" si="162"/>
        <v>42645.278749999998</v>
      </c>
      <c r="T2073">
        <f t="shared" si="163"/>
        <v>2016</v>
      </c>
    </row>
    <row r="2074" spans="1:20" ht="29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 t="shared" si="164"/>
        <v>111</v>
      </c>
      <c r="Q2074">
        <f t="shared" si="160"/>
        <v>226.21</v>
      </c>
      <c r="R2074" s="13">
        <f t="shared" si="161"/>
        <v>42467.581388888888</v>
      </c>
      <c r="S2074" s="13">
        <f t="shared" si="162"/>
        <v>42497.581388888888</v>
      </c>
      <c r="T2074">
        <f t="shared" si="163"/>
        <v>2016</v>
      </c>
    </row>
    <row r="2075" spans="1:20" ht="29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 t="shared" si="164"/>
        <v>153</v>
      </c>
      <c r="Q2075">
        <f t="shared" si="160"/>
        <v>324.69</v>
      </c>
      <c r="R2075" s="13">
        <f t="shared" si="161"/>
        <v>42087.668032407411</v>
      </c>
      <c r="S2075" s="13">
        <f t="shared" si="162"/>
        <v>42132.668032407411</v>
      </c>
      <c r="T2075">
        <f t="shared" si="163"/>
        <v>2015</v>
      </c>
    </row>
    <row r="2076" spans="1:20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 t="shared" si="164"/>
        <v>103</v>
      </c>
      <c r="Q2076">
        <f t="shared" si="160"/>
        <v>205</v>
      </c>
      <c r="R2076" s="13">
        <f t="shared" si="161"/>
        <v>42466.826180555552</v>
      </c>
      <c r="S2076" s="13">
        <f t="shared" si="162"/>
        <v>42496.826180555552</v>
      </c>
      <c r="T2076">
        <f t="shared" si="163"/>
        <v>2016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 t="shared" si="164"/>
        <v>1678</v>
      </c>
      <c r="Q2077">
        <f t="shared" si="160"/>
        <v>20.47</v>
      </c>
      <c r="R2077" s="13">
        <f t="shared" si="161"/>
        <v>41450.681574074071</v>
      </c>
      <c r="S2077" s="13">
        <f t="shared" si="162"/>
        <v>41480.681574074071</v>
      </c>
      <c r="T2077">
        <f t="shared" si="163"/>
        <v>2013</v>
      </c>
    </row>
    <row r="2078" spans="1:20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 t="shared" si="164"/>
        <v>543</v>
      </c>
      <c r="Q2078">
        <f t="shared" si="160"/>
        <v>116.35</v>
      </c>
      <c r="R2078" s="13">
        <f t="shared" si="161"/>
        <v>41803.880659722221</v>
      </c>
      <c r="S2078" s="13">
        <f t="shared" si="162"/>
        <v>41843.880659722221</v>
      </c>
      <c r="T2078">
        <f t="shared" si="163"/>
        <v>2014</v>
      </c>
    </row>
    <row r="2079" spans="1:20" ht="29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 t="shared" si="164"/>
        <v>116</v>
      </c>
      <c r="Q2079">
        <f t="shared" si="160"/>
        <v>307.2</v>
      </c>
      <c r="R2079" s="13">
        <f t="shared" si="161"/>
        <v>42103.042546296296</v>
      </c>
      <c r="S2079" s="13">
        <f t="shared" si="162"/>
        <v>42160.875</v>
      </c>
      <c r="T2079">
        <f t="shared" si="163"/>
        <v>2015</v>
      </c>
    </row>
    <row r="2080" spans="1:20" ht="29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 t="shared" si="164"/>
        <v>131</v>
      </c>
      <c r="Q2080">
        <f t="shared" si="160"/>
        <v>546.69000000000005</v>
      </c>
      <c r="R2080" s="13">
        <f t="shared" si="161"/>
        <v>42692.771493055552</v>
      </c>
      <c r="S2080" s="13">
        <f t="shared" si="162"/>
        <v>42722.771493055552</v>
      </c>
      <c r="T2080">
        <f t="shared" si="163"/>
        <v>2016</v>
      </c>
    </row>
    <row r="2081" spans="1:20" ht="29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 t="shared" si="164"/>
        <v>288</v>
      </c>
      <c r="Q2081">
        <f t="shared" si="160"/>
        <v>47.47</v>
      </c>
      <c r="R2081" s="13">
        <f t="shared" si="161"/>
        <v>42150.71056712963</v>
      </c>
      <c r="S2081" s="13">
        <f t="shared" si="162"/>
        <v>42180.791666666672</v>
      </c>
      <c r="T2081">
        <f t="shared" si="163"/>
        <v>2015</v>
      </c>
    </row>
    <row r="2082" spans="1:20" ht="29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 t="shared" si="164"/>
        <v>508</v>
      </c>
      <c r="Q2082">
        <f t="shared" si="160"/>
        <v>101.56</v>
      </c>
      <c r="R2082" s="13">
        <f t="shared" si="161"/>
        <v>42289.957175925927</v>
      </c>
      <c r="S2082" s="13">
        <f t="shared" si="162"/>
        <v>42319.998842592591</v>
      </c>
      <c r="T2082">
        <f t="shared" si="163"/>
        <v>2015</v>
      </c>
    </row>
    <row r="2083" spans="1:20" ht="29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 t="shared" si="164"/>
        <v>115</v>
      </c>
      <c r="Q2083">
        <f t="shared" si="160"/>
        <v>72.91</v>
      </c>
      <c r="R2083" s="13">
        <f t="shared" si="161"/>
        <v>41004.156886574077</v>
      </c>
      <c r="S2083" s="13">
        <f t="shared" si="162"/>
        <v>41045.207638888889</v>
      </c>
      <c r="T2083">
        <f t="shared" si="163"/>
        <v>2012</v>
      </c>
    </row>
    <row r="2084" spans="1:20" ht="29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 t="shared" si="164"/>
        <v>111</v>
      </c>
      <c r="Q2084">
        <f t="shared" si="160"/>
        <v>43.71</v>
      </c>
      <c r="R2084" s="13">
        <f t="shared" si="161"/>
        <v>40811.120324074072</v>
      </c>
      <c r="S2084" s="13">
        <f t="shared" si="162"/>
        <v>40871.161990740737</v>
      </c>
      <c r="T2084">
        <f t="shared" si="163"/>
        <v>2011</v>
      </c>
    </row>
    <row r="2085" spans="1:20" ht="29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 t="shared" si="164"/>
        <v>113</v>
      </c>
      <c r="Q2085">
        <f t="shared" si="160"/>
        <v>34</v>
      </c>
      <c r="R2085" s="13">
        <f t="shared" si="161"/>
        <v>41034.72216435185</v>
      </c>
      <c r="S2085" s="13">
        <f t="shared" si="162"/>
        <v>41064.72216435185</v>
      </c>
      <c r="T2085">
        <f t="shared" si="163"/>
        <v>2012</v>
      </c>
    </row>
    <row r="2086" spans="1:20" ht="29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 t="shared" si="164"/>
        <v>108</v>
      </c>
      <c r="Q2086">
        <f t="shared" si="160"/>
        <v>70.650000000000006</v>
      </c>
      <c r="R2086" s="13">
        <f t="shared" si="161"/>
        <v>41731.833124999997</v>
      </c>
      <c r="S2086" s="13">
        <f t="shared" si="162"/>
        <v>41763.290972222225</v>
      </c>
      <c r="T2086">
        <f t="shared" si="163"/>
        <v>2014</v>
      </c>
    </row>
    <row r="2087" spans="1:20" ht="29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 t="shared" si="164"/>
        <v>124</v>
      </c>
      <c r="Q2087">
        <f t="shared" si="160"/>
        <v>89.3</v>
      </c>
      <c r="R2087" s="13">
        <f t="shared" si="161"/>
        <v>41075.835497685184</v>
      </c>
      <c r="S2087" s="13">
        <f t="shared" si="162"/>
        <v>41105.835497685184</v>
      </c>
      <c r="T2087">
        <f t="shared" si="163"/>
        <v>2012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 t="shared" si="164"/>
        <v>101</v>
      </c>
      <c r="Q2088">
        <f t="shared" si="160"/>
        <v>115.09</v>
      </c>
      <c r="R2088" s="13">
        <f t="shared" si="161"/>
        <v>40860.67050925926</v>
      </c>
      <c r="S2088" s="13">
        <f t="shared" si="162"/>
        <v>40891.207638888889</v>
      </c>
      <c r="T2088">
        <f t="shared" si="163"/>
        <v>2011</v>
      </c>
    </row>
    <row r="2089" spans="1:20" ht="29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 t="shared" si="164"/>
        <v>104</v>
      </c>
      <c r="Q2089">
        <f t="shared" si="160"/>
        <v>62.12</v>
      </c>
      <c r="R2089" s="13">
        <f t="shared" si="161"/>
        <v>40764.204375000001</v>
      </c>
      <c r="S2089" s="13">
        <f t="shared" si="162"/>
        <v>40794.204375000001</v>
      </c>
      <c r="T2089">
        <f t="shared" si="163"/>
        <v>2011</v>
      </c>
    </row>
    <row r="2090" spans="1:20" ht="29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 t="shared" si="164"/>
        <v>116</v>
      </c>
      <c r="Q2090">
        <f t="shared" si="160"/>
        <v>46.2</v>
      </c>
      <c r="R2090" s="13">
        <f t="shared" si="161"/>
        <v>40395.714722222219</v>
      </c>
      <c r="S2090" s="13">
        <f t="shared" si="162"/>
        <v>40432.165972222225</v>
      </c>
      <c r="T2090">
        <f t="shared" si="163"/>
        <v>2010</v>
      </c>
    </row>
    <row r="2091" spans="1:20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 t="shared" si="164"/>
        <v>120</v>
      </c>
      <c r="Q2091">
        <f t="shared" si="160"/>
        <v>48.55</v>
      </c>
      <c r="R2091" s="13">
        <f t="shared" si="161"/>
        <v>41453.076319444444</v>
      </c>
      <c r="S2091" s="13">
        <f t="shared" si="162"/>
        <v>41488.076319444444</v>
      </c>
      <c r="T2091">
        <f t="shared" si="163"/>
        <v>2013</v>
      </c>
    </row>
    <row r="2092" spans="1:20" ht="29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 t="shared" si="164"/>
        <v>115</v>
      </c>
      <c r="Q2092">
        <f t="shared" si="160"/>
        <v>57.52</v>
      </c>
      <c r="R2092" s="13">
        <f t="shared" si="161"/>
        <v>41299.381423611114</v>
      </c>
      <c r="S2092" s="13">
        <f t="shared" si="162"/>
        <v>41329.381423611114</v>
      </c>
      <c r="T2092">
        <f t="shared" si="163"/>
        <v>2013</v>
      </c>
    </row>
    <row r="2093" spans="1:20" ht="29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 t="shared" si="164"/>
        <v>120</v>
      </c>
      <c r="Q2093">
        <f t="shared" si="160"/>
        <v>88.15</v>
      </c>
      <c r="R2093" s="13">
        <f t="shared" si="161"/>
        <v>40555.322662037033</v>
      </c>
      <c r="S2093" s="13">
        <f t="shared" si="162"/>
        <v>40603.833333333336</v>
      </c>
      <c r="T2093">
        <f t="shared" si="163"/>
        <v>2011</v>
      </c>
    </row>
    <row r="2094" spans="1:20" ht="29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 t="shared" si="164"/>
        <v>101</v>
      </c>
      <c r="Q2094">
        <f t="shared" si="160"/>
        <v>110.49</v>
      </c>
      <c r="R2094" s="13">
        <f t="shared" si="161"/>
        <v>40763.707546296297</v>
      </c>
      <c r="S2094" s="13">
        <f t="shared" si="162"/>
        <v>40823.707546296297</v>
      </c>
      <c r="T2094">
        <f t="shared" si="163"/>
        <v>2011</v>
      </c>
    </row>
    <row r="2095" spans="1:20" ht="29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 t="shared" si="164"/>
        <v>102</v>
      </c>
      <c r="Q2095">
        <f t="shared" si="160"/>
        <v>66.83</v>
      </c>
      <c r="R2095" s="13">
        <f t="shared" si="161"/>
        <v>41205.854537037041</v>
      </c>
      <c r="S2095" s="13">
        <f t="shared" si="162"/>
        <v>41265.896203703705</v>
      </c>
      <c r="T2095">
        <f t="shared" si="163"/>
        <v>2012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 t="shared" si="164"/>
        <v>121</v>
      </c>
      <c r="Q2096">
        <f t="shared" si="160"/>
        <v>58.6</v>
      </c>
      <c r="R2096" s="13">
        <f t="shared" si="161"/>
        <v>40939.02002314815</v>
      </c>
      <c r="S2096" s="13">
        <f t="shared" si="162"/>
        <v>40973.125</v>
      </c>
      <c r="T2096">
        <f t="shared" si="163"/>
        <v>2012</v>
      </c>
    </row>
    <row r="2097" spans="1:20" ht="29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 t="shared" si="164"/>
        <v>100</v>
      </c>
      <c r="Q2097">
        <f t="shared" si="160"/>
        <v>113.64</v>
      </c>
      <c r="R2097" s="13">
        <f t="shared" si="161"/>
        <v>40758.733483796292</v>
      </c>
      <c r="S2097" s="13">
        <f t="shared" si="162"/>
        <v>40818.733483796292</v>
      </c>
      <c r="T2097">
        <f t="shared" si="163"/>
        <v>2011</v>
      </c>
    </row>
    <row r="2098" spans="1:20" ht="29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 t="shared" si="164"/>
        <v>102</v>
      </c>
      <c r="Q2098">
        <f t="shared" si="160"/>
        <v>43.57</v>
      </c>
      <c r="R2098" s="13">
        <f t="shared" si="161"/>
        <v>41192.758506944447</v>
      </c>
      <c r="S2098" s="13">
        <f t="shared" si="162"/>
        <v>41208.165972222225</v>
      </c>
      <c r="T2098">
        <f t="shared" si="163"/>
        <v>2012</v>
      </c>
    </row>
    <row r="2099" spans="1:20" ht="29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 t="shared" si="164"/>
        <v>100</v>
      </c>
      <c r="Q2099">
        <f t="shared" si="160"/>
        <v>78.95</v>
      </c>
      <c r="R2099" s="13">
        <f t="shared" si="161"/>
        <v>40818.58489583333</v>
      </c>
      <c r="S2099" s="13">
        <f t="shared" si="162"/>
        <v>40878.626562500001</v>
      </c>
      <c r="T2099">
        <f t="shared" si="163"/>
        <v>2011</v>
      </c>
    </row>
    <row r="2100" spans="1:20" ht="29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 t="shared" si="164"/>
        <v>100</v>
      </c>
      <c r="Q2100">
        <f t="shared" si="160"/>
        <v>188.13</v>
      </c>
      <c r="R2100" s="13">
        <f t="shared" si="161"/>
        <v>40946.11383101852</v>
      </c>
      <c r="S2100" s="13">
        <f t="shared" si="162"/>
        <v>40976.11383101852</v>
      </c>
      <c r="T2100">
        <f t="shared" si="163"/>
        <v>2012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 t="shared" si="164"/>
        <v>132</v>
      </c>
      <c r="Q2101">
        <f t="shared" si="160"/>
        <v>63.03</v>
      </c>
      <c r="R2101" s="13">
        <f t="shared" si="161"/>
        <v>42173.746342592596</v>
      </c>
      <c r="S2101" s="13">
        <f t="shared" si="162"/>
        <v>42187.152777777781</v>
      </c>
      <c r="T2101">
        <f t="shared" si="163"/>
        <v>2015</v>
      </c>
    </row>
    <row r="2102" spans="1:20" ht="29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 t="shared" si="164"/>
        <v>137</v>
      </c>
      <c r="Q2102">
        <f t="shared" si="160"/>
        <v>30.37</v>
      </c>
      <c r="R2102" s="13">
        <f t="shared" si="161"/>
        <v>41074.834965277776</v>
      </c>
      <c r="S2102" s="13">
        <f t="shared" si="162"/>
        <v>41090.165972222225</v>
      </c>
      <c r="T2102">
        <f t="shared" si="163"/>
        <v>2012</v>
      </c>
    </row>
    <row r="2103" spans="1:20" ht="29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 t="shared" si="164"/>
        <v>113</v>
      </c>
      <c r="Q2103">
        <f t="shared" si="160"/>
        <v>51.48</v>
      </c>
      <c r="R2103" s="13">
        <f t="shared" si="161"/>
        <v>40892.149467592593</v>
      </c>
      <c r="S2103" s="13">
        <f t="shared" si="162"/>
        <v>40952.149467592593</v>
      </c>
      <c r="T2103">
        <f t="shared" si="163"/>
        <v>2011</v>
      </c>
    </row>
    <row r="2104" spans="1:20" ht="29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 t="shared" si="164"/>
        <v>136</v>
      </c>
      <c r="Q2104">
        <f t="shared" si="160"/>
        <v>35.79</v>
      </c>
      <c r="R2104" s="13">
        <f t="shared" si="161"/>
        <v>40638.868611111109</v>
      </c>
      <c r="S2104" s="13">
        <f t="shared" si="162"/>
        <v>40668.868611111109</v>
      </c>
      <c r="T2104">
        <f t="shared" si="163"/>
        <v>2011</v>
      </c>
    </row>
    <row r="2105" spans="1:20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 t="shared" si="164"/>
        <v>146</v>
      </c>
      <c r="Q2105">
        <f t="shared" si="160"/>
        <v>98.82</v>
      </c>
      <c r="R2105" s="13">
        <f t="shared" si="161"/>
        <v>41192.754942129628</v>
      </c>
      <c r="S2105" s="13">
        <f t="shared" si="162"/>
        <v>41222.7966087963</v>
      </c>
      <c r="T2105">
        <f t="shared" si="163"/>
        <v>2012</v>
      </c>
    </row>
    <row r="2106" spans="1:20" ht="29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 t="shared" si="164"/>
        <v>130</v>
      </c>
      <c r="Q2106">
        <f t="shared" si="160"/>
        <v>28</v>
      </c>
      <c r="R2106" s="13">
        <f t="shared" si="161"/>
        <v>41394.074467592596</v>
      </c>
      <c r="S2106" s="13">
        <f t="shared" si="162"/>
        <v>41425</v>
      </c>
      <c r="T2106">
        <f t="shared" si="163"/>
        <v>2013</v>
      </c>
    </row>
    <row r="2107" spans="1:20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 t="shared" si="164"/>
        <v>254</v>
      </c>
      <c r="Q2107">
        <f t="shared" si="160"/>
        <v>51.31</v>
      </c>
      <c r="R2107" s="13">
        <f t="shared" si="161"/>
        <v>41951.788807870369</v>
      </c>
      <c r="S2107" s="13">
        <f t="shared" si="162"/>
        <v>41964.166666666672</v>
      </c>
      <c r="T2107">
        <f t="shared" si="163"/>
        <v>2014</v>
      </c>
    </row>
    <row r="2108" spans="1:20" ht="29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 t="shared" si="164"/>
        <v>107</v>
      </c>
      <c r="Q2108">
        <f t="shared" si="160"/>
        <v>53.52</v>
      </c>
      <c r="R2108" s="13">
        <f t="shared" si="161"/>
        <v>41270.21497685185</v>
      </c>
      <c r="S2108" s="13">
        <f t="shared" si="162"/>
        <v>41300.21497685185</v>
      </c>
      <c r="T2108">
        <f t="shared" si="163"/>
        <v>2012</v>
      </c>
    </row>
    <row r="2109" spans="1:20" ht="29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 t="shared" si="164"/>
        <v>108</v>
      </c>
      <c r="Q2109">
        <f t="shared" si="160"/>
        <v>37.15</v>
      </c>
      <c r="R2109" s="13">
        <f t="shared" si="161"/>
        <v>41934.71056712963</v>
      </c>
      <c r="S2109" s="13">
        <f t="shared" si="162"/>
        <v>41955.752233796295</v>
      </c>
      <c r="T2109">
        <f t="shared" si="163"/>
        <v>2014</v>
      </c>
    </row>
    <row r="2110" spans="1:20" ht="29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 t="shared" si="164"/>
        <v>107</v>
      </c>
      <c r="Q2110">
        <f t="shared" si="160"/>
        <v>89.9</v>
      </c>
      <c r="R2110" s="13">
        <f t="shared" si="161"/>
        <v>41135.175694444442</v>
      </c>
      <c r="S2110" s="13">
        <f t="shared" si="162"/>
        <v>41162.163194444445</v>
      </c>
      <c r="T2110">
        <f t="shared" si="163"/>
        <v>2012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 t="shared" si="164"/>
        <v>107</v>
      </c>
      <c r="Q2111">
        <f t="shared" si="160"/>
        <v>106.53</v>
      </c>
      <c r="R2111" s="13">
        <f t="shared" si="161"/>
        <v>42160.708530092597</v>
      </c>
      <c r="S2111" s="13">
        <f t="shared" si="162"/>
        <v>42190.708530092597</v>
      </c>
      <c r="T2111">
        <f t="shared" si="163"/>
        <v>2015</v>
      </c>
    </row>
    <row r="2112" spans="1:20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 t="shared" si="164"/>
        <v>100</v>
      </c>
      <c r="Q2112">
        <f t="shared" si="160"/>
        <v>52.82</v>
      </c>
      <c r="R2112" s="13">
        <f t="shared" si="161"/>
        <v>41759.670937499999</v>
      </c>
      <c r="S2112" s="13">
        <f t="shared" si="162"/>
        <v>41787.207638888889</v>
      </c>
      <c r="T2112">
        <f t="shared" si="163"/>
        <v>2014</v>
      </c>
    </row>
    <row r="2113" spans="1:20" ht="29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 t="shared" si="164"/>
        <v>107</v>
      </c>
      <c r="Q2113">
        <f t="shared" si="160"/>
        <v>54.62</v>
      </c>
      <c r="R2113" s="13">
        <f t="shared" si="161"/>
        <v>40703.197048611109</v>
      </c>
      <c r="S2113" s="13">
        <f t="shared" si="162"/>
        <v>40770.041666666664</v>
      </c>
      <c r="T2113">
        <f t="shared" si="163"/>
        <v>2011</v>
      </c>
    </row>
    <row r="2114" spans="1:20" ht="29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 t="shared" si="164"/>
        <v>100</v>
      </c>
      <c r="Q2114">
        <f t="shared" si="160"/>
        <v>27.27</v>
      </c>
      <c r="R2114" s="13">
        <f t="shared" si="161"/>
        <v>41365.928159722222</v>
      </c>
      <c r="S2114" s="13">
        <f t="shared" si="162"/>
        <v>41379.928159722222</v>
      </c>
      <c r="T2114">
        <f t="shared" si="163"/>
        <v>2013</v>
      </c>
    </row>
    <row r="2115" spans="1:20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 t="shared" si="164"/>
        <v>105</v>
      </c>
      <c r="Q2115">
        <f t="shared" ref="Q2115:Q2178" si="165">IFERROR(ROUND(E2115/L2115,2),0)</f>
        <v>68.599999999999994</v>
      </c>
      <c r="R2115" s="13">
        <f t="shared" ref="R2115:R2178" si="166">(((J2115/60)/60)/24+DATE(1970,1,1))</f>
        <v>41870.86546296296</v>
      </c>
      <c r="S2115" s="13">
        <f t="shared" ref="S2115:S2178" si="167">(((I2115/60)/60)/24)+DATE(1970,1,1)</f>
        <v>41905.86546296296</v>
      </c>
      <c r="T2115">
        <f t="shared" ref="T2115:T2178" si="168">YEAR(R2115)</f>
        <v>2014</v>
      </c>
    </row>
    <row r="2116" spans="1:20" ht="29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 t="shared" ref="P2116:P2179" si="169">ROUND(E2116/D2116*100,0)</f>
        <v>105</v>
      </c>
      <c r="Q2116">
        <f t="shared" si="165"/>
        <v>35.61</v>
      </c>
      <c r="R2116" s="13">
        <f t="shared" si="166"/>
        <v>40458.815625000003</v>
      </c>
      <c r="S2116" s="13">
        <f t="shared" si="167"/>
        <v>40521.207638888889</v>
      </c>
      <c r="T2116">
        <f t="shared" si="168"/>
        <v>2010</v>
      </c>
    </row>
    <row r="2117" spans="1:20" ht="29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 t="shared" si="169"/>
        <v>226</v>
      </c>
      <c r="Q2117">
        <f t="shared" si="165"/>
        <v>94.03</v>
      </c>
      <c r="R2117" s="13">
        <f t="shared" si="166"/>
        <v>40564.081030092595</v>
      </c>
      <c r="S2117" s="13">
        <f t="shared" si="167"/>
        <v>40594.081030092595</v>
      </c>
      <c r="T2117">
        <f t="shared" si="168"/>
        <v>2011</v>
      </c>
    </row>
    <row r="2118" spans="1:20" ht="29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 t="shared" si="169"/>
        <v>101</v>
      </c>
      <c r="Q2118">
        <f t="shared" si="165"/>
        <v>526.46</v>
      </c>
      <c r="R2118" s="13">
        <f t="shared" si="166"/>
        <v>41136.777812500004</v>
      </c>
      <c r="S2118" s="13">
        <f t="shared" si="167"/>
        <v>41184.777812500004</v>
      </c>
      <c r="T2118">
        <f t="shared" si="168"/>
        <v>2012</v>
      </c>
    </row>
    <row r="2119" spans="1:20" ht="29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 t="shared" si="169"/>
        <v>148</v>
      </c>
      <c r="Q2119">
        <f t="shared" si="165"/>
        <v>50.66</v>
      </c>
      <c r="R2119" s="13">
        <f t="shared" si="166"/>
        <v>42290.059594907405</v>
      </c>
      <c r="S2119" s="13">
        <f t="shared" si="167"/>
        <v>42304.207638888889</v>
      </c>
      <c r="T2119">
        <f t="shared" si="168"/>
        <v>2015</v>
      </c>
    </row>
    <row r="2120" spans="1:20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 t="shared" si="169"/>
        <v>135</v>
      </c>
      <c r="Q2120">
        <f t="shared" si="165"/>
        <v>79.180000000000007</v>
      </c>
      <c r="R2120" s="13">
        <f t="shared" si="166"/>
        <v>40718.839537037034</v>
      </c>
      <c r="S2120" s="13">
        <f t="shared" si="167"/>
        <v>40748.839537037034</v>
      </c>
      <c r="T2120">
        <f t="shared" si="168"/>
        <v>2011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 t="shared" si="169"/>
        <v>101</v>
      </c>
      <c r="Q2121">
        <f t="shared" si="165"/>
        <v>91.59</v>
      </c>
      <c r="R2121" s="13">
        <f t="shared" si="166"/>
        <v>41107.130150462966</v>
      </c>
      <c r="S2121" s="13">
        <f t="shared" si="167"/>
        <v>41137.130150462966</v>
      </c>
      <c r="T2121">
        <f t="shared" si="168"/>
        <v>2012</v>
      </c>
    </row>
    <row r="2122" spans="1:20" ht="29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 t="shared" si="169"/>
        <v>101</v>
      </c>
      <c r="Q2122">
        <f t="shared" si="165"/>
        <v>116.96</v>
      </c>
      <c r="R2122" s="13">
        <f t="shared" si="166"/>
        <v>41591.964537037034</v>
      </c>
      <c r="S2122" s="13">
        <f t="shared" si="167"/>
        <v>41640.964537037034</v>
      </c>
      <c r="T2122">
        <f t="shared" si="168"/>
        <v>2013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 t="shared" si="169"/>
        <v>1</v>
      </c>
      <c r="Q2123">
        <f t="shared" si="165"/>
        <v>28.4</v>
      </c>
      <c r="R2123" s="13">
        <f t="shared" si="166"/>
        <v>42716.7424537037</v>
      </c>
      <c r="S2123" s="13">
        <f t="shared" si="167"/>
        <v>42746.7424537037</v>
      </c>
      <c r="T2123">
        <f t="shared" si="168"/>
        <v>2016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 t="shared" si="169"/>
        <v>0</v>
      </c>
      <c r="Q2124">
        <f t="shared" si="165"/>
        <v>103.33</v>
      </c>
      <c r="R2124" s="13">
        <f t="shared" si="166"/>
        <v>42712.300567129627</v>
      </c>
      <c r="S2124" s="13">
        <f t="shared" si="167"/>
        <v>42742.300567129627</v>
      </c>
      <c r="T2124">
        <f t="shared" si="168"/>
        <v>2016</v>
      </c>
    </row>
    <row r="2125" spans="1:20" ht="29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 t="shared" si="169"/>
        <v>10</v>
      </c>
      <c r="Q2125">
        <f t="shared" si="165"/>
        <v>10</v>
      </c>
      <c r="R2125" s="13">
        <f t="shared" si="166"/>
        <v>40198.424849537041</v>
      </c>
      <c r="S2125" s="13">
        <f t="shared" si="167"/>
        <v>40252.290972222225</v>
      </c>
      <c r="T2125">
        <f t="shared" si="168"/>
        <v>2010</v>
      </c>
    </row>
    <row r="2126" spans="1:20" ht="29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 t="shared" si="169"/>
        <v>10</v>
      </c>
      <c r="Q2126">
        <f t="shared" si="165"/>
        <v>23</v>
      </c>
      <c r="R2126" s="13">
        <f t="shared" si="166"/>
        <v>40464.028182870366</v>
      </c>
      <c r="S2126" s="13">
        <f t="shared" si="167"/>
        <v>40512.208333333336</v>
      </c>
      <c r="T2126">
        <f t="shared" si="168"/>
        <v>2010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 t="shared" si="169"/>
        <v>1</v>
      </c>
      <c r="Q2127">
        <f t="shared" si="165"/>
        <v>31.56</v>
      </c>
      <c r="R2127" s="13">
        <f t="shared" si="166"/>
        <v>42191.023530092592</v>
      </c>
      <c r="S2127" s="13">
        <f t="shared" si="167"/>
        <v>42221.023530092592</v>
      </c>
      <c r="T2127">
        <f t="shared" si="168"/>
        <v>2015</v>
      </c>
    </row>
    <row r="2128" spans="1:20" ht="29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 t="shared" si="169"/>
        <v>0</v>
      </c>
      <c r="Q2128">
        <f t="shared" si="165"/>
        <v>5</v>
      </c>
      <c r="R2128" s="13">
        <f t="shared" si="166"/>
        <v>41951.973229166666</v>
      </c>
      <c r="S2128" s="13">
        <f t="shared" si="167"/>
        <v>41981.973229166666</v>
      </c>
      <c r="T2128">
        <f t="shared" si="168"/>
        <v>2014</v>
      </c>
    </row>
    <row r="2129" spans="1:20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 t="shared" si="169"/>
        <v>29</v>
      </c>
      <c r="Q2129">
        <f t="shared" si="165"/>
        <v>34.22</v>
      </c>
      <c r="R2129" s="13">
        <f t="shared" si="166"/>
        <v>42045.50535879629</v>
      </c>
      <c r="S2129" s="13">
        <f t="shared" si="167"/>
        <v>42075.463692129633</v>
      </c>
      <c r="T2129">
        <f t="shared" si="168"/>
        <v>2015</v>
      </c>
    </row>
    <row r="2130" spans="1:20" ht="29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 t="shared" si="169"/>
        <v>0</v>
      </c>
      <c r="Q2130">
        <f t="shared" si="165"/>
        <v>25</v>
      </c>
      <c r="R2130" s="13">
        <f t="shared" si="166"/>
        <v>41843.772789351853</v>
      </c>
      <c r="S2130" s="13">
        <f t="shared" si="167"/>
        <v>41903.772789351853</v>
      </c>
      <c r="T2130">
        <f t="shared" si="168"/>
        <v>2014</v>
      </c>
    </row>
    <row r="2131" spans="1:20" ht="29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 t="shared" si="169"/>
        <v>12</v>
      </c>
      <c r="Q2131">
        <f t="shared" si="165"/>
        <v>19.670000000000002</v>
      </c>
      <c r="R2131" s="13">
        <f t="shared" si="166"/>
        <v>42409.024305555555</v>
      </c>
      <c r="S2131" s="13">
        <f t="shared" si="167"/>
        <v>42439.024305555555</v>
      </c>
      <c r="T2131">
        <f t="shared" si="168"/>
        <v>2016</v>
      </c>
    </row>
    <row r="2132" spans="1:20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 t="shared" si="169"/>
        <v>0</v>
      </c>
      <c r="Q2132">
        <f t="shared" si="165"/>
        <v>21.25</v>
      </c>
      <c r="R2132" s="13">
        <f t="shared" si="166"/>
        <v>41832.086377314816</v>
      </c>
      <c r="S2132" s="13">
        <f t="shared" si="167"/>
        <v>41867.086377314816</v>
      </c>
      <c r="T2132">
        <f t="shared" si="168"/>
        <v>2014</v>
      </c>
    </row>
    <row r="2133" spans="1:20" ht="29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 t="shared" si="169"/>
        <v>5</v>
      </c>
      <c r="Q2133">
        <f t="shared" si="165"/>
        <v>8.33</v>
      </c>
      <c r="R2133" s="13">
        <f t="shared" si="166"/>
        <v>42167.207071759258</v>
      </c>
      <c r="S2133" s="13">
        <f t="shared" si="167"/>
        <v>42197.207071759258</v>
      </c>
      <c r="T2133">
        <f t="shared" si="168"/>
        <v>2015</v>
      </c>
    </row>
    <row r="2134" spans="1:20" ht="29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 t="shared" si="169"/>
        <v>2</v>
      </c>
      <c r="Q2134">
        <f t="shared" si="165"/>
        <v>21.34</v>
      </c>
      <c r="R2134" s="13">
        <f t="shared" si="166"/>
        <v>41643.487175925926</v>
      </c>
      <c r="S2134" s="13">
        <f t="shared" si="167"/>
        <v>41673.487175925926</v>
      </c>
      <c r="T2134">
        <f t="shared" si="168"/>
        <v>2014</v>
      </c>
    </row>
    <row r="2135" spans="1:20" ht="29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 t="shared" si="169"/>
        <v>2</v>
      </c>
      <c r="Q2135">
        <f t="shared" si="165"/>
        <v>5.33</v>
      </c>
      <c r="R2135" s="13">
        <f t="shared" si="166"/>
        <v>40619.097210648149</v>
      </c>
      <c r="S2135" s="13">
        <f t="shared" si="167"/>
        <v>40657.290972222225</v>
      </c>
      <c r="T2135">
        <f t="shared" si="168"/>
        <v>2011</v>
      </c>
    </row>
    <row r="2136" spans="1:20" ht="29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 t="shared" si="169"/>
        <v>2</v>
      </c>
      <c r="Q2136">
        <f t="shared" si="165"/>
        <v>34.67</v>
      </c>
      <c r="R2136" s="13">
        <f t="shared" si="166"/>
        <v>41361.886469907404</v>
      </c>
      <c r="S2136" s="13">
        <f t="shared" si="167"/>
        <v>41391.886469907404</v>
      </c>
      <c r="T2136">
        <f t="shared" si="168"/>
        <v>2013</v>
      </c>
    </row>
    <row r="2137" spans="1:20" ht="29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 t="shared" si="169"/>
        <v>10</v>
      </c>
      <c r="Q2137">
        <f t="shared" si="165"/>
        <v>21.73</v>
      </c>
      <c r="R2137" s="13">
        <f t="shared" si="166"/>
        <v>41156.963344907403</v>
      </c>
      <c r="S2137" s="13">
        <f t="shared" si="167"/>
        <v>41186.963344907403</v>
      </c>
      <c r="T2137">
        <f t="shared" si="168"/>
        <v>2012</v>
      </c>
    </row>
    <row r="2138" spans="1:20" ht="29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 t="shared" si="169"/>
        <v>0</v>
      </c>
      <c r="Q2138">
        <f t="shared" si="165"/>
        <v>11.92</v>
      </c>
      <c r="R2138" s="13">
        <f t="shared" si="166"/>
        <v>41536.509097222224</v>
      </c>
      <c r="S2138" s="13">
        <f t="shared" si="167"/>
        <v>41566.509097222224</v>
      </c>
      <c r="T2138">
        <f t="shared" si="168"/>
        <v>2013</v>
      </c>
    </row>
    <row r="2139" spans="1:20" ht="29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 t="shared" si="169"/>
        <v>28</v>
      </c>
      <c r="Q2139">
        <f t="shared" si="165"/>
        <v>26.6</v>
      </c>
      <c r="R2139" s="13">
        <f t="shared" si="166"/>
        <v>41948.771168981482</v>
      </c>
      <c r="S2139" s="13">
        <f t="shared" si="167"/>
        <v>41978.771168981482</v>
      </c>
      <c r="T2139">
        <f t="shared" si="168"/>
        <v>2014</v>
      </c>
    </row>
    <row r="2140" spans="1:20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 t="shared" si="169"/>
        <v>13</v>
      </c>
      <c r="Q2140">
        <f t="shared" si="165"/>
        <v>10.67</v>
      </c>
      <c r="R2140" s="13">
        <f t="shared" si="166"/>
        <v>41557.013182870374</v>
      </c>
      <c r="S2140" s="13">
        <f t="shared" si="167"/>
        <v>41587.054849537039</v>
      </c>
      <c r="T2140">
        <f t="shared" si="168"/>
        <v>2013</v>
      </c>
    </row>
    <row r="2141" spans="1:20" ht="29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 t="shared" si="169"/>
        <v>5</v>
      </c>
      <c r="Q2141">
        <f t="shared" si="165"/>
        <v>29.04</v>
      </c>
      <c r="R2141" s="13">
        <f t="shared" si="166"/>
        <v>42647.750092592592</v>
      </c>
      <c r="S2141" s="13">
        <f t="shared" si="167"/>
        <v>42677.750092592592</v>
      </c>
      <c r="T2141">
        <f t="shared" si="168"/>
        <v>2016</v>
      </c>
    </row>
    <row r="2142" spans="1:20" ht="29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 t="shared" si="169"/>
        <v>0</v>
      </c>
      <c r="Q2142">
        <f t="shared" si="165"/>
        <v>50.91</v>
      </c>
      <c r="R2142" s="13">
        <f t="shared" si="166"/>
        <v>41255.833611111113</v>
      </c>
      <c r="S2142" s="13">
        <f t="shared" si="167"/>
        <v>41285.833611111113</v>
      </c>
      <c r="T2142">
        <f t="shared" si="168"/>
        <v>2012</v>
      </c>
    </row>
    <row r="2143" spans="1:20" ht="29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 t="shared" si="169"/>
        <v>0</v>
      </c>
      <c r="Q2143">
        <f t="shared" si="165"/>
        <v>0</v>
      </c>
      <c r="R2143" s="13">
        <f t="shared" si="166"/>
        <v>41927.235636574071</v>
      </c>
      <c r="S2143" s="13">
        <f t="shared" si="167"/>
        <v>41957.277303240742</v>
      </c>
      <c r="T2143">
        <f t="shared" si="168"/>
        <v>2014</v>
      </c>
    </row>
    <row r="2144" spans="1:20" ht="29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 t="shared" si="169"/>
        <v>6</v>
      </c>
      <c r="Q2144">
        <f t="shared" si="165"/>
        <v>50.08</v>
      </c>
      <c r="R2144" s="13">
        <f t="shared" si="166"/>
        <v>42340.701504629629</v>
      </c>
      <c r="S2144" s="13">
        <f t="shared" si="167"/>
        <v>42368.701504629629</v>
      </c>
      <c r="T2144">
        <f t="shared" si="168"/>
        <v>2015</v>
      </c>
    </row>
    <row r="2145" spans="1:20" ht="29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 t="shared" si="169"/>
        <v>11</v>
      </c>
      <c r="Q2145">
        <f t="shared" si="165"/>
        <v>45</v>
      </c>
      <c r="R2145" s="13">
        <f t="shared" si="166"/>
        <v>40332.886712962965</v>
      </c>
      <c r="S2145" s="13">
        <f t="shared" si="167"/>
        <v>40380.791666666664</v>
      </c>
      <c r="T2145">
        <f t="shared" si="168"/>
        <v>2010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 t="shared" si="169"/>
        <v>2</v>
      </c>
      <c r="Q2146">
        <f t="shared" si="165"/>
        <v>25.29</v>
      </c>
      <c r="R2146" s="13">
        <f t="shared" si="166"/>
        <v>41499.546759259261</v>
      </c>
      <c r="S2146" s="13">
        <f t="shared" si="167"/>
        <v>41531.546759259261</v>
      </c>
      <c r="T2146">
        <f t="shared" si="168"/>
        <v>2013</v>
      </c>
    </row>
    <row r="2147" spans="1:20" ht="29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 t="shared" si="169"/>
        <v>30</v>
      </c>
      <c r="Q2147">
        <f t="shared" si="165"/>
        <v>51.29</v>
      </c>
      <c r="R2147" s="13">
        <f t="shared" si="166"/>
        <v>41575.237430555557</v>
      </c>
      <c r="S2147" s="13">
        <f t="shared" si="167"/>
        <v>41605.279097222221</v>
      </c>
      <c r="T2147">
        <f t="shared" si="168"/>
        <v>2013</v>
      </c>
    </row>
    <row r="2148" spans="1:20" ht="29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 t="shared" si="169"/>
        <v>0</v>
      </c>
      <c r="Q2148">
        <f t="shared" si="165"/>
        <v>1</v>
      </c>
      <c r="R2148" s="13">
        <f t="shared" si="166"/>
        <v>42397.679513888885</v>
      </c>
      <c r="S2148" s="13">
        <f t="shared" si="167"/>
        <v>42411.679513888885</v>
      </c>
      <c r="T2148">
        <f t="shared" si="168"/>
        <v>2016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 t="shared" si="169"/>
        <v>1</v>
      </c>
      <c r="Q2149">
        <f t="shared" si="165"/>
        <v>49.38</v>
      </c>
      <c r="R2149" s="13">
        <f t="shared" si="166"/>
        <v>41927.295694444445</v>
      </c>
      <c r="S2149" s="13">
        <f t="shared" si="167"/>
        <v>41959.337361111116</v>
      </c>
      <c r="T2149">
        <f t="shared" si="168"/>
        <v>2014</v>
      </c>
    </row>
    <row r="2150" spans="1:20" ht="29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 t="shared" si="169"/>
        <v>2</v>
      </c>
      <c r="Q2150">
        <f t="shared" si="165"/>
        <v>1</v>
      </c>
      <c r="R2150" s="13">
        <f t="shared" si="166"/>
        <v>42066.733587962968</v>
      </c>
      <c r="S2150" s="13">
        <f t="shared" si="167"/>
        <v>42096.691921296297</v>
      </c>
      <c r="T2150">
        <f t="shared" si="168"/>
        <v>2015</v>
      </c>
    </row>
    <row r="2151" spans="1:20" ht="29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 t="shared" si="169"/>
        <v>0</v>
      </c>
      <c r="Q2151">
        <f t="shared" si="165"/>
        <v>0</v>
      </c>
      <c r="R2151" s="13">
        <f t="shared" si="166"/>
        <v>40355.024953703702</v>
      </c>
      <c r="S2151" s="13">
        <f t="shared" si="167"/>
        <v>40390</v>
      </c>
      <c r="T2151">
        <f t="shared" si="168"/>
        <v>2010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 t="shared" si="169"/>
        <v>1</v>
      </c>
      <c r="Q2152">
        <f t="shared" si="165"/>
        <v>101.25</v>
      </c>
      <c r="R2152" s="13">
        <f t="shared" si="166"/>
        <v>42534.284710648149</v>
      </c>
      <c r="S2152" s="13">
        <f t="shared" si="167"/>
        <v>42564.284710648149</v>
      </c>
      <c r="T2152">
        <f t="shared" si="168"/>
        <v>2016</v>
      </c>
    </row>
    <row r="2153" spans="1:20" ht="29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 t="shared" si="169"/>
        <v>0</v>
      </c>
      <c r="Q2153">
        <f t="shared" si="165"/>
        <v>19.670000000000002</v>
      </c>
      <c r="R2153" s="13">
        <f t="shared" si="166"/>
        <v>42520.847384259265</v>
      </c>
      <c r="S2153" s="13">
        <f t="shared" si="167"/>
        <v>42550.847384259265</v>
      </c>
      <c r="T2153">
        <f t="shared" si="168"/>
        <v>2016</v>
      </c>
    </row>
    <row r="2154" spans="1:20" ht="29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 t="shared" si="169"/>
        <v>0</v>
      </c>
      <c r="Q2154">
        <f t="shared" si="165"/>
        <v>12.5</v>
      </c>
      <c r="R2154" s="13">
        <f t="shared" si="166"/>
        <v>41683.832280092596</v>
      </c>
      <c r="S2154" s="13">
        <f t="shared" si="167"/>
        <v>41713.790613425925</v>
      </c>
      <c r="T2154">
        <f t="shared" si="168"/>
        <v>2014</v>
      </c>
    </row>
    <row r="2155" spans="1:20" ht="29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 t="shared" si="169"/>
        <v>0</v>
      </c>
      <c r="Q2155">
        <f t="shared" si="165"/>
        <v>8.5</v>
      </c>
      <c r="R2155" s="13">
        <f t="shared" si="166"/>
        <v>41974.911087962959</v>
      </c>
      <c r="S2155" s="13">
        <f t="shared" si="167"/>
        <v>42014.332638888889</v>
      </c>
      <c r="T2155">
        <f t="shared" si="168"/>
        <v>2014</v>
      </c>
    </row>
    <row r="2156" spans="1:20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 t="shared" si="169"/>
        <v>1</v>
      </c>
      <c r="Q2156">
        <f t="shared" si="165"/>
        <v>1</v>
      </c>
      <c r="R2156" s="13">
        <f t="shared" si="166"/>
        <v>41647.632256944446</v>
      </c>
      <c r="S2156" s="13">
        <f t="shared" si="167"/>
        <v>41667.632256944446</v>
      </c>
      <c r="T2156">
        <f t="shared" si="168"/>
        <v>2014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 t="shared" si="169"/>
        <v>2</v>
      </c>
      <c r="Q2157">
        <f t="shared" si="165"/>
        <v>23</v>
      </c>
      <c r="R2157" s="13">
        <f t="shared" si="166"/>
        <v>42430.747511574074</v>
      </c>
      <c r="S2157" s="13">
        <f t="shared" si="167"/>
        <v>42460.70584490741</v>
      </c>
      <c r="T2157">
        <f t="shared" si="168"/>
        <v>2016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 t="shared" si="169"/>
        <v>3</v>
      </c>
      <c r="Q2158">
        <f t="shared" si="165"/>
        <v>17.989999999999998</v>
      </c>
      <c r="R2158" s="13">
        <f t="shared" si="166"/>
        <v>41488.85423611111</v>
      </c>
      <c r="S2158" s="13">
        <f t="shared" si="167"/>
        <v>41533.85423611111</v>
      </c>
      <c r="T2158">
        <f t="shared" si="168"/>
        <v>2013</v>
      </c>
    </row>
    <row r="2159" spans="1:20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 t="shared" si="169"/>
        <v>28</v>
      </c>
      <c r="Q2159">
        <f t="shared" si="165"/>
        <v>370.95</v>
      </c>
      <c r="R2159" s="13">
        <f t="shared" si="166"/>
        <v>42694.98128472222</v>
      </c>
      <c r="S2159" s="13">
        <f t="shared" si="167"/>
        <v>42727.332638888889</v>
      </c>
      <c r="T2159">
        <f t="shared" si="168"/>
        <v>2016</v>
      </c>
    </row>
    <row r="2160" spans="1:20" ht="29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 t="shared" si="169"/>
        <v>7</v>
      </c>
      <c r="Q2160">
        <f t="shared" si="165"/>
        <v>63.57</v>
      </c>
      <c r="R2160" s="13">
        <f t="shared" si="166"/>
        <v>41264.853865740741</v>
      </c>
      <c r="S2160" s="13">
        <f t="shared" si="167"/>
        <v>41309.853865740741</v>
      </c>
      <c r="T2160">
        <f t="shared" si="168"/>
        <v>2012</v>
      </c>
    </row>
    <row r="2161" spans="1:20" ht="43.5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 t="shared" si="169"/>
        <v>1</v>
      </c>
      <c r="Q2161">
        <f t="shared" si="165"/>
        <v>13</v>
      </c>
      <c r="R2161" s="13">
        <f t="shared" si="166"/>
        <v>40710.731180555551</v>
      </c>
      <c r="S2161" s="13">
        <f t="shared" si="167"/>
        <v>40740.731180555551</v>
      </c>
      <c r="T2161">
        <f t="shared" si="168"/>
        <v>2011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 t="shared" si="169"/>
        <v>1</v>
      </c>
      <c r="Q2162">
        <f t="shared" si="165"/>
        <v>5.31</v>
      </c>
      <c r="R2162" s="13">
        <f t="shared" si="166"/>
        <v>41018.711863425924</v>
      </c>
      <c r="S2162" s="13">
        <f t="shared" si="167"/>
        <v>41048.711863425924</v>
      </c>
      <c r="T2162">
        <f t="shared" si="168"/>
        <v>2012</v>
      </c>
    </row>
    <row r="2163" spans="1:20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 t="shared" si="169"/>
        <v>116</v>
      </c>
      <c r="Q2163">
        <f t="shared" si="165"/>
        <v>35.619999999999997</v>
      </c>
      <c r="R2163" s="13">
        <f t="shared" si="166"/>
        <v>42240.852534722217</v>
      </c>
      <c r="S2163" s="13">
        <f t="shared" si="167"/>
        <v>42270.852534722217</v>
      </c>
      <c r="T2163">
        <f t="shared" si="168"/>
        <v>2015</v>
      </c>
    </row>
    <row r="2164" spans="1:20" ht="29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 t="shared" si="169"/>
        <v>112</v>
      </c>
      <c r="Q2164">
        <f t="shared" si="165"/>
        <v>87.1</v>
      </c>
      <c r="R2164" s="13">
        <f t="shared" si="166"/>
        <v>41813.766099537039</v>
      </c>
      <c r="S2164" s="13">
        <f t="shared" si="167"/>
        <v>41844.766099537039</v>
      </c>
      <c r="T2164">
        <f t="shared" si="168"/>
        <v>2014</v>
      </c>
    </row>
    <row r="2165" spans="1:20" ht="29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 t="shared" si="169"/>
        <v>132</v>
      </c>
      <c r="Q2165">
        <f t="shared" si="165"/>
        <v>75.11</v>
      </c>
      <c r="R2165" s="13">
        <f t="shared" si="166"/>
        <v>42111.899537037039</v>
      </c>
      <c r="S2165" s="13">
        <f t="shared" si="167"/>
        <v>42163.159722222219</v>
      </c>
      <c r="T2165">
        <f t="shared" si="168"/>
        <v>2015</v>
      </c>
    </row>
    <row r="2166" spans="1:20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 t="shared" si="169"/>
        <v>103</v>
      </c>
      <c r="Q2166">
        <f t="shared" si="165"/>
        <v>68.010000000000005</v>
      </c>
      <c r="R2166" s="13">
        <f t="shared" si="166"/>
        <v>42515.71775462963</v>
      </c>
      <c r="S2166" s="13">
        <f t="shared" si="167"/>
        <v>42546.165972222225</v>
      </c>
      <c r="T2166">
        <f t="shared" si="168"/>
        <v>2016</v>
      </c>
    </row>
    <row r="2167" spans="1:20" ht="29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 t="shared" si="169"/>
        <v>139</v>
      </c>
      <c r="Q2167">
        <f t="shared" si="165"/>
        <v>29.62</v>
      </c>
      <c r="R2167" s="13">
        <f t="shared" si="166"/>
        <v>42438.667071759264</v>
      </c>
      <c r="S2167" s="13">
        <f t="shared" si="167"/>
        <v>42468.625405092593</v>
      </c>
      <c r="T2167">
        <f t="shared" si="168"/>
        <v>2016</v>
      </c>
    </row>
    <row r="2168" spans="1:20" ht="29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 t="shared" si="169"/>
        <v>147</v>
      </c>
      <c r="Q2168">
        <f t="shared" si="165"/>
        <v>91.63</v>
      </c>
      <c r="R2168" s="13">
        <f t="shared" si="166"/>
        <v>41933.838171296295</v>
      </c>
      <c r="S2168" s="13">
        <f t="shared" si="167"/>
        <v>41978.879837962959</v>
      </c>
      <c r="T2168">
        <f t="shared" si="168"/>
        <v>2014</v>
      </c>
    </row>
    <row r="2169" spans="1:20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 t="shared" si="169"/>
        <v>120</v>
      </c>
      <c r="Q2169">
        <f t="shared" si="165"/>
        <v>22.5</v>
      </c>
      <c r="R2169" s="13">
        <f t="shared" si="166"/>
        <v>41153.066400462965</v>
      </c>
      <c r="S2169" s="13">
        <f t="shared" si="167"/>
        <v>41167.066400462965</v>
      </c>
      <c r="T2169">
        <f t="shared" si="168"/>
        <v>2012</v>
      </c>
    </row>
    <row r="2170" spans="1:20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 t="shared" si="169"/>
        <v>122</v>
      </c>
      <c r="Q2170">
        <f t="shared" si="165"/>
        <v>64.37</v>
      </c>
      <c r="R2170" s="13">
        <f t="shared" si="166"/>
        <v>42745.600243055553</v>
      </c>
      <c r="S2170" s="13">
        <f t="shared" si="167"/>
        <v>42776.208333333328</v>
      </c>
      <c r="T2170">
        <f t="shared" si="168"/>
        <v>2017</v>
      </c>
    </row>
    <row r="2171" spans="1:20" ht="29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 t="shared" si="169"/>
        <v>100</v>
      </c>
      <c r="Q2171">
        <f t="shared" si="165"/>
        <v>21.86</v>
      </c>
      <c r="R2171" s="13">
        <f t="shared" si="166"/>
        <v>42793.700821759259</v>
      </c>
      <c r="S2171" s="13">
        <f t="shared" si="167"/>
        <v>42796.700821759259</v>
      </c>
      <c r="T2171">
        <f t="shared" si="168"/>
        <v>2017</v>
      </c>
    </row>
    <row r="2172" spans="1:20" ht="29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 t="shared" si="169"/>
        <v>181</v>
      </c>
      <c r="Q2172">
        <f t="shared" si="165"/>
        <v>33.32</v>
      </c>
      <c r="R2172" s="13">
        <f t="shared" si="166"/>
        <v>42198.750254629631</v>
      </c>
      <c r="S2172" s="13">
        <f t="shared" si="167"/>
        <v>42238.750254629631</v>
      </c>
      <c r="T2172">
        <f t="shared" si="168"/>
        <v>2015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 t="shared" si="169"/>
        <v>106</v>
      </c>
      <c r="Q2173">
        <f t="shared" si="165"/>
        <v>90.28</v>
      </c>
      <c r="R2173" s="13">
        <f t="shared" si="166"/>
        <v>42141.95711805555</v>
      </c>
      <c r="S2173" s="13">
        <f t="shared" si="167"/>
        <v>42177.208333333328</v>
      </c>
      <c r="T2173">
        <f t="shared" si="168"/>
        <v>2015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 t="shared" si="169"/>
        <v>100</v>
      </c>
      <c r="Q2174">
        <f t="shared" si="165"/>
        <v>76.92</v>
      </c>
      <c r="R2174" s="13">
        <f t="shared" si="166"/>
        <v>42082.580092592587</v>
      </c>
      <c r="S2174" s="13">
        <f t="shared" si="167"/>
        <v>42112.580092592587</v>
      </c>
      <c r="T2174">
        <f t="shared" si="168"/>
        <v>2015</v>
      </c>
    </row>
    <row r="2175" spans="1:20" ht="29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 t="shared" si="169"/>
        <v>127</v>
      </c>
      <c r="Q2175">
        <f t="shared" si="165"/>
        <v>59.23</v>
      </c>
      <c r="R2175" s="13">
        <f t="shared" si="166"/>
        <v>41495.692627314813</v>
      </c>
      <c r="S2175" s="13">
        <f t="shared" si="167"/>
        <v>41527.165972222225</v>
      </c>
      <c r="T2175">
        <f t="shared" si="168"/>
        <v>2013</v>
      </c>
    </row>
    <row r="2176" spans="1:20" ht="29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 t="shared" si="169"/>
        <v>103</v>
      </c>
      <c r="Q2176">
        <f t="shared" si="165"/>
        <v>65.38</v>
      </c>
      <c r="R2176" s="13">
        <f t="shared" si="166"/>
        <v>42465.542905092589</v>
      </c>
      <c r="S2176" s="13">
        <f t="shared" si="167"/>
        <v>42495.542905092589</v>
      </c>
      <c r="T2176">
        <f t="shared" si="168"/>
        <v>2016</v>
      </c>
    </row>
    <row r="2177" spans="1:20" ht="29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 t="shared" si="169"/>
        <v>250</v>
      </c>
      <c r="Q2177">
        <f t="shared" si="165"/>
        <v>67.31</v>
      </c>
      <c r="R2177" s="13">
        <f t="shared" si="166"/>
        <v>42565.009097222224</v>
      </c>
      <c r="S2177" s="13">
        <f t="shared" si="167"/>
        <v>42572.009097222224</v>
      </c>
      <c r="T2177">
        <f t="shared" si="168"/>
        <v>2016</v>
      </c>
    </row>
    <row r="2178" spans="1:20" ht="29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 t="shared" si="169"/>
        <v>126</v>
      </c>
      <c r="Q2178">
        <f t="shared" si="165"/>
        <v>88.75</v>
      </c>
      <c r="R2178" s="13">
        <f t="shared" si="166"/>
        <v>42096.633206018523</v>
      </c>
      <c r="S2178" s="13">
        <f t="shared" si="167"/>
        <v>42126.633206018523</v>
      </c>
      <c r="T2178">
        <f t="shared" si="168"/>
        <v>2015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 t="shared" si="169"/>
        <v>100</v>
      </c>
      <c r="Q2179">
        <f t="shared" ref="Q2179:Q2242" si="170">IFERROR(ROUND(E2179/L2179,2),0)</f>
        <v>65.87</v>
      </c>
      <c r="R2179" s="13">
        <f t="shared" ref="R2179:R2242" si="171">(((J2179/60)/60)/24+DATE(1970,1,1))</f>
        <v>42502.250775462962</v>
      </c>
      <c r="S2179" s="13">
        <f t="shared" ref="S2179:S2242" si="172">(((I2179/60)/60)/24)+DATE(1970,1,1)</f>
        <v>42527.250775462962</v>
      </c>
      <c r="T2179">
        <f t="shared" ref="T2179:T2242" si="173">YEAR(R2179)</f>
        <v>2016</v>
      </c>
    </row>
    <row r="2180" spans="1:20" ht="29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 t="shared" ref="P2180:P2243" si="174">ROUND(E2180/D2180*100,0)</f>
        <v>139</v>
      </c>
      <c r="Q2180">
        <f t="shared" si="170"/>
        <v>40.35</v>
      </c>
      <c r="R2180" s="13">
        <f t="shared" si="171"/>
        <v>42723.63653935185</v>
      </c>
      <c r="S2180" s="13">
        <f t="shared" si="172"/>
        <v>42753.63653935185</v>
      </c>
      <c r="T2180">
        <f t="shared" si="173"/>
        <v>2016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 t="shared" si="174"/>
        <v>161</v>
      </c>
      <c r="Q2181">
        <f t="shared" si="170"/>
        <v>76.86</v>
      </c>
      <c r="R2181" s="13">
        <f t="shared" si="171"/>
        <v>42075.171203703707</v>
      </c>
      <c r="S2181" s="13">
        <f t="shared" si="172"/>
        <v>42105.171203703707</v>
      </c>
      <c r="T2181">
        <f t="shared" si="173"/>
        <v>2015</v>
      </c>
    </row>
    <row r="2182" spans="1:20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 t="shared" si="174"/>
        <v>107</v>
      </c>
      <c r="Q2182">
        <f t="shared" si="170"/>
        <v>68.709999999999994</v>
      </c>
      <c r="R2182" s="13">
        <f t="shared" si="171"/>
        <v>42279.669768518521</v>
      </c>
      <c r="S2182" s="13">
        <f t="shared" si="172"/>
        <v>42321.711435185185</v>
      </c>
      <c r="T2182">
        <f t="shared" si="173"/>
        <v>2015</v>
      </c>
    </row>
    <row r="2183" spans="1:20" ht="29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 t="shared" si="174"/>
        <v>153</v>
      </c>
      <c r="Q2183">
        <f t="shared" si="170"/>
        <v>57.77</v>
      </c>
      <c r="R2183" s="13">
        <f t="shared" si="171"/>
        <v>42773.005243055552</v>
      </c>
      <c r="S2183" s="13">
        <f t="shared" si="172"/>
        <v>42787.005243055552</v>
      </c>
      <c r="T2183">
        <f t="shared" si="173"/>
        <v>2017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 t="shared" si="174"/>
        <v>524</v>
      </c>
      <c r="Q2184">
        <f t="shared" si="170"/>
        <v>44.17</v>
      </c>
      <c r="R2184" s="13">
        <f t="shared" si="171"/>
        <v>41879.900752314818</v>
      </c>
      <c r="S2184" s="13">
        <f t="shared" si="172"/>
        <v>41914.900752314818</v>
      </c>
      <c r="T2184">
        <f t="shared" si="173"/>
        <v>2014</v>
      </c>
    </row>
    <row r="2185" spans="1:20" ht="29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 t="shared" si="174"/>
        <v>489</v>
      </c>
      <c r="Q2185">
        <f t="shared" si="170"/>
        <v>31.57</v>
      </c>
      <c r="R2185" s="13">
        <f t="shared" si="171"/>
        <v>42745.365474537044</v>
      </c>
      <c r="S2185" s="13">
        <f t="shared" si="172"/>
        <v>42775.208333333328</v>
      </c>
      <c r="T2185">
        <f t="shared" si="173"/>
        <v>2017</v>
      </c>
    </row>
    <row r="2186" spans="1:20" ht="29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 t="shared" si="174"/>
        <v>285</v>
      </c>
      <c r="Q2186">
        <f t="shared" si="170"/>
        <v>107.05</v>
      </c>
      <c r="R2186" s="13">
        <f t="shared" si="171"/>
        <v>42380.690289351856</v>
      </c>
      <c r="S2186" s="13">
        <f t="shared" si="172"/>
        <v>42394.666666666672</v>
      </c>
      <c r="T2186">
        <f t="shared" si="173"/>
        <v>2016</v>
      </c>
    </row>
    <row r="2187" spans="1:20" ht="29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 t="shared" si="174"/>
        <v>1857</v>
      </c>
      <c r="Q2187">
        <f t="shared" si="170"/>
        <v>149.03</v>
      </c>
      <c r="R2187" s="13">
        <f t="shared" si="171"/>
        <v>41319.349988425929</v>
      </c>
      <c r="S2187" s="13">
        <f t="shared" si="172"/>
        <v>41359.349988425929</v>
      </c>
      <c r="T2187">
        <f t="shared" si="173"/>
        <v>2013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 t="shared" si="174"/>
        <v>110</v>
      </c>
      <c r="Q2188">
        <f t="shared" si="170"/>
        <v>55.96</v>
      </c>
      <c r="R2188" s="13">
        <f t="shared" si="171"/>
        <v>42583.615081018521</v>
      </c>
      <c r="S2188" s="13">
        <f t="shared" si="172"/>
        <v>42620.083333333328</v>
      </c>
      <c r="T2188">
        <f t="shared" si="173"/>
        <v>2016</v>
      </c>
    </row>
    <row r="2189" spans="1:20" ht="29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 t="shared" si="174"/>
        <v>1015</v>
      </c>
      <c r="Q2189">
        <f t="shared" si="170"/>
        <v>56.97</v>
      </c>
      <c r="R2189" s="13">
        <f t="shared" si="171"/>
        <v>42068.209097222221</v>
      </c>
      <c r="S2189" s="13">
        <f t="shared" si="172"/>
        <v>42097.165972222225</v>
      </c>
      <c r="T2189">
        <f t="shared" si="173"/>
        <v>2015</v>
      </c>
    </row>
    <row r="2190" spans="1:20" ht="29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 t="shared" si="174"/>
        <v>412</v>
      </c>
      <c r="Q2190">
        <f t="shared" si="170"/>
        <v>44.06</v>
      </c>
      <c r="R2190" s="13">
        <f t="shared" si="171"/>
        <v>42633.586122685185</v>
      </c>
      <c r="S2190" s="13">
        <f t="shared" si="172"/>
        <v>42668.708333333328</v>
      </c>
      <c r="T2190">
        <f t="shared" si="173"/>
        <v>2016</v>
      </c>
    </row>
    <row r="2191" spans="1:20" ht="29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 t="shared" si="174"/>
        <v>503</v>
      </c>
      <c r="Q2191">
        <f t="shared" si="170"/>
        <v>68.63</v>
      </c>
      <c r="R2191" s="13">
        <f t="shared" si="171"/>
        <v>42467.788194444445</v>
      </c>
      <c r="S2191" s="13">
        <f t="shared" si="172"/>
        <v>42481.916666666672</v>
      </c>
      <c r="T2191">
        <f t="shared" si="173"/>
        <v>2016</v>
      </c>
    </row>
    <row r="2192" spans="1:20" ht="29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 t="shared" si="174"/>
        <v>185</v>
      </c>
      <c r="Q2192">
        <f t="shared" si="170"/>
        <v>65.319999999999993</v>
      </c>
      <c r="R2192" s="13">
        <f t="shared" si="171"/>
        <v>42417.625046296293</v>
      </c>
      <c r="S2192" s="13">
        <f t="shared" si="172"/>
        <v>42452.290972222225</v>
      </c>
      <c r="T2192">
        <f t="shared" si="173"/>
        <v>2016</v>
      </c>
    </row>
    <row r="2193" spans="1:20" ht="29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 t="shared" si="174"/>
        <v>120</v>
      </c>
      <c r="Q2193">
        <f t="shared" si="170"/>
        <v>35.92</v>
      </c>
      <c r="R2193" s="13">
        <f t="shared" si="171"/>
        <v>42768.833645833336</v>
      </c>
      <c r="S2193" s="13">
        <f t="shared" si="172"/>
        <v>42780.833645833336</v>
      </c>
      <c r="T2193">
        <f t="shared" si="173"/>
        <v>2017</v>
      </c>
    </row>
    <row r="2194" spans="1:20" ht="29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 t="shared" si="174"/>
        <v>1081</v>
      </c>
      <c r="Q2194">
        <f t="shared" si="170"/>
        <v>40.07</v>
      </c>
      <c r="R2194" s="13">
        <f t="shared" si="171"/>
        <v>42691.8512037037</v>
      </c>
      <c r="S2194" s="13">
        <f t="shared" si="172"/>
        <v>42719.958333333328</v>
      </c>
      <c r="T2194">
        <f t="shared" si="173"/>
        <v>2016</v>
      </c>
    </row>
    <row r="2195" spans="1:20" ht="29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 t="shared" si="174"/>
        <v>452</v>
      </c>
      <c r="Q2195">
        <f t="shared" si="170"/>
        <v>75.650000000000006</v>
      </c>
      <c r="R2195" s="13">
        <f t="shared" si="171"/>
        <v>42664.405925925923</v>
      </c>
      <c r="S2195" s="13">
        <f t="shared" si="172"/>
        <v>42695.207638888889</v>
      </c>
      <c r="T2195">
        <f t="shared" si="173"/>
        <v>2016</v>
      </c>
    </row>
    <row r="2196" spans="1:20" ht="29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 t="shared" si="174"/>
        <v>537</v>
      </c>
      <c r="Q2196">
        <f t="shared" si="170"/>
        <v>61.2</v>
      </c>
      <c r="R2196" s="13">
        <f t="shared" si="171"/>
        <v>42425.757986111115</v>
      </c>
      <c r="S2196" s="13">
        <f t="shared" si="172"/>
        <v>42455.716319444444</v>
      </c>
      <c r="T2196">
        <f t="shared" si="173"/>
        <v>2016</v>
      </c>
    </row>
    <row r="2197" spans="1:20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 t="shared" si="174"/>
        <v>120</v>
      </c>
      <c r="Q2197">
        <f t="shared" si="170"/>
        <v>48.13</v>
      </c>
      <c r="R2197" s="13">
        <f t="shared" si="171"/>
        <v>42197.771990740745</v>
      </c>
      <c r="S2197" s="13">
        <f t="shared" si="172"/>
        <v>42227.771990740745</v>
      </c>
      <c r="T2197">
        <f t="shared" si="173"/>
        <v>2015</v>
      </c>
    </row>
    <row r="2198" spans="1:20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 t="shared" si="174"/>
        <v>114</v>
      </c>
      <c r="Q2198">
        <f t="shared" si="170"/>
        <v>68.11</v>
      </c>
      <c r="R2198" s="13">
        <f t="shared" si="171"/>
        <v>42675.487291666665</v>
      </c>
      <c r="S2198" s="13">
        <f t="shared" si="172"/>
        <v>42706.291666666672</v>
      </c>
      <c r="T2198">
        <f t="shared" si="173"/>
        <v>2016</v>
      </c>
    </row>
    <row r="2199" spans="1:20" ht="29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 t="shared" si="174"/>
        <v>951</v>
      </c>
      <c r="Q2199">
        <f t="shared" si="170"/>
        <v>65.89</v>
      </c>
      <c r="R2199" s="13">
        <f t="shared" si="171"/>
        <v>42033.584016203706</v>
      </c>
      <c r="S2199" s="13">
        <f t="shared" si="172"/>
        <v>42063.584016203706</v>
      </c>
      <c r="T2199">
        <f t="shared" si="173"/>
        <v>2015</v>
      </c>
    </row>
    <row r="2200" spans="1:20" ht="29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 t="shared" si="174"/>
        <v>133</v>
      </c>
      <c r="Q2200">
        <f t="shared" si="170"/>
        <v>81.650000000000006</v>
      </c>
      <c r="R2200" s="13">
        <f t="shared" si="171"/>
        <v>42292.513888888891</v>
      </c>
      <c r="S2200" s="13">
        <f t="shared" si="172"/>
        <v>42322.555555555555</v>
      </c>
      <c r="T2200">
        <f t="shared" si="173"/>
        <v>2015</v>
      </c>
    </row>
    <row r="2201" spans="1:20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 t="shared" si="174"/>
        <v>147</v>
      </c>
      <c r="Q2201">
        <f t="shared" si="170"/>
        <v>52.7</v>
      </c>
      <c r="R2201" s="13">
        <f t="shared" si="171"/>
        <v>42262.416643518518</v>
      </c>
      <c r="S2201" s="13">
        <f t="shared" si="172"/>
        <v>42292.416643518518</v>
      </c>
      <c r="T2201">
        <f t="shared" si="173"/>
        <v>2015</v>
      </c>
    </row>
    <row r="2202" spans="1:20" ht="29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 t="shared" si="174"/>
        <v>542</v>
      </c>
      <c r="Q2202">
        <f t="shared" si="170"/>
        <v>41.23</v>
      </c>
      <c r="R2202" s="13">
        <f t="shared" si="171"/>
        <v>42163.625787037032</v>
      </c>
      <c r="S2202" s="13">
        <f t="shared" si="172"/>
        <v>42191.125</v>
      </c>
      <c r="T2202">
        <f t="shared" si="173"/>
        <v>2015</v>
      </c>
    </row>
    <row r="2203" spans="1:20" ht="29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 t="shared" si="174"/>
        <v>383</v>
      </c>
      <c r="Q2203">
        <f t="shared" si="170"/>
        <v>15.04</v>
      </c>
      <c r="R2203" s="13">
        <f t="shared" si="171"/>
        <v>41276.846817129634</v>
      </c>
      <c r="S2203" s="13">
        <f t="shared" si="172"/>
        <v>41290.846817129634</v>
      </c>
      <c r="T2203">
        <f t="shared" si="173"/>
        <v>2013</v>
      </c>
    </row>
    <row r="2204" spans="1:20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 t="shared" si="174"/>
        <v>704</v>
      </c>
      <c r="Q2204">
        <f t="shared" si="170"/>
        <v>39.07</v>
      </c>
      <c r="R2204" s="13">
        <f t="shared" si="171"/>
        <v>41184.849166666667</v>
      </c>
      <c r="S2204" s="13">
        <f t="shared" si="172"/>
        <v>41214.849166666667</v>
      </c>
      <c r="T2204">
        <f t="shared" si="173"/>
        <v>2012</v>
      </c>
    </row>
    <row r="2205" spans="1:20" ht="29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 t="shared" si="174"/>
        <v>110</v>
      </c>
      <c r="Q2205">
        <f t="shared" si="170"/>
        <v>43.82</v>
      </c>
      <c r="R2205" s="13">
        <f t="shared" si="171"/>
        <v>42241.85974537037</v>
      </c>
      <c r="S2205" s="13">
        <f t="shared" si="172"/>
        <v>42271.85974537037</v>
      </c>
      <c r="T2205">
        <f t="shared" si="173"/>
        <v>2015</v>
      </c>
    </row>
    <row r="2206" spans="1:20" ht="29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 t="shared" si="174"/>
        <v>133</v>
      </c>
      <c r="Q2206">
        <f t="shared" si="170"/>
        <v>27.3</v>
      </c>
      <c r="R2206" s="13">
        <f t="shared" si="171"/>
        <v>41312.311562499999</v>
      </c>
      <c r="S2206" s="13">
        <f t="shared" si="172"/>
        <v>41342.311562499999</v>
      </c>
      <c r="T2206">
        <f t="shared" si="173"/>
        <v>2013</v>
      </c>
    </row>
    <row r="2207" spans="1:20" ht="29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 t="shared" si="174"/>
        <v>152</v>
      </c>
      <c r="Q2207">
        <f t="shared" si="170"/>
        <v>42.22</v>
      </c>
      <c r="R2207" s="13">
        <f t="shared" si="171"/>
        <v>41031.82163194444</v>
      </c>
      <c r="S2207" s="13">
        <f t="shared" si="172"/>
        <v>41061.82163194444</v>
      </c>
      <c r="T2207">
        <f t="shared" si="173"/>
        <v>2012</v>
      </c>
    </row>
    <row r="2208" spans="1:20" ht="29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 t="shared" si="174"/>
        <v>103</v>
      </c>
      <c r="Q2208">
        <f t="shared" si="170"/>
        <v>33.24</v>
      </c>
      <c r="R2208" s="13">
        <f t="shared" si="171"/>
        <v>40997.257222222222</v>
      </c>
      <c r="S2208" s="13">
        <f t="shared" si="172"/>
        <v>41015.257222222222</v>
      </c>
      <c r="T2208">
        <f t="shared" si="173"/>
        <v>2012</v>
      </c>
    </row>
    <row r="2209" spans="1:20" ht="29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 t="shared" si="174"/>
        <v>100</v>
      </c>
      <c r="Q2209">
        <f t="shared" si="170"/>
        <v>285.70999999999998</v>
      </c>
      <c r="R2209" s="13">
        <f t="shared" si="171"/>
        <v>41564.194131944445</v>
      </c>
      <c r="S2209" s="13">
        <f t="shared" si="172"/>
        <v>41594.235798611109</v>
      </c>
      <c r="T2209">
        <f t="shared" si="173"/>
        <v>2013</v>
      </c>
    </row>
    <row r="2210" spans="1:20" ht="29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 t="shared" si="174"/>
        <v>102</v>
      </c>
      <c r="Q2210">
        <f t="shared" si="170"/>
        <v>42.33</v>
      </c>
      <c r="R2210" s="13">
        <f t="shared" si="171"/>
        <v>40946.882245370369</v>
      </c>
      <c r="S2210" s="13">
        <f t="shared" si="172"/>
        <v>41006.166666666664</v>
      </c>
      <c r="T2210">
        <f t="shared" si="173"/>
        <v>2012</v>
      </c>
    </row>
    <row r="2211" spans="1:20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 t="shared" si="174"/>
        <v>151</v>
      </c>
      <c r="Q2211">
        <f t="shared" si="170"/>
        <v>50.27</v>
      </c>
      <c r="R2211" s="13">
        <f t="shared" si="171"/>
        <v>41732.479675925926</v>
      </c>
      <c r="S2211" s="13">
        <f t="shared" si="172"/>
        <v>41743.958333333336</v>
      </c>
      <c r="T2211">
        <f t="shared" si="173"/>
        <v>2014</v>
      </c>
    </row>
    <row r="2212" spans="1:20" ht="29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 t="shared" si="174"/>
        <v>111</v>
      </c>
      <c r="Q2212">
        <f t="shared" si="170"/>
        <v>61.9</v>
      </c>
      <c r="R2212" s="13">
        <f t="shared" si="171"/>
        <v>40956.066087962965</v>
      </c>
      <c r="S2212" s="13">
        <f t="shared" si="172"/>
        <v>41013.73333333333</v>
      </c>
      <c r="T2212">
        <f t="shared" si="173"/>
        <v>2012</v>
      </c>
    </row>
    <row r="2213" spans="1:20" ht="29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 t="shared" si="174"/>
        <v>196</v>
      </c>
      <c r="Q2213">
        <f t="shared" si="170"/>
        <v>40.75</v>
      </c>
      <c r="R2213" s="13">
        <f t="shared" si="171"/>
        <v>41716.785011574073</v>
      </c>
      <c r="S2213" s="13">
        <f t="shared" si="172"/>
        <v>41739.290972222225</v>
      </c>
      <c r="T2213">
        <f t="shared" si="173"/>
        <v>2014</v>
      </c>
    </row>
    <row r="2214" spans="1:20" ht="29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 t="shared" si="174"/>
        <v>114</v>
      </c>
      <c r="Q2214">
        <f t="shared" si="170"/>
        <v>55.8</v>
      </c>
      <c r="R2214" s="13">
        <f t="shared" si="171"/>
        <v>41548.747418981482</v>
      </c>
      <c r="S2214" s="13">
        <f t="shared" si="172"/>
        <v>41582.041666666664</v>
      </c>
      <c r="T2214">
        <f t="shared" si="173"/>
        <v>2013</v>
      </c>
    </row>
    <row r="2215" spans="1:20" ht="29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 t="shared" si="174"/>
        <v>200</v>
      </c>
      <c r="Q2215">
        <f t="shared" si="170"/>
        <v>10</v>
      </c>
      <c r="R2215" s="13">
        <f t="shared" si="171"/>
        <v>42109.826145833329</v>
      </c>
      <c r="S2215" s="13">
        <f t="shared" si="172"/>
        <v>42139.826145833329</v>
      </c>
      <c r="T2215">
        <f t="shared" si="173"/>
        <v>2015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 t="shared" si="174"/>
        <v>293</v>
      </c>
      <c r="Q2216">
        <f t="shared" si="170"/>
        <v>73.13</v>
      </c>
      <c r="R2216" s="13">
        <f t="shared" si="171"/>
        <v>41646.792222222226</v>
      </c>
      <c r="S2216" s="13">
        <f t="shared" si="172"/>
        <v>41676.792222222226</v>
      </c>
      <c r="T2216">
        <f t="shared" si="173"/>
        <v>2014</v>
      </c>
    </row>
    <row r="2217" spans="1:20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 t="shared" si="174"/>
        <v>156</v>
      </c>
      <c r="Q2217">
        <f t="shared" si="170"/>
        <v>26.06</v>
      </c>
      <c r="R2217" s="13">
        <f t="shared" si="171"/>
        <v>40958.717268518521</v>
      </c>
      <c r="S2217" s="13">
        <f t="shared" si="172"/>
        <v>40981.290972222225</v>
      </c>
      <c r="T2217">
        <f t="shared" si="173"/>
        <v>2012</v>
      </c>
    </row>
    <row r="2218" spans="1:20" ht="29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 t="shared" si="174"/>
        <v>106</v>
      </c>
      <c r="Q2218">
        <f t="shared" si="170"/>
        <v>22.64</v>
      </c>
      <c r="R2218" s="13">
        <f t="shared" si="171"/>
        <v>42194.751678240747</v>
      </c>
      <c r="S2218" s="13">
        <f t="shared" si="172"/>
        <v>42208.751678240747</v>
      </c>
      <c r="T2218">
        <f t="shared" si="173"/>
        <v>2015</v>
      </c>
    </row>
    <row r="2219" spans="1:20" ht="29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 t="shared" si="174"/>
        <v>101</v>
      </c>
      <c r="Q2219">
        <f t="shared" si="170"/>
        <v>47.22</v>
      </c>
      <c r="R2219" s="13">
        <f t="shared" si="171"/>
        <v>42299.776770833334</v>
      </c>
      <c r="S2219" s="13">
        <f t="shared" si="172"/>
        <v>42310.333333333328</v>
      </c>
      <c r="T2219">
        <f t="shared" si="173"/>
        <v>2015</v>
      </c>
    </row>
    <row r="2220" spans="1:20" ht="29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 t="shared" si="174"/>
        <v>123</v>
      </c>
      <c r="Q2220">
        <f t="shared" si="170"/>
        <v>32.32</v>
      </c>
      <c r="R2220" s="13">
        <f t="shared" si="171"/>
        <v>41127.812303240738</v>
      </c>
      <c r="S2220" s="13">
        <f t="shared" si="172"/>
        <v>41150</v>
      </c>
      <c r="T2220">
        <f t="shared" si="173"/>
        <v>2012</v>
      </c>
    </row>
    <row r="2221" spans="1:20" ht="29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 t="shared" si="174"/>
        <v>102</v>
      </c>
      <c r="Q2221">
        <f t="shared" si="170"/>
        <v>53.42</v>
      </c>
      <c r="R2221" s="13">
        <f t="shared" si="171"/>
        <v>42205.718888888892</v>
      </c>
      <c r="S2221" s="13">
        <f t="shared" si="172"/>
        <v>42235.718888888892</v>
      </c>
      <c r="T2221">
        <f t="shared" si="173"/>
        <v>2015</v>
      </c>
    </row>
    <row r="2222" spans="1:20" ht="29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 t="shared" si="174"/>
        <v>101</v>
      </c>
      <c r="Q2222">
        <f t="shared" si="170"/>
        <v>51.3</v>
      </c>
      <c r="R2222" s="13">
        <f t="shared" si="171"/>
        <v>41452.060601851852</v>
      </c>
      <c r="S2222" s="13">
        <f t="shared" si="172"/>
        <v>41482.060601851852</v>
      </c>
      <c r="T2222">
        <f t="shared" si="173"/>
        <v>2013</v>
      </c>
    </row>
    <row r="2223" spans="1:20" ht="29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 t="shared" si="174"/>
        <v>108</v>
      </c>
      <c r="Q2223">
        <f t="shared" si="170"/>
        <v>37.200000000000003</v>
      </c>
      <c r="R2223" s="13">
        <f t="shared" si="171"/>
        <v>42452.666770833333</v>
      </c>
      <c r="S2223" s="13">
        <f t="shared" si="172"/>
        <v>42483</v>
      </c>
      <c r="T2223">
        <f t="shared" si="173"/>
        <v>2016</v>
      </c>
    </row>
    <row r="2224" spans="1:20" ht="29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 t="shared" si="174"/>
        <v>163</v>
      </c>
      <c r="Q2224">
        <f t="shared" si="170"/>
        <v>27.1</v>
      </c>
      <c r="R2224" s="13">
        <f t="shared" si="171"/>
        <v>40906.787581018521</v>
      </c>
      <c r="S2224" s="13">
        <f t="shared" si="172"/>
        <v>40936.787581018521</v>
      </c>
      <c r="T2224">
        <f t="shared" si="173"/>
        <v>2011</v>
      </c>
    </row>
    <row r="2225" spans="1:20" ht="29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 t="shared" si="174"/>
        <v>106</v>
      </c>
      <c r="Q2225">
        <f t="shared" si="170"/>
        <v>206.31</v>
      </c>
      <c r="R2225" s="13">
        <f t="shared" si="171"/>
        <v>42152.640833333338</v>
      </c>
      <c r="S2225" s="13">
        <f t="shared" si="172"/>
        <v>42182.640833333338</v>
      </c>
      <c r="T2225">
        <f t="shared" si="173"/>
        <v>2015</v>
      </c>
    </row>
    <row r="2226" spans="1:20" ht="29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 t="shared" si="174"/>
        <v>243</v>
      </c>
      <c r="Q2226">
        <f t="shared" si="170"/>
        <v>82.15</v>
      </c>
      <c r="R2226" s="13">
        <f t="shared" si="171"/>
        <v>42644.667534722219</v>
      </c>
      <c r="S2226" s="13">
        <f t="shared" si="172"/>
        <v>42672.791666666672</v>
      </c>
      <c r="T2226">
        <f t="shared" si="173"/>
        <v>2016</v>
      </c>
    </row>
    <row r="2227" spans="1:20" ht="29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 t="shared" si="174"/>
        <v>945</v>
      </c>
      <c r="Q2227">
        <f t="shared" si="170"/>
        <v>164.8</v>
      </c>
      <c r="R2227" s="13">
        <f t="shared" si="171"/>
        <v>41873.79184027778</v>
      </c>
      <c r="S2227" s="13">
        <f t="shared" si="172"/>
        <v>41903.79184027778</v>
      </c>
      <c r="T2227">
        <f t="shared" si="173"/>
        <v>2014</v>
      </c>
    </row>
    <row r="2228" spans="1:20" ht="29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 t="shared" si="174"/>
        <v>108</v>
      </c>
      <c r="Q2228">
        <f t="shared" si="170"/>
        <v>60.82</v>
      </c>
      <c r="R2228" s="13">
        <f t="shared" si="171"/>
        <v>42381.79886574074</v>
      </c>
      <c r="S2228" s="13">
        <f t="shared" si="172"/>
        <v>42412.207638888889</v>
      </c>
      <c r="T2228">
        <f t="shared" si="173"/>
        <v>2016</v>
      </c>
    </row>
    <row r="2229" spans="1:20" ht="29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 t="shared" si="174"/>
        <v>157</v>
      </c>
      <c r="Q2229">
        <f t="shared" si="170"/>
        <v>67.97</v>
      </c>
      <c r="R2229" s="13">
        <f t="shared" si="171"/>
        <v>41561.807349537034</v>
      </c>
      <c r="S2229" s="13">
        <f t="shared" si="172"/>
        <v>41591.849016203705</v>
      </c>
      <c r="T2229">
        <f t="shared" si="173"/>
        <v>2013</v>
      </c>
    </row>
    <row r="2230" spans="1:20" ht="29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 t="shared" si="174"/>
        <v>1174</v>
      </c>
      <c r="Q2230">
        <f t="shared" si="170"/>
        <v>81.56</v>
      </c>
      <c r="R2230" s="13">
        <f t="shared" si="171"/>
        <v>42202.278194444443</v>
      </c>
      <c r="S2230" s="13">
        <f t="shared" si="172"/>
        <v>42232.278194444443</v>
      </c>
      <c r="T2230">
        <f t="shared" si="173"/>
        <v>2015</v>
      </c>
    </row>
    <row r="2231" spans="1:20" ht="29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 t="shared" si="174"/>
        <v>171</v>
      </c>
      <c r="Q2231">
        <f t="shared" si="170"/>
        <v>25.43</v>
      </c>
      <c r="R2231" s="13">
        <f t="shared" si="171"/>
        <v>41484.664247685185</v>
      </c>
      <c r="S2231" s="13">
        <f t="shared" si="172"/>
        <v>41520.166666666664</v>
      </c>
      <c r="T2231">
        <f t="shared" si="173"/>
        <v>2013</v>
      </c>
    </row>
    <row r="2232" spans="1:20" ht="29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 t="shared" si="174"/>
        <v>126</v>
      </c>
      <c r="Q2232">
        <f t="shared" si="170"/>
        <v>21.5</v>
      </c>
      <c r="R2232" s="13">
        <f t="shared" si="171"/>
        <v>41724.881099537037</v>
      </c>
      <c r="S2232" s="13">
        <f t="shared" si="172"/>
        <v>41754.881099537037</v>
      </c>
      <c r="T2232">
        <f t="shared" si="173"/>
        <v>2014</v>
      </c>
    </row>
    <row r="2233" spans="1:20" ht="29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 t="shared" si="174"/>
        <v>1212</v>
      </c>
      <c r="Q2233">
        <f t="shared" si="170"/>
        <v>27.23</v>
      </c>
      <c r="R2233" s="13">
        <f t="shared" si="171"/>
        <v>41423.910891203705</v>
      </c>
      <c r="S2233" s="13">
        <f t="shared" si="172"/>
        <v>41450.208333333336</v>
      </c>
      <c r="T2233">
        <f t="shared" si="173"/>
        <v>2013</v>
      </c>
    </row>
    <row r="2234" spans="1:20" ht="29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 t="shared" si="174"/>
        <v>496</v>
      </c>
      <c r="Q2234">
        <f t="shared" si="170"/>
        <v>25.09</v>
      </c>
      <c r="R2234" s="13">
        <f t="shared" si="171"/>
        <v>41806.794074074074</v>
      </c>
      <c r="S2234" s="13">
        <f t="shared" si="172"/>
        <v>41839.125</v>
      </c>
      <c r="T2234">
        <f t="shared" si="173"/>
        <v>2014</v>
      </c>
    </row>
    <row r="2235" spans="1:20" ht="29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 t="shared" si="174"/>
        <v>332</v>
      </c>
      <c r="Q2235">
        <f t="shared" si="170"/>
        <v>21.23</v>
      </c>
      <c r="R2235" s="13">
        <f t="shared" si="171"/>
        <v>42331.378923611104</v>
      </c>
      <c r="S2235" s="13">
        <f t="shared" si="172"/>
        <v>42352</v>
      </c>
      <c r="T2235">
        <f t="shared" si="173"/>
        <v>2015</v>
      </c>
    </row>
    <row r="2236" spans="1:20" ht="29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 t="shared" si="174"/>
        <v>1165</v>
      </c>
      <c r="Q2236">
        <f t="shared" si="170"/>
        <v>41.61</v>
      </c>
      <c r="R2236" s="13">
        <f t="shared" si="171"/>
        <v>42710.824618055558</v>
      </c>
      <c r="S2236" s="13">
        <f t="shared" si="172"/>
        <v>42740.824618055558</v>
      </c>
      <c r="T2236">
        <f t="shared" si="173"/>
        <v>2016</v>
      </c>
    </row>
    <row r="2237" spans="1:20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 t="shared" si="174"/>
        <v>153</v>
      </c>
      <c r="Q2237">
        <f t="shared" si="170"/>
        <v>135.59</v>
      </c>
      <c r="R2237" s="13">
        <f t="shared" si="171"/>
        <v>42062.022118055553</v>
      </c>
      <c r="S2237" s="13">
        <f t="shared" si="172"/>
        <v>42091.980451388896</v>
      </c>
      <c r="T2237">
        <f t="shared" si="173"/>
        <v>2015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 t="shared" si="174"/>
        <v>537</v>
      </c>
      <c r="Q2238">
        <f t="shared" si="170"/>
        <v>22.12</v>
      </c>
      <c r="R2238" s="13">
        <f t="shared" si="171"/>
        <v>42371.617164351846</v>
      </c>
      <c r="S2238" s="13">
        <f t="shared" si="172"/>
        <v>42401.617164351846</v>
      </c>
      <c r="T2238">
        <f t="shared" si="173"/>
        <v>2016</v>
      </c>
    </row>
    <row r="2239" spans="1:20" ht="29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 t="shared" si="174"/>
        <v>353</v>
      </c>
      <c r="Q2239">
        <f t="shared" si="170"/>
        <v>64.63</v>
      </c>
      <c r="R2239" s="13">
        <f t="shared" si="171"/>
        <v>41915.003275462965</v>
      </c>
      <c r="S2239" s="13">
        <f t="shared" si="172"/>
        <v>41955.332638888889</v>
      </c>
      <c r="T2239">
        <f t="shared" si="173"/>
        <v>2014</v>
      </c>
    </row>
    <row r="2240" spans="1:20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 t="shared" si="174"/>
        <v>137</v>
      </c>
      <c r="Q2240">
        <f t="shared" si="170"/>
        <v>69.569999999999993</v>
      </c>
      <c r="R2240" s="13">
        <f t="shared" si="171"/>
        <v>42774.621712962966</v>
      </c>
      <c r="S2240" s="13">
        <f t="shared" si="172"/>
        <v>42804.621712962966</v>
      </c>
      <c r="T2240">
        <f t="shared" si="173"/>
        <v>2017</v>
      </c>
    </row>
    <row r="2241" spans="1:20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 t="shared" si="174"/>
        <v>128</v>
      </c>
      <c r="Q2241">
        <f t="shared" si="170"/>
        <v>75.13</v>
      </c>
      <c r="R2241" s="13">
        <f t="shared" si="171"/>
        <v>41572.958495370374</v>
      </c>
      <c r="S2241" s="13">
        <f t="shared" si="172"/>
        <v>41609.168055555558</v>
      </c>
      <c r="T2241">
        <f t="shared" si="173"/>
        <v>2013</v>
      </c>
    </row>
    <row r="2242" spans="1:20" ht="29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 t="shared" si="174"/>
        <v>271</v>
      </c>
      <c r="Q2242">
        <f t="shared" si="170"/>
        <v>140.97999999999999</v>
      </c>
      <c r="R2242" s="13">
        <f t="shared" si="171"/>
        <v>42452.825740740736</v>
      </c>
      <c r="S2242" s="13">
        <f t="shared" si="172"/>
        <v>42482.825740740736</v>
      </c>
      <c r="T2242">
        <f t="shared" si="173"/>
        <v>2016</v>
      </c>
    </row>
    <row r="2243" spans="1:20" ht="29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 t="shared" si="174"/>
        <v>806</v>
      </c>
      <c r="Q2243">
        <f t="shared" ref="Q2243:Q2306" si="175">IFERROR(ROUND(E2243/L2243,2),0)</f>
        <v>49.47</v>
      </c>
      <c r="R2243" s="13">
        <f t="shared" ref="R2243:R2306" si="176">(((J2243/60)/60)/24+DATE(1970,1,1))</f>
        <v>42766.827546296292</v>
      </c>
      <c r="S2243" s="13">
        <f t="shared" ref="S2243:S2306" si="177">(((I2243/60)/60)/24)+DATE(1970,1,1)</f>
        <v>42796.827546296292</v>
      </c>
      <c r="T2243">
        <f t="shared" ref="T2243:T2306" si="178">YEAR(R2243)</f>
        <v>2017</v>
      </c>
    </row>
    <row r="2244" spans="1:20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 t="shared" ref="P2244:P2307" si="179">ROUND(E2244/D2244*100,0)</f>
        <v>1360</v>
      </c>
      <c r="Q2244">
        <f t="shared" si="175"/>
        <v>53.87</v>
      </c>
      <c r="R2244" s="13">
        <f t="shared" si="176"/>
        <v>41569.575613425928</v>
      </c>
      <c r="S2244" s="13">
        <f t="shared" si="177"/>
        <v>41605.126388888886</v>
      </c>
      <c r="T2244">
        <f t="shared" si="178"/>
        <v>2013</v>
      </c>
    </row>
    <row r="2245" spans="1:20" ht="29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 t="shared" si="179"/>
        <v>930250</v>
      </c>
      <c r="Q2245">
        <f t="shared" si="175"/>
        <v>4.57</v>
      </c>
      <c r="R2245" s="13">
        <f t="shared" si="176"/>
        <v>42800.751041666663</v>
      </c>
      <c r="S2245" s="13">
        <f t="shared" si="177"/>
        <v>42807.125</v>
      </c>
      <c r="T2245">
        <f t="shared" si="178"/>
        <v>2017</v>
      </c>
    </row>
    <row r="2246" spans="1:20" ht="29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 t="shared" si="179"/>
        <v>377</v>
      </c>
      <c r="Q2246">
        <f t="shared" si="175"/>
        <v>65</v>
      </c>
      <c r="R2246" s="13">
        <f t="shared" si="176"/>
        <v>42647.818819444445</v>
      </c>
      <c r="S2246" s="13">
        <f t="shared" si="177"/>
        <v>42659.854166666672</v>
      </c>
      <c r="T2246">
        <f t="shared" si="178"/>
        <v>2016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 t="shared" si="179"/>
        <v>2647</v>
      </c>
      <c r="Q2247">
        <f t="shared" si="175"/>
        <v>53.48</v>
      </c>
      <c r="R2247" s="13">
        <f t="shared" si="176"/>
        <v>41660.708530092597</v>
      </c>
      <c r="S2247" s="13">
        <f t="shared" si="177"/>
        <v>41691.75</v>
      </c>
      <c r="T2247">
        <f t="shared" si="178"/>
        <v>2014</v>
      </c>
    </row>
    <row r="2248" spans="1:20" ht="29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 t="shared" si="179"/>
        <v>100</v>
      </c>
      <c r="Q2248">
        <f t="shared" si="175"/>
        <v>43.91</v>
      </c>
      <c r="R2248" s="13">
        <f t="shared" si="176"/>
        <v>42221.79178240741</v>
      </c>
      <c r="S2248" s="13">
        <f t="shared" si="177"/>
        <v>42251.79178240741</v>
      </c>
      <c r="T2248">
        <f t="shared" si="178"/>
        <v>2015</v>
      </c>
    </row>
    <row r="2249" spans="1:20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 t="shared" si="179"/>
        <v>104</v>
      </c>
      <c r="Q2249">
        <f t="shared" si="175"/>
        <v>50.85</v>
      </c>
      <c r="R2249" s="13">
        <f t="shared" si="176"/>
        <v>42200.666261574079</v>
      </c>
      <c r="S2249" s="13">
        <f t="shared" si="177"/>
        <v>42214.666261574079</v>
      </c>
      <c r="T2249">
        <f t="shared" si="178"/>
        <v>2015</v>
      </c>
    </row>
    <row r="2250" spans="1:20" ht="29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 t="shared" si="179"/>
        <v>107</v>
      </c>
      <c r="Q2250">
        <f t="shared" si="175"/>
        <v>58.63</v>
      </c>
      <c r="R2250" s="13">
        <f t="shared" si="176"/>
        <v>42688.875902777778</v>
      </c>
      <c r="S2250" s="13">
        <f t="shared" si="177"/>
        <v>42718.875902777778</v>
      </c>
      <c r="T2250">
        <f t="shared" si="178"/>
        <v>2016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 t="shared" si="179"/>
        <v>169</v>
      </c>
      <c r="Q2251">
        <f t="shared" si="175"/>
        <v>32.82</v>
      </c>
      <c r="R2251" s="13">
        <f t="shared" si="176"/>
        <v>41336.703298611108</v>
      </c>
      <c r="S2251" s="13">
        <f t="shared" si="177"/>
        <v>41366.661631944444</v>
      </c>
      <c r="T2251">
        <f t="shared" si="178"/>
        <v>2013</v>
      </c>
    </row>
    <row r="2252" spans="1:20" ht="29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 t="shared" si="179"/>
        <v>975</v>
      </c>
      <c r="Q2252">
        <f t="shared" si="175"/>
        <v>426.93</v>
      </c>
      <c r="R2252" s="13">
        <f t="shared" si="176"/>
        <v>42677.005474537036</v>
      </c>
      <c r="S2252" s="13">
        <f t="shared" si="177"/>
        <v>42707.0471412037</v>
      </c>
      <c r="T2252">
        <f t="shared" si="178"/>
        <v>2016</v>
      </c>
    </row>
    <row r="2253" spans="1:20" ht="29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 t="shared" si="179"/>
        <v>134</v>
      </c>
      <c r="Q2253">
        <f t="shared" si="175"/>
        <v>23.81</v>
      </c>
      <c r="R2253" s="13">
        <f t="shared" si="176"/>
        <v>41846.34579861111</v>
      </c>
      <c r="S2253" s="13">
        <f t="shared" si="177"/>
        <v>41867.34579861111</v>
      </c>
      <c r="T2253">
        <f t="shared" si="178"/>
        <v>2014</v>
      </c>
    </row>
    <row r="2254" spans="1:20" ht="29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 t="shared" si="179"/>
        <v>272</v>
      </c>
      <c r="Q2254">
        <f t="shared" si="175"/>
        <v>98.41</v>
      </c>
      <c r="R2254" s="13">
        <f t="shared" si="176"/>
        <v>42573.327986111108</v>
      </c>
      <c r="S2254" s="13">
        <f t="shared" si="177"/>
        <v>42588.327986111108</v>
      </c>
      <c r="T2254">
        <f t="shared" si="178"/>
        <v>2016</v>
      </c>
    </row>
    <row r="2255" spans="1:20" ht="29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 t="shared" si="179"/>
        <v>113</v>
      </c>
      <c r="Q2255">
        <f t="shared" si="175"/>
        <v>107.32</v>
      </c>
      <c r="R2255" s="13">
        <f t="shared" si="176"/>
        <v>42296.631331018521</v>
      </c>
      <c r="S2255" s="13">
        <f t="shared" si="177"/>
        <v>42326.672997685186</v>
      </c>
      <c r="T2255">
        <f t="shared" si="178"/>
        <v>2015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 t="shared" si="179"/>
        <v>460</v>
      </c>
      <c r="Q2256">
        <f t="shared" si="175"/>
        <v>11.67</v>
      </c>
      <c r="R2256" s="13">
        <f t="shared" si="176"/>
        <v>42752.647777777776</v>
      </c>
      <c r="S2256" s="13">
        <f t="shared" si="177"/>
        <v>42759.647777777776</v>
      </c>
      <c r="T2256">
        <f t="shared" si="178"/>
        <v>2017</v>
      </c>
    </row>
    <row r="2257" spans="1:20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 t="shared" si="179"/>
        <v>287</v>
      </c>
      <c r="Q2257">
        <f t="shared" si="175"/>
        <v>41.78</v>
      </c>
      <c r="R2257" s="13">
        <f t="shared" si="176"/>
        <v>42467.951979166668</v>
      </c>
      <c r="S2257" s="13">
        <f t="shared" si="177"/>
        <v>42497.951979166668</v>
      </c>
      <c r="T2257">
        <f t="shared" si="178"/>
        <v>2016</v>
      </c>
    </row>
    <row r="2258" spans="1:20" ht="29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 t="shared" si="179"/>
        <v>223</v>
      </c>
      <c r="Q2258">
        <f t="shared" si="175"/>
        <v>21.38</v>
      </c>
      <c r="R2258" s="13">
        <f t="shared" si="176"/>
        <v>42682.451921296291</v>
      </c>
      <c r="S2258" s="13">
        <f t="shared" si="177"/>
        <v>42696.451921296291</v>
      </c>
      <c r="T2258">
        <f t="shared" si="178"/>
        <v>2016</v>
      </c>
    </row>
    <row r="2259" spans="1:20" ht="29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 t="shared" si="179"/>
        <v>636</v>
      </c>
      <c r="Q2259">
        <f t="shared" si="175"/>
        <v>94.1</v>
      </c>
      <c r="R2259" s="13">
        <f t="shared" si="176"/>
        <v>42505.936678240745</v>
      </c>
      <c r="S2259" s="13">
        <f t="shared" si="177"/>
        <v>42540.958333333328</v>
      </c>
      <c r="T2259">
        <f t="shared" si="178"/>
        <v>2016</v>
      </c>
    </row>
    <row r="2260" spans="1:20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 t="shared" si="179"/>
        <v>147</v>
      </c>
      <c r="Q2260">
        <f t="shared" si="175"/>
        <v>15.72</v>
      </c>
      <c r="R2260" s="13">
        <f t="shared" si="176"/>
        <v>42136.75100694444</v>
      </c>
      <c r="S2260" s="13">
        <f t="shared" si="177"/>
        <v>42166.75100694444</v>
      </c>
      <c r="T2260">
        <f t="shared" si="178"/>
        <v>2015</v>
      </c>
    </row>
    <row r="2261" spans="1:20" ht="29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 t="shared" si="179"/>
        <v>1867</v>
      </c>
      <c r="Q2261">
        <f t="shared" si="175"/>
        <v>90.64</v>
      </c>
      <c r="R2261" s="13">
        <f t="shared" si="176"/>
        <v>42702.804814814815</v>
      </c>
      <c r="S2261" s="13">
        <f t="shared" si="177"/>
        <v>42712.804814814815</v>
      </c>
      <c r="T2261">
        <f t="shared" si="178"/>
        <v>2016</v>
      </c>
    </row>
    <row r="2262" spans="1:20" ht="29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 t="shared" si="179"/>
        <v>327</v>
      </c>
      <c r="Q2262">
        <f t="shared" si="175"/>
        <v>97.3</v>
      </c>
      <c r="R2262" s="13">
        <f t="shared" si="176"/>
        <v>41695.016782407409</v>
      </c>
      <c r="S2262" s="13">
        <f t="shared" si="177"/>
        <v>41724.975115740745</v>
      </c>
      <c r="T2262">
        <f t="shared" si="178"/>
        <v>2014</v>
      </c>
    </row>
    <row r="2263" spans="1:20" ht="29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 t="shared" si="179"/>
        <v>780</v>
      </c>
      <c r="Q2263">
        <f t="shared" si="175"/>
        <v>37.119999999999997</v>
      </c>
      <c r="R2263" s="13">
        <f t="shared" si="176"/>
        <v>42759.724768518514</v>
      </c>
      <c r="S2263" s="13">
        <f t="shared" si="177"/>
        <v>42780.724768518514</v>
      </c>
      <c r="T2263">
        <f t="shared" si="178"/>
        <v>2017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 t="shared" si="179"/>
        <v>154</v>
      </c>
      <c r="Q2264">
        <f t="shared" si="175"/>
        <v>28.1</v>
      </c>
      <c r="R2264" s="13">
        <f t="shared" si="176"/>
        <v>41926.585162037038</v>
      </c>
      <c r="S2264" s="13">
        <f t="shared" si="177"/>
        <v>41961</v>
      </c>
      <c r="T2264">
        <f t="shared" si="178"/>
        <v>2014</v>
      </c>
    </row>
    <row r="2265" spans="1:20" ht="29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 t="shared" si="179"/>
        <v>116</v>
      </c>
      <c r="Q2265">
        <f t="shared" si="175"/>
        <v>144.43</v>
      </c>
      <c r="R2265" s="13">
        <f t="shared" si="176"/>
        <v>42014.832326388889</v>
      </c>
      <c r="S2265" s="13">
        <f t="shared" si="177"/>
        <v>42035.832326388889</v>
      </c>
      <c r="T2265">
        <f t="shared" si="178"/>
        <v>2015</v>
      </c>
    </row>
    <row r="2266" spans="1:20" ht="29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 t="shared" si="179"/>
        <v>180</v>
      </c>
      <c r="Q2266">
        <f t="shared" si="175"/>
        <v>24.27</v>
      </c>
      <c r="R2266" s="13">
        <f t="shared" si="176"/>
        <v>42496.582337962958</v>
      </c>
      <c r="S2266" s="13">
        <f t="shared" si="177"/>
        <v>42513.125</v>
      </c>
      <c r="T2266">
        <f t="shared" si="178"/>
        <v>2016</v>
      </c>
    </row>
    <row r="2267" spans="1:20" ht="29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 t="shared" si="179"/>
        <v>299</v>
      </c>
      <c r="Q2267">
        <f t="shared" si="175"/>
        <v>35.119999999999997</v>
      </c>
      <c r="R2267" s="13">
        <f t="shared" si="176"/>
        <v>42689.853090277778</v>
      </c>
      <c r="S2267" s="13">
        <f t="shared" si="177"/>
        <v>42696.853090277778</v>
      </c>
      <c r="T2267">
        <f t="shared" si="178"/>
        <v>2016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 t="shared" si="179"/>
        <v>320</v>
      </c>
      <c r="Q2268">
        <f t="shared" si="175"/>
        <v>24.76</v>
      </c>
      <c r="R2268" s="13">
        <f t="shared" si="176"/>
        <v>42469.874907407408</v>
      </c>
      <c r="S2268" s="13">
        <f t="shared" si="177"/>
        <v>42487.083333333328</v>
      </c>
      <c r="T2268">
        <f t="shared" si="178"/>
        <v>2016</v>
      </c>
    </row>
    <row r="2269" spans="1:20" ht="29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 t="shared" si="179"/>
        <v>381</v>
      </c>
      <c r="Q2269">
        <f t="shared" si="175"/>
        <v>188.38</v>
      </c>
      <c r="R2269" s="13">
        <f t="shared" si="176"/>
        <v>41968.829826388886</v>
      </c>
      <c r="S2269" s="13">
        <f t="shared" si="177"/>
        <v>41994.041666666672</v>
      </c>
      <c r="T2269">
        <f t="shared" si="178"/>
        <v>2014</v>
      </c>
    </row>
    <row r="2270" spans="1:20" ht="29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 t="shared" si="179"/>
        <v>103</v>
      </c>
      <c r="Q2270">
        <f t="shared" si="175"/>
        <v>148.08000000000001</v>
      </c>
      <c r="R2270" s="13">
        <f t="shared" si="176"/>
        <v>42776.082349537035</v>
      </c>
      <c r="S2270" s="13">
        <f t="shared" si="177"/>
        <v>42806.082349537035</v>
      </c>
      <c r="T2270">
        <f t="shared" si="178"/>
        <v>2017</v>
      </c>
    </row>
    <row r="2271" spans="1:20" ht="29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 t="shared" si="179"/>
        <v>1802</v>
      </c>
      <c r="Q2271">
        <f t="shared" si="175"/>
        <v>49.93</v>
      </c>
      <c r="R2271" s="13">
        <f t="shared" si="176"/>
        <v>42776.704432870371</v>
      </c>
      <c r="S2271" s="13">
        <f t="shared" si="177"/>
        <v>42801.208333333328</v>
      </c>
      <c r="T2271">
        <f t="shared" si="178"/>
        <v>2017</v>
      </c>
    </row>
    <row r="2272" spans="1:20" ht="29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 t="shared" si="179"/>
        <v>720</v>
      </c>
      <c r="Q2272">
        <f t="shared" si="175"/>
        <v>107.82</v>
      </c>
      <c r="R2272" s="13">
        <f t="shared" si="176"/>
        <v>42725.869363425925</v>
      </c>
      <c r="S2272" s="13">
        <f t="shared" si="177"/>
        <v>42745.915972222225</v>
      </c>
      <c r="T2272">
        <f t="shared" si="178"/>
        <v>2016</v>
      </c>
    </row>
    <row r="2273" spans="1:20" ht="29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 t="shared" si="179"/>
        <v>283</v>
      </c>
      <c r="Q2273">
        <f t="shared" si="175"/>
        <v>42.63</v>
      </c>
      <c r="R2273" s="13">
        <f t="shared" si="176"/>
        <v>42684.000046296293</v>
      </c>
      <c r="S2273" s="13">
        <f t="shared" si="177"/>
        <v>42714.000046296293</v>
      </c>
      <c r="T2273">
        <f t="shared" si="178"/>
        <v>2016</v>
      </c>
    </row>
    <row r="2274" spans="1:20" ht="29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 t="shared" si="179"/>
        <v>1357</v>
      </c>
      <c r="Q2274">
        <f t="shared" si="175"/>
        <v>14.37</v>
      </c>
      <c r="R2274" s="13">
        <f t="shared" si="176"/>
        <v>42315.699490740735</v>
      </c>
      <c r="S2274" s="13">
        <f t="shared" si="177"/>
        <v>42345.699490740735</v>
      </c>
      <c r="T2274">
        <f t="shared" si="178"/>
        <v>2015</v>
      </c>
    </row>
    <row r="2275" spans="1:20" ht="29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 t="shared" si="179"/>
        <v>220</v>
      </c>
      <c r="Q2275">
        <f t="shared" si="175"/>
        <v>37.479999999999997</v>
      </c>
      <c r="R2275" s="13">
        <f t="shared" si="176"/>
        <v>42781.549097222218</v>
      </c>
      <c r="S2275" s="13">
        <f t="shared" si="177"/>
        <v>42806.507430555561</v>
      </c>
      <c r="T2275">
        <f t="shared" si="178"/>
        <v>2017</v>
      </c>
    </row>
    <row r="2276" spans="1:20" ht="29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 t="shared" si="179"/>
        <v>120</v>
      </c>
      <c r="Q2276">
        <f t="shared" si="175"/>
        <v>30.2</v>
      </c>
      <c r="R2276" s="13">
        <f t="shared" si="176"/>
        <v>41663.500659722224</v>
      </c>
      <c r="S2276" s="13">
        <f t="shared" si="177"/>
        <v>41693.500659722224</v>
      </c>
      <c r="T2276">
        <f t="shared" si="178"/>
        <v>2014</v>
      </c>
    </row>
    <row r="2277" spans="1:20" ht="29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 t="shared" si="179"/>
        <v>408</v>
      </c>
      <c r="Q2277">
        <f t="shared" si="175"/>
        <v>33.549999999999997</v>
      </c>
      <c r="R2277" s="13">
        <f t="shared" si="176"/>
        <v>41965.616655092599</v>
      </c>
      <c r="S2277" s="13">
        <f t="shared" si="177"/>
        <v>41995.616655092599</v>
      </c>
      <c r="T2277">
        <f t="shared" si="178"/>
        <v>2014</v>
      </c>
    </row>
    <row r="2278" spans="1:20" ht="29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 t="shared" si="179"/>
        <v>106</v>
      </c>
      <c r="Q2278">
        <f t="shared" si="175"/>
        <v>64.75</v>
      </c>
      <c r="R2278" s="13">
        <f t="shared" si="176"/>
        <v>41614.651493055557</v>
      </c>
      <c r="S2278" s="13">
        <f t="shared" si="177"/>
        <v>41644.651493055557</v>
      </c>
      <c r="T2278">
        <f t="shared" si="178"/>
        <v>2013</v>
      </c>
    </row>
    <row r="2279" spans="1:20" ht="29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 t="shared" si="179"/>
        <v>141</v>
      </c>
      <c r="Q2279">
        <f t="shared" si="175"/>
        <v>57.93</v>
      </c>
      <c r="R2279" s="13">
        <f t="shared" si="176"/>
        <v>40936.678506944445</v>
      </c>
      <c r="S2279" s="13">
        <f t="shared" si="177"/>
        <v>40966.678506944445</v>
      </c>
      <c r="T2279">
        <f t="shared" si="178"/>
        <v>2012</v>
      </c>
    </row>
    <row r="2280" spans="1:20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 t="shared" si="179"/>
        <v>271</v>
      </c>
      <c r="Q2280">
        <f t="shared" si="175"/>
        <v>53.08</v>
      </c>
      <c r="R2280" s="13">
        <f t="shared" si="176"/>
        <v>42338.709108796291</v>
      </c>
      <c r="S2280" s="13">
        <f t="shared" si="177"/>
        <v>42372.957638888889</v>
      </c>
      <c r="T2280">
        <f t="shared" si="178"/>
        <v>2015</v>
      </c>
    </row>
    <row r="2281" spans="1:20" ht="29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 t="shared" si="179"/>
        <v>154</v>
      </c>
      <c r="Q2281">
        <f t="shared" si="175"/>
        <v>48.06</v>
      </c>
      <c r="R2281" s="13">
        <f t="shared" si="176"/>
        <v>42020.806701388887</v>
      </c>
      <c r="S2281" s="13">
        <f t="shared" si="177"/>
        <v>42039.166666666672</v>
      </c>
      <c r="T2281">
        <f t="shared" si="178"/>
        <v>2015</v>
      </c>
    </row>
    <row r="2282" spans="1:20" ht="29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 t="shared" si="179"/>
        <v>404</v>
      </c>
      <c r="Q2282">
        <f t="shared" si="175"/>
        <v>82.4</v>
      </c>
      <c r="R2282" s="13">
        <f t="shared" si="176"/>
        <v>42234.624895833331</v>
      </c>
      <c r="S2282" s="13">
        <f t="shared" si="177"/>
        <v>42264.624895833331</v>
      </c>
      <c r="T2282">
        <f t="shared" si="178"/>
        <v>2015</v>
      </c>
    </row>
    <row r="2283" spans="1:20" ht="29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 t="shared" si="179"/>
        <v>185</v>
      </c>
      <c r="Q2283">
        <f t="shared" si="175"/>
        <v>50.45</v>
      </c>
      <c r="R2283" s="13">
        <f t="shared" si="176"/>
        <v>40687.285844907405</v>
      </c>
      <c r="S2283" s="13">
        <f t="shared" si="177"/>
        <v>40749.284722222219</v>
      </c>
      <c r="T2283">
        <f t="shared" si="178"/>
        <v>2011</v>
      </c>
    </row>
    <row r="2284" spans="1:20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 t="shared" si="179"/>
        <v>185</v>
      </c>
      <c r="Q2284">
        <f t="shared" si="175"/>
        <v>115.83</v>
      </c>
      <c r="R2284" s="13">
        <f t="shared" si="176"/>
        <v>42323.17460648148</v>
      </c>
      <c r="S2284" s="13">
        <f t="shared" si="177"/>
        <v>42383.17460648148</v>
      </c>
      <c r="T2284">
        <f t="shared" si="178"/>
        <v>2015</v>
      </c>
    </row>
    <row r="2285" spans="1:20" ht="29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 t="shared" si="179"/>
        <v>101</v>
      </c>
      <c r="Q2285">
        <f t="shared" si="175"/>
        <v>63.03</v>
      </c>
      <c r="R2285" s="13">
        <f t="shared" si="176"/>
        <v>40978.125046296293</v>
      </c>
      <c r="S2285" s="13">
        <f t="shared" si="177"/>
        <v>41038.083379629628</v>
      </c>
      <c r="T2285">
        <f t="shared" si="178"/>
        <v>2012</v>
      </c>
    </row>
    <row r="2286" spans="1:20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 t="shared" si="179"/>
        <v>106</v>
      </c>
      <c r="Q2286">
        <f t="shared" si="175"/>
        <v>108.02</v>
      </c>
      <c r="R2286" s="13">
        <f t="shared" si="176"/>
        <v>40585.796817129631</v>
      </c>
      <c r="S2286" s="13">
        <f t="shared" si="177"/>
        <v>40614.166666666664</v>
      </c>
      <c r="T2286">
        <f t="shared" si="178"/>
        <v>2011</v>
      </c>
    </row>
    <row r="2287" spans="1:20" ht="29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 t="shared" si="179"/>
        <v>121</v>
      </c>
      <c r="Q2287">
        <f t="shared" si="175"/>
        <v>46.09</v>
      </c>
      <c r="R2287" s="13">
        <f t="shared" si="176"/>
        <v>41059.185682870368</v>
      </c>
      <c r="S2287" s="13">
        <f t="shared" si="177"/>
        <v>41089.185682870368</v>
      </c>
      <c r="T2287">
        <f t="shared" si="178"/>
        <v>2012</v>
      </c>
    </row>
    <row r="2288" spans="1:20" ht="29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 t="shared" si="179"/>
        <v>100</v>
      </c>
      <c r="Q2288">
        <f t="shared" si="175"/>
        <v>107.21</v>
      </c>
      <c r="R2288" s="13">
        <f t="shared" si="176"/>
        <v>41494.963587962964</v>
      </c>
      <c r="S2288" s="13">
        <f t="shared" si="177"/>
        <v>41523.165972222225</v>
      </c>
      <c r="T2288">
        <f t="shared" si="178"/>
        <v>2013</v>
      </c>
    </row>
    <row r="2289" spans="1:20" ht="29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 t="shared" si="179"/>
        <v>120</v>
      </c>
      <c r="Q2289">
        <f t="shared" si="175"/>
        <v>50.93</v>
      </c>
      <c r="R2289" s="13">
        <f t="shared" si="176"/>
        <v>41792.667361111111</v>
      </c>
      <c r="S2289" s="13">
        <f t="shared" si="177"/>
        <v>41813.667361111111</v>
      </c>
      <c r="T2289">
        <f t="shared" si="178"/>
        <v>2014</v>
      </c>
    </row>
    <row r="2290" spans="1:20" ht="29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 t="shared" si="179"/>
        <v>100</v>
      </c>
      <c r="Q2290">
        <f t="shared" si="175"/>
        <v>40.04</v>
      </c>
      <c r="R2290" s="13">
        <f t="shared" si="176"/>
        <v>41067.827418981484</v>
      </c>
      <c r="S2290" s="13">
        <f t="shared" si="177"/>
        <v>41086.75</v>
      </c>
      <c r="T2290">
        <f t="shared" si="178"/>
        <v>2012</v>
      </c>
    </row>
    <row r="2291" spans="1:20" ht="29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 t="shared" si="179"/>
        <v>107</v>
      </c>
      <c r="Q2291">
        <f t="shared" si="175"/>
        <v>64.44</v>
      </c>
      <c r="R2291" s="13">
        <f t="shared" si="176"/>
        <v>41571.998379629629</v>
      </c>
      <c r="S2291" s="13">
        <f t="shared" si="177"/>
        <v>41614.973611111112</v>
      </c>
      <c r="T2291">
        <f t="shared" si="178"/>
        <v>2013</v>
      </c>
    </row>
    <row r="2292" spans="1:20" ht="29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 t="shared" si="179"/>
        <v>104</v>
      </c>
      <c r="Q2292">
        <f t="shared" si="175"/>
        <v>53.83</v>
      </c>
      <c r="R2292" s="13">
        <f t="shared" si="176"/>
        <v>40070.253819444442</v>
      </c>
      <c r="S2292" s="13">
        <f t="shared" si="177"/>
        <v>40148.708333333336</v>
      </c>
      <c r="T2292">
        <f t="shared" si="178"/>
        <v>2009</v>
      </c>
    </row>
    <row r="2293" spans="1:20" ht="29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 t="shared" si="179"/>
        <v>173</v>
      </c>
      <c r="Q2293">
        <f t="shared" si="175"/>
        <v>100.47</v>
      </c>
      <c r="R2293" s="13">
        <f t="shared" si="176"/>
        <v>40987.977060185185</v>
      </c>
      <c r="S2293" s="13">
        <f t="shared" si="177"/>
        <v>41022.166666666664</v>
      </c>
      <c r="T2293">
        <f t="shared" si="178"/>
        <v>2012</v>
      </c>
    </row>
    <row r="2294" spans="1:20" ht="29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 t="shared" si="179"/>
        <v>107</v>
      </c>
      <c r="Q2294">
        <f t="shared" si="175"/>
        <v>46.63</v>
      </c>
      <c r="R2294" s="13">
        <f t="shared" si="176"/>
        <v>40987.697638888887</v>
      </c>
      <c r="S2294" s="13">
        <f t="shared" si="177"/>
        <v>41017.697638888887</v>
      </c>
      <c r="T2294">
        <f t="shared" si="178"/>
        <v>2012</v>
      </c>
    </row>
    <row r="2295" spans="1:20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 t="shared" si="179"/>
        <v>108</v>
      </c>
      <c r="Q2295">
        <f t="shared" si="175"/>
        <v>34.07</v>
      </c>
      <c r="R2295" s="13">
        <f t="shared" si="176"/>
        <v>41151.708321759259</v>
      </c>
      <c r="S2295" s="13">
        <f t="shared" si="177"/>
        <v>41177.165972222225</v>
      </c>
      <c r="T2295">
        <f t="shared" si="178"/>
        <v>2012</v>
      </c>
    </row>
    <row r="2296" spans="1:20" ht="29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 t="shared" si="179"/>
        <v>146</v>
      </c>
      <c r="Q2296">
        <f t="shared" si="175"/>
        <v>65.209999999999994</v>
      </c>
      <c r="R2296" s="13">
        <f t="shared" si="176"/>
        <v>41264.72314814815</v>
      </c>
      <c r="S2296" s="13">
        <f t="shared" si="177"/>
        <v>41294.72314814815</v>
      </c>
      <c r="T2296">
        <f t="shared" si="178"/>
        <v>2012</v>
      </c>
    </row>
    <row r="2297" spans="1:20" ht="29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 t="shared" si="179"/>
        <v>125</v>
      </c>
      <c r="Q2297">
        <f t="shared" si="175"/>
        <v>44.21</v>
      </c>
      <c r="R2297" s="13">
        <f t="shared" si="176"/>
        <v>41270.954351851848</v>
      </c>
      <c r="S2297" s="13">
        <f t="shared" si="177"/>
        <v>41300.954351851848</v>
      </c>
      <c r="T2297">
        <f t="shared" si="178"/>
        <v>2012</v>
      </c>
    </row>
    <row r="2298" spans="1:20" ht="29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 t="shared" si="179"/>
        <v>149</v>
      </c>
      <c r="Q2298">
        <f t="shared" si="175"/>
        <v>71.97</v>
      </c>
      <c r="R2298" s="13">
        <f t="shared" si="176"/>
        <v>40927.731782407405</v>
      </c>
      <c r="S2298" s="13">
        <f t="shared" si="177"/>
        <v>40962.731782407405</v>
      </c>
      <c r="T2298">
        <f t="shared" si="178"/>
        <v>2012</v>
      </c>
    </row>
    <row r="2299" spans="1:20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 t="shared" si="179"/>
        <v>101</v>
      </c>
      <c r="Q2299">
        <f t="shared" si="175"/>
        <v>52.95</v>
      </c>
      <c r="R2299" s="13">
        <f t="shared" si="176"/>
        <v>40948.042233796295</v>
      </c>
      <c r="S2299" s="13">
        <f t="shared" si="177"/>
        <v>40982.165972222225</v>
      </c>
      <c r="T2299">
        <f t="shared" si="178"/>
        <v>2012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 t="shared" si="179"/>
        <v>105</v>
      </c>
      <c r="Q2300">
        <f t="shared" si="175"/>
        <v>109.45</v>
      </c>
      <c r="R2300" s="13">
        <f t="shared" si="176"/>
        <v>41694.84065972222</v>
      </c>
      <c r="S2300" s="13">
        <f t="shared" si="177"/>
        <v>41724.798993055556</v>
      </c>
      <c r="T2300">
        <f t="shared" si="178"/>
        <v>2014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 t="shared" si="179"/>
        <v>350</v>
      </c>
      <c r="Q2301">
        <f t="shared" si="175"/>
        <v>75.040000000000006</v>
      </c>
      <c r="R2301" s="13">
        <f t="shared" si="176"/>
        <v>40565.032511574071</v>
      </c>
      <c r="S2301" s="13">
        <f t="shared" si="177"/>
        <v>40580.032511574071</v>
      </c>
      <c r="T2301">
        <f t="shared" si="178"/>
        <v>2011</v>
      </c>
    </row>
    <row r="2302" spans="1:20" ht="29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 t="shared" si="179"/>
        <v>101</v>
      </c>
      <c r="Q2302">
        <f t="shared" si="175"/>
        <v>115.71</v>
      </c>
      <c r="R2302" s="13">
        <f t="shared" si="176"/>
        <v>41074.727037037039</v>
      </c>
      <c r="S2302" s="13">
        <f t="shared" si="177"/>
        <v>41088.727037037039</v>
      </c>
      <c r="T2302">
        <f t="shared" si="178"/>
        <v>2012</v>
      </c>
    </row>
    <row r="2303" spans="1:20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 t="shared" si="179"/>
        <v>134</v>
      </c>
      <c r="Q2303">
        <f t="shared" si="175"/>
        <v>31.66</v>
      </c>
      <c r="R2303" s="13">
        <f t="shared" si="176"/>
        <v>41416.146944444445</v>
      </c>
      <c r="S2303" s="13">
        <f t="shared" si="177"/>
        <v>41446.146944444445</v>
      </c>
      <c r="T2303">
        <f t="shared" si="178"/>
        <v>2013</v>
      </c>
    </row>
    <row r="2304" spans="1:20" ht="29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 t="shared" si="179"/>
        <v>171</v>
      </c>
      <c r="Q2304">
        <f t="shared" si="175"/>
        <v>46.18</v>
      </c>
      <c r="R2304" s="13">
        <f t="shared" si="176"/>
        <v>41605.868449074071</v>
      </c>
      <c r="S2304" s="13">
        <f t="shared" si="177"/>
        <v>41639.291666666664</v>
      </c>
      <c r="T2304">
        <f t="shared" si="178"/>
        <v>2013</v>
      </c>
    </row>
    <row r="2305" spans="1:20" ht="29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 t="shared" si="179"/>
        <v>109</v>
      </c>
      <c r="Q2305">
        <f t="shared" si="175"/>
        <v>68.48</v>
      </c>
      <c r="R2305" s="13">
        <f t="shared" si="176"/>
        <v>40850.111064814817</v>
      </c>
      <c r="S2305" s="13">
        <f t="shared" si="177"/>
        <v>40890.152731481481</v>
      </c>
      <c r="T2305">
        <f t="shared" si="178"/>
        <v>2011</v>
      </c>
    </row>
    <row r="2306" spans="1:20" ht="29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 t="shared" si="179"/>
        <v>101</v>
      </c>
      <c r="Q2306">
        <f t="shared" si="175"/>
        <v>53.47</v>
      </c>
      <c r="R2306" s="13">
        <f t="shared" si="176"/>
        <v>40502.815868055557</v>
      </c>
      <c r="S2306" s="13">
        <f t="shared" si="177"/>
        <v>40544.207638888889</v>
      </c>
      <c r="T2306">
        <f t="shared" si="178"/>
        <v>2010</v>
      </c>
    </row>
    <row r="2307" spans="1:20" ht="29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 t="shared" si="179"/>
        <v>101</v>
      </c>
      <c r="Q2307">
        <f t="shared" ref="Q2307:Q2370" si="180">IFERROR(ROUND(E2307/L2307,2),0)</f>
        <v>109.11</v>
      </c>
      <c r="R2307" s="13">
        <f t="shared" ref="R2307:R2370" si="181">(((J2307/60)/60)/24+DATE(1970,1,1))</f>
        <v>41834.695277777777</v>
      </c>
      <c r="S2307" s="13">
        <f t="shared" ref="S2307:S2370" si="182">(((I2307/60)/60)/24)+DATE(1970,1,1)</f>
        <v>41859.75</v>
      </c>
      <c r="T2307">
        <f t="shared" ref="T2307:T2370" si="183">YEAR(R2307)</f>
        <v>2014</v>
      </c>
    </row>
    <row r="2308" spans="1:20" ht="29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 t="shared" ref="P2308:P2371" si="184">ROUND(E2308/D2308*100,0)</f>
        <v>107</v>
      </c>
      <c r="Q2308">
        <f t="shared" si="180"/>
        <v>51.19</v>
      </c>
      <c r="R2308" s="13">
        <f t="shared" si="181"/>
        <v>40948.16815972222</v>
      </c>
      <c r="S2308" s="13">
        <f t="shared" si="182"/>
        <v>40978.16815972222</v>
      </c>
      <c r="T2308">
        <f t="shared" si="183"/>
        <v>2012</v>
      </c>
    </row>
    <row r="2309" spans="1:20" ht="29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 t="shared" si="184"/>
        <v>107</v>
      </c>
      <c r="Q2309">
        <f t="shared" si="180"/>
        <v>27.94</v>
      </c>
      <c r="R2309" s="13">
        <f t="shared" si="181"/>
        <v>41004.802465277775</v>
      </c>
      <c r="S2309" s="13">
        <f t="shared" si="182"/>
        <v>41034.802407407406</v>
      </c>
      <c r="T2309">
        <f t="shared" si="183"/>
        <v>2012</v>
      </c>
    </row>
    <row r="2310" spans="1:20" ht="29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 t="shared" si="184"/>
        <v>101</v>
      </c>
      <c r="Q2310">
        <f t="shared" si="180"/>
        <v>82.5</v>
      </c>
      <c r="R2310" s="13">
        <f t="shared" si="181"/>
        <v>41851.962916666671</v>
      </c>
      <c r="S2310" s="13">
        <f t="shared" si="182"/>
        <v>41880.041666666664</v>
      </c>
      <c r="T2310">
        <f t="shared" si="183"/>
        <v>2014</v>
      </c>
    </row>
    <row r="2311" spans="1:20" ht="29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 t="shared" si="184"/>
        <v>107</v>
      </c>
      <c r="Q2311">
        <f t="shared" si="180"/>
        <v>59.82</v>
      </c>
      <c r="R2311" s="13">
        <f t="shared" si="181"/>
        <v>41307.987696759257</v>
      </c>
      <c r="S2311" s="13">
        <f t="shared" si="182"/>
        <v>41342.987696759257</v>
      </c>
      <c r="T2311">
        <f t="shared" si="183"/>
        <v>2013</v>
      </c>
    </row>
    <row r="2312" spans="1:20" ht="29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 t="shared" si="184"/>
        <v>429</v>
      </c>
      <c r="Q2312">
        <f t="shared" si="180"/>
        <v>64.819999999999993</v>
      </c>
      <c r="R2312" s="13">
        <f t="shared" si="181"/>
        <v>41324.79415509259</v>
      </c>
      <c r="S2312" s="13">
        <f t="shared" si="182"/>
        <v>41354.752488425926</v>
      </c>
      <c r="T2312">
        <f t="shared" si="183"/>
        <v>2013</v>
      </c>
    </row>
    <row r="2313" spans="1:20" ht="29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 t="shared" si="184"/>
        <v>104</v>
      </c>
      <c r="Q2313">
        <f t="shared" si="180"/>
        <v>90.1</v>
      </c>
      <c r="R2313" s="13">
        <f t="shared" si="181"/>
        <v>41736.004502314812</v>
      </c>
      <c r="S2313" s="13">
        <f t="shared" si="182"/>
        <v>41766.004502314812</v>
      </c>
      <c r="T2313">
        <f t="shared" si="183"/>
        <v>2014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 t="shared" si="184"/>
        <v>108</v>
      </c>
      <c r="Q2314">
        <f t="shared" si="180"/>
        <v>40.96</v>
      </c>
      <c r="R2314" s="13">
        <f t="shared" si="181"/>
        <v>41716.632847222223</v>
      </c>
      <c r="S2314" s="13">
        <f t="shared" si="182"/>
        <v>41747.958333333336</v>
      </c>
      <c r="T2314">
        <f t="shared" si="183"/>
        <v>2014</v>
      </c>
    </row>
    <row r="2315" spans="1:20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 t="shared" si="184"/>
        <v>176</v>
      </c>
      <c r="Q2315">
        <f t="shared" si="180"/>
        <v>56</v>
      </c>
      <c r="R2315" s="13">
        <f t="shared" si="181"/>
        <v>41002.958634259259</v>
      </c>
      <c r="S2315" s="13">
        <f t="shared" si="182"/>
        <v>41032.958634259259</v>
      </c>
      <c r="T2315">
        <f t="shared" si="183"/>
        <v>2012</v>
      </c>
    </row>
    <row r="2316" spans="1:20" ht="29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 t="shared" si="184"/>
        <v>157</v>
      </c>
      <c r="Q2316">
        <f t="shared" si="180"/>
        <v>37.67</v>
      </c>
      <c r="R2316" s="13">
        <f t="shared" si="181"/>
        <v>41037.551585648151</v>
      </c>
      <c r="S2316" s="13">
        <f t="shared" si="182"/>
        <v>41067.551585648151</v>
      </c>
      <c r="T2316">
        <f t="shared" si="183"/>
        <v>2012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 t="shared" si="184"/>
        <v>103</v>
      </c>
      <c r="Q2317">
        <f t="shared" si="180"/>
        <v>40.08</v>
      </c>
      <c r="R2317" s="13">
        <f t="shared" si="181"/>
        <v>41004.72619212963</v>
      </c>
      <c r="S2317" s="13">
        <f t="shared" si="182"/>
        <v>41034.72619212963</v>
      </c>
      <c r="T2317">
        <f t="shared" si="183"/>
        <v>2012</v>
      </c>
    </row>
    <row r="2318" spans="1:20" ht="29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 t="shared" si="184"/>
        <v>104</v>
      </c>
      <c r="Q2318">
        <f t="shared" si="180"/>
        <v>78.03</v>
      </c>
      <c r="R2318" s="13">
        <f t="shared" si="181"/>
        <v>40079.725115740745</v>
      </c>
      <c r="S2318" s="13">
        <f t="shared" si="182"/>
        <v>40156.76666666667</v>
      </c>
      <c r="T2318">
        <f t="shared" si="183"/>
        <v>2009</v>
      </c>
    </row>
    <row r="2319" spans="1:20" ht="29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 t="shared" si="184"/>
        <v>104</v>
      </c>
      <c r="Q2319">
        <f t="shared" si="180"/>
        <v>18.91</v>
      </c>
      <c r="R2319" s="13">
        <f t="shared" si="181"/>
        <v>40192.542233796295</v>
      </c>
      <c r="S2319" s="13">
        <f t="shared" si="182"/>
        <v>40224.208333333336</v>
      </c>
      <c r="T2319">
        <f t="shared" si="183"/>
        <v>2010</v>
      </c>
    </row>
    <row r="2320" spans="1:20" ht="29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 t="shared" si="184"/>
        <v>121</v>
      </c>
      <c r="Q2320">
        <f t="shared" si="180"/>
        <v>37.130000000000003</v>
      </c>
      <c r="R2320" s="13">
        <f t="shared" si="181"/>
        <v>40050.643680555557</v>
      </c>
      <c r="S2320" s="13">
        <f t="shared" si="182"/>
        <v>40082.165972222225</v>
      </c>
      <c r="T2320">
        <f t="shared" si="183"/>
        <v>2009</v>
      </c>
    </row>
    <row r="2321" spans="1:20" ht="29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 t="shared" si="184"/>
        <v>108</v>
      </c>
      <c r="Q2321">
        <f t="shared" si="180"/>
        <v>41.96</v>
      </c>
      <c r="R2321" s="13">
        <f t="shared" si="181"/>
        <v>41593.082002314812</v>
      </c>
      <c r="S2321" s="13">
        <f t="shared" si="182"/>
        <v>41623.082002314812</v>
      </c>
      <c r="T2321">
        <f t="shared" si="183"/>
        <v>2013</v>
      </c>
    </row>
    <row r="2322" spans="1:20" ht="29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 t="shared" si="184"/>
        <v>109</v>
      </c>
      <c r="Q2322">
        <f t="shared" si="180"/>
        <v>61.04</v>
      </c>
      <c r="R2322" s="13">
        <f t="shared" si="181"/>
        <v>41696.817129629628</v>
      </c>
      <c r="S2322" s="13">
        <f t="shared" si="182"/>
        <v>41731.775462962964</v>
      </c>
      <c r="T2322">
        <f t="shared" si="183"/>
        <v>2014</v>
      </c>
    </row>
    <row r="2323" spans="1:20" ht="29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 t="shared" si="184"/>
        <v>39</v>
      </c>
      <c r="Q2323">
        <f t="shared" si="180"/>
        <v>64.53</v>
      </c>
      <c r="R2323" s="13">
        <f t="shared" si="181"/>
        <v>42799.260428240741</v>
      </c>
      <c r="S2323" s="13">
        <f t="shared" si="182"/>
        <v>42829.21876157407</v>
      </c>
      <c r="T2323">
        <f t="shared" si="183"/>
        <v>2017</v>
      </c>
    </row>
    <row r="2324" spans="1:20" ht="29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 t="shared" si="184"/>
        <v>3</v>
      </c>
      <c r="Q2324">
        <f t="shared" si="180"/>
        <v>21.25</v>
      </c>
      <c r="R2324" s="13">
        <f t="shared" si="181"/>
        <v>42804.895474537043</v>
      </c>
      <c r="S2324" s="13">
        <f t="shared" si="182"/>
        <v>42834.853807870371</v>
      </c>
      <c r="T2324">
        <f t="shared" si="183"/>
        <v>2017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 t="shared" si="184"/>
        <v>48</v>
      </c>
      <c r="Q2325">
        <f t="shared" si="180"/>
        <v>30</v>
      </c>
      <c r="R2325" s="13">
        <f t="shared" si="181"/>
        <v>42807.755173611105</v>
      </c>
      <c r="S2325" s="13">
        <f t="shared" si="182"/>
        <v>42814.755173611105</v>
      </c>
      <c r="T2325">
        <f t="shared" si="183"/>
        <v>2017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 t="shared" si="184"/>
        <v>21</v>
      </c>
      <c r="Q2326">
        <f t="shared" si="180"/>
        <v>25.49</v>
      </c>
      <c r="R2326" s="13">
        <f t="shared" si="181"/>
        <v>42790.885243055556</v>
      </c>
      <c r="S2326" s="13">
        <f t="shared" si="182"/>
        <v>42820.843576388885</v>
      </c>
      <c r="T2326">
        <f t="shared" si="183"/>
        <v>2017</v>
      </c>
    </row>
    <row r="2327" spans="1:20" ht="29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 t="shared" si="184"/>
        <v>8</v>
      </c>
      <c r="Q2327">
        <f t="shared" si="180"/>
        <v>11.43</v>
      </c>
      <c r="R2327" s="13">
        <f t="shared" si="181"/>
        <v>42794.022349537037</v>
      </c>
      <c r="S2327" s="13">
        <f t="shared" si="182"/>
        <v>42823.980682870373</v>
      </c>
      <c r="T2327">
        <f t="shared" si="183"/>
        <v>2017</v>
      </c>
    </row>
    <row r="2328" spans="1:20" ht="29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 t="shared" si="184"/>
        <v>1</v>
      </c>
      <c r="Q2328">
        <f t="shared" si="180"/>
        <v>108</v>
      </c>
      <c r="R2328" s="13">
        <f t="shared" si="181"/>
        <v>42804.034120370372</v>
      </c>
      <c r="S2328" s="13">
        <f t="shared" si="182"/>
        <v>42855.708333333328</v>
      </c>
      <c r="T2328">
        <f t="shared" si="183"/>
        <v>2017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 t="shared" si="184"/>
        <v>526</v>
      </c>
      <c r="Q2329">
        <f t="shared" si="180"/>
        <v>54.88</v>
      </c>
      <c r="R2329" s="13">
        <f t="shared" si="181"/>
        <v>41842.917129629634</v>
      </c>
      <c r="S2329" s="13">
        <f t="shared" si="182"/>
        <v>41877.917129629634</v>
      </c>
      <c r="T2329">
        <f t="shared" si="183"/>
        <v>2014</v>
      </c>
    </row>
    <row r="2330" spans="1:20" ht="43.5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 t="shared" si="184"/>
        <v>254</v>
      </c>
      <c r="Q2330">
        <f t="shared" si="180"/>
        <v>47.38</v>
      </c>
      <c r="R2330" s="13">
        <f t="shared" si="181"/>
        <v>42139.781678240746</v>
      </c>
      <c r="S2330" s="13">
        <f t="shared" si="182"/>
        <v>42169.781678240746</v>
      </c>
      <c r="T2330">
        <f t="shared" si="183"/>
        <v>2015</v>
      </c>
    </row>
    <row r="2331" spans="1:20" ht="29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 t="shared" si="184"/>
        <v>106</v>
      </c>
      <c r="Q2331">
        <f t="shared" si="180"/>
        <v>211.84</v>
      </c>
      <c r="R2331" s="13">
        <f t="shared" si="181"/>
        <v>41807.624374999999</v>
      </c>
      <c r="S2331" s="13">
        <f t="shared" si="182"/>
        <v>41837.624374999999</v>
      </c>
      <c r="T2331">
        <f t="shared" si="183"/>
        <v>2014</v>
      </c>
    </row>
    <row r="2332" spans="1:20" ht="29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 t="shared" si="184"/>
        <v>102</v>
      </c>
      <c r="Q2332">
        <f t="shared" si="180"/>
        <v>219.93</v>
      </c>
      <c r="R2332" s="13">
        <f t="shared" si="181"/>
        <v>42332.89980324074</v>
      </c>
      <c r="S2332" s="13">
        <f t="shared" si="182"/>
        <v>42363</v>
      </c>
      <c r="T2332">
        <f t="shared" si="183"/>
        <v>2015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 t="shared" si="184"/>
        <v>144</v>
      </c>
      <c r="Q2333">
        <f t="shared" si="180"/>
        <v>40.799999999999997</v>
      </c>
      <c r="R2333" s="13">
        <f t="shared" si="181"/>
        <v>41839.005671296298</v>
      </c>
      <c r="S2333" s="13">
        <f t="shared" si="182"/>
        <v>41869.005671296298</v>
      </c>
      <c r="T2333">
        <f t="shared" si="183"/>
        <v>2014</v>
      </c>
    </row>
    <row r="2334" spans="1:20" ht="29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 t="shared" si="184"/>
        <v>106</v>
      </c>
      <c r="Q2334">
        <f t="shared" si="180"/>
        <v>75.5</v>
      </c>
      <c r="R2334" s="13">
        <f t="shared" si="181"/>
        <v>42011.628136574072</v>
      </c>
      <c r="S2334" s="13">
        <f t="shared" si="182"/>
        <v>42041.628136574072</v>
      </c>
      <c r="T2334">
        <f t="shared" si="183"/>
        <v>2015</v>
      </c>
    </row>
    <row r="2335" spans="1:20" ht="29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 t="shared" si="184"/>
        <v>212</v>
      </c>
      <c r="Q2335">
        <f t="shared" si="180"/>
        <v>13.54</v>
      </c>
      <c r="R2335" s="13">
        <f t="shared" si="181"/>
        <v>41767.650347222225</v>
      </c>
      <c r="S2335" s="13">
        <f t="shared" si="182"/>
        <v>41788.743055555555</v>
      </c>
      <c r="T2335">
        <f t="shared" si="183"/>
        <v>2014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 t="shared" si="184"/>
        <v>102</v>
      </c>
      <c r="Q2336">
        <f t="shared" si="180"/>
        <v>60.87</v>
      </c>
      <c r="R2336" s="13">
        <f t="shared" si="181"/>
        <v>41918.670115740737</v>
      </c>
      <c r="S2336" s="13">
        <f t="shared" si="182"/>
        <v>41948.731944444444</v>
      </c>
      <c r="T2336">
        <f t="shared" si="183"/>
        <v>2014</v>
      </c>
    </row>
    <row r="2337" spans="1:20" ht="29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 t="shared" si="184"/>
        <v>102</v>
      </c>
      <c r="Q2337">
        <f t="shared" si="180"/>
        <v>115.69</v>
      </c>
      <c r="R2337" s="13">
        <f t="shared" si="181"/>
        <v>41771.572256944448</v>
      </c>
      <c r="S2337" s="13">
        <f t="shared" si="182"/>
        <v>41801.572256944448</v>
      </c>
      <c r="T2337">
        <f t="shared" si="183"/>
        <v>2014</v>
      </c>
    </row>
    <row r="2338" spans="1:20" ht="29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 t="shared" si="184"/>
        <v>521</v>
      </c>
      <c r="Q2338">
        <f t="shared" si="180"/>
        <v>48.1</v>
      </c>
      <c r="R2338" s="13">
        <f t="shared" si="181"/>
        <v>41666.924710648149</v>
      </c>
      <c r="S2338" s="13">
        <f t="shared" si="182"/>
        <v>41706.924710648149</v>
      </c>
      <c r="T2338">
        <f t="shared" si="183"/>
        <v>2014</v>
      </c>
    </row>
    <row r="2339" spans="1:20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 t="shared" si="184"/>
        <v>111</v>
      </c>
      <c r="Q2339">
        <f t="shared" si="180"/>
        <v>74.180000000000007</v>
      </c>
      <c r="R2339" s="13">
        <f t="shared" si="181"/>
        <v>41786.640543981484</v>
      </c>
      <c r="S2339" s="13">
        <f t="shared" si="182"/>
        <v>41816.640543981484</v>
      </c>
      <c r="T2339">
        <f t="shared" si="183"/>
        <v>2014</v>
      </c>
    </row>
    <row r="2340" spans="1:20" ht="29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 t="shared" si="184"/>
        <v>101</v>
      </c>
      <c r="Q2340">
        <f t="shared" si="180"/>
        <v>123.35</v>
      </c>
      <c r="R2340" s="13">
        <f t="shared" si="181"/>
        <v>41789.896805555552</v>
      </c>
      <c r="S2340" s="13">
        <f t="shared" si="182"/>
        <v>41819.896805555552</v>
      </c>
      <c r="T2340">
        <f t="shared" si="183"/>
        <v>2014</v>
      </c>
    </row>
    <row r="2341" spans="1:20" ht="29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 t="shared" si="184"/>
        <v>294</v>
      </c>
      <c r="Q2341">
        <f t="shared" si="180"/>
        <v>66.62</v>
      </c>
      <c r="R2341" s="13">
        <f t="shared" si="181"/>
        <v>42692.79987268518</v>
      </c>
      <c r="S2341" s="13">
        <f t="shared" si="182"/>
        <v>42723.332638888889</v>
      </c>
      <c r="T2341">
        <f t="shared" si="183"/>
        <v>2016</v>
      </c>
    </row>
    <row r="2342" spans="1:20" ht="29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 t="shared" si="184"/>
        <v>106</v>
      </c>
      <c r="Q2342">
        <f t="shared" si="180"/>
        <v>104.99</v>
      </c>
      <c r="R2342" s="13">
        <f t="shared" si="181"/>
        <v>42643.642800925925</v>
      </c>
      <c r="S2342" s="13">
        <f t="shared" si="182"/>
        <v>42673.642800925925</v>
      </c>
      <c r="T2342">
        <f t="shared" si="183"/>
        <v>2016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 t="shared" si="184"/>
        <v>0</v>
      </c>
      <c r="Q2343">
        <f t="shared" si="180"/>
        <v>0</v>
      </c>
      <c r="R2343" s="13">
        <f t="shared" si="181"/>
        <v>42167.813703703709</v>
      </c>
      <c r="S2343" s="13">
        <f t="shared" si="182"/>
        <v>42197.813703703709</v>
      </c>
      <c r="T2343">
        <f t="shared" si="183"/>
        <v>2015</v>
      </c>
    </row>
    <row r="2344" spans="1:20" ht="29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 t="shared" si="184"/>
        <v>0</v>
      </c>
      <c r="Q2344">
        <f t="shared" si="180"/>
        <v>0</v>
      </c>
      <c r="R2344" s="13">
        <f t="shared" si="181"/>
        <v>41897.702199074076</v>
      </c>
      <c r="S2344" s="13">
        <f t="shared" si="182"/>
        <v>41918.208333333336</v>
      </c>
      <c r="T2344">
        <f t="shared" si="183"/>
        <v>2014</v>
      </c>
    </row>
    <row r="2345" spans="1:20" ht="29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 t="shared" si="184"/>
        <v>3</v>
      </c>
      <c r="Q2345">
        <f t="shared" si="180"/>
        <v>300</v>
      </c>
      <c r="R2345" s="13">
        <f t="shared" si="181"/>
        <v>42327.825289351851</v>
      </c>
      <c r="S2345" s="13">
        <f t="shared" si="182"/>
        <v>42377.82430555555</v>
      </c>
      <c r="T2345">
        <f t="shared" si="183"/>
        <v>2015</v>
      </c>
    </row>
    <row r="2346" spans="1:20" ht="29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 t="shared" si="184"/>
        <v>0</v>
      </c>
      <c r="Q2346">
        <f t="shared" si="180"/>
        <v>1</v>
      </c>
      <c r="R2346" s="13">
        <f t="shared" si="181"/>
        <v>42515.727650462963</v>
      </c>
      <c r="S2346" s="13">
        <f t="shared" si="182"/>
        <v>42545.727650462963</v>
      </c>
      <c r="T2346">
        <f t="shared" si="183"/>
        <v>2016</v>
      </c>
    </row>
    <row r="2347" spans="1:20" ht="29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 t="shared" si="184"/>
        <v>0</v>
      </c>
      <c r="Q2347">
        <f t="shared" si="180"/>
        <v>0</v>
      </c>
      <c r="R2347" s="13">
        <f t="shared" si="181"/>
        <v>42060.001805555556</v>
      </c>
      <c r="S2347" s="13">
        <f t="shared" si="182"/>
        <v>42094.985416666663</v>
      </c>
      <c r="T2347">
        <f t="shared" si="183"/>
        <v>2015</v>
      </c>
    </row>
    <row r="2348" spans="1:20" ht="29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 t="shared" si="184"/>
        <v>0</v>
      </c>
      <c r="Q2348">
        <f t="shared" si="180"/>
        <v>13</v>
      </c>
      <c r="R2348" s="13">
        <f t="shared" si="181"/>
        <v>42615.79896990741</v>
      </c>
      <c r="S2348" s="13">
        <f t="shared" si="182"/>
        <v>42660.79896990741</v>
      </c>
      <c r="T2348">
        <f t="shared" si="183"/>
        <v>2016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 t="shared" si="184"/>
        <v>2</v>
      </c>
      <c r="Q2349">
        <f t="shared" si="180"/>
        <v>15</v>
      </c>
      <c r="R2349" s="13">
        <f t="shared" si="181"/>
        <v>42577.607361111113</v>
      </c>
      <c r="S2349" s="13">
        <f t="shared" si="182"/>
        <v>42607.607361111113</v>
      </c>
      <c r="T2349">
        <f t="shared" si="183"/>
        <v>2016</v>
      </c>
    </row>
    <row r="2350" spans="1:20" ht="29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 t="shared" si="184"/>
        <v>0</v>
      </c>
      <c r="Q2350">
        <f t="shared" si="180"/>
        <v>54</v>
      </c>
      <c r="R2350" s="13">
        <f t="shared" si="181"/>
        <v>42360.932152777779</v>
      </c>
      <c r="S2350" s="13">
        <f t="shared" si="182"/>
        <v>42420.932152777779</v>
      </c>
      <c r="T2350">
        <f t="shared" si="183"/>
        <v>2015</v>
      </c>
    </row>
    <row r="2351" spans="1:20" ht="29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 t="shared" si="184"/>
        <v>0</v>
      </c>
      <c r="Q2351">
        <f t="shared" si="180"/>
        <v>0</v>
      </c>
      <c r="R2351" s="13">
        <f t="shared" si="181"/>
        <v>42198.775787037041</v>
      </c>
      <c r="S2351" s="13">
        <f t="shared" si="182"/>
        <v>42227.775787037041</v>
      </c>
      <c r="T2351">
        <f t="shared" si="183"/>
        <v>2015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 t="shared" si="184"/>
        <v>0</v>
      </c>
      <c r="Q2352">
        <f t="shared" si="180"/>
        <v>0</v>
      </c>
      <c r="R2352" s="13">
        <f t="shared" si="181"/>
        <v>42708.842245370368</v>
      </c>
      <c r="S2352" s="13">
        <f t="shared" si="182"/>
        <v>42738.842245370368</v>
      </c>
      <c r="T2352">
        <f t="shared" si="183"/>
        <v>2016</v>
      </c>
    </row>
    <row r="2353" spans="1:20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 t="shared" si="184"/>
        <v>1</v>
      </c>
      <c r="Q2353">
        <f t="shared" si="180"/>
        <v>15.43</v>
      </c>
      <c r="R2353" s="13">
        <f t="shared" si="181"/>
        <v>42094.101145833338</v>
      </c>
      <c r="S2353" s="13">
        <f t="shared" si="182"/>
        <v>42124.101145833338</v>
      </c>
      <c r="T2353">
        <f t="shared" si="183"/>
        <v>2015</v>
      </c>
    </row>
    <row r="2354" spans="1:20" ht="29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 t="shared" si="184"/>
        <v>0</v>
      </c>
      <c r="Q2354">
        <f t="shared" si="180"/>
        <v>0</v>
      </c>
      <c r="R2354" s="13">
        <f t="shared" si="181"/>
        <v>42101.633703703701</v>
      </c>
      <c r="S2354" s="13">
        <f t="shared" si="182"/>
        <v>42161.633703703701</v>
      </c>
      <c r="T2354">
        <f t="shared" si="183"/>
        <v>2015</v>
      </c>
    </row>
    <row r="2355" spans="1:20" ht="29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 t="shared" si="184"/>
        <v>0</v>
      </c>
      <c r="Q2355">
        <f t="shared" si="180"/>
        <v>0</v>
      </c>
      <c r="R2355" s="13">
        <f t="shared" si="181"/>
        <v>42103.676180555558</v>
      </c>
      <c r="S2355" s="13">
        <f t="shared" si="182"/>
        <v>42115.676180555558</v>
      </c>
      <c r="T2355">
        <f t="shared" si="183"/>
        <v>2015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 t="shared" si="184"/>
        <v>0</v>
      </c>
      <c r="Q2356">
        <f t="shared" si="180"/>
        <v>25</v>
      </c>
      <c r="R2356" s="13">
        <f t="shared" si="181"/>
        <v>41954.722916666666</v>
      </c>
      <c r="S2356" s="13">
        <f t="shared" si="182"/>
        <v>42014.722916666666</v>
      </c>
      <c r="T2356">
        <f t="shared" si="183"/>
        <v>2014</v>
      </c>
    </row>
    <row r="2357" spans="1:20" ht="29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 t="shared" si="184"/>
        <v>1</v>
      </c>
      <c r="Q2357">
        <f t="shared" si="180"/>
        <v>27.5</v>
      </c>
      <c r="R2357" s="13">
        <f t="shared" si="181"/>
        <v>42096.918240740735</v>
      </c>
      <c r="S2357" s="13">
        <f t="shared" si="182"/>
        <v>42126.918240740735</v>
      </c>
      <c r="T2357">
        <f t="shared" si="183"/>
        <v>2015</v>
      </c>
    </row>
    <row r="2358" spans="1:20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 t="shared" si="184"/>
        <v>0</v>
      </c>
      <c r="Q2358">
        <f t="shared" si="180"/>
        <v>0</v>
      </c>
      <c r="R2358" s="13">
        <f t="shared" si="181"/>
        <v>42130.78361111111</v>
      </c>
      <c r="S2358" s="13">
        <f t="shared" si="182"/>
        <v>42160.78361111111</v>
      </c>
      <c r="T2358">
        <f t="shared" si="183"/>
        <v>2015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 t="shared" si="184"/>
        <v>0</v>
      </c>
      <c r="Q2359">
        <f t="shared" si="180"/>
        <v>0</v>
      </c>
      <c r="R2359" s="13">
        <f t="shared" si="181"/>
        <v>42264.620115740734</v>
      </c>
      <c r="S2359" s="13">
        <f t="shared" si="182"/>
        <v>42294.620115740734</v>
      </c>
      <c r="T2359">
        <f t="shared" si="183"/>
        <v>2015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 t="shared" si="184"/>
        <v>0</v>
      </c>
      <c r="Q2360">
        <f t="shared" si="180"/>
        <v>0</v>
      </c>
      <c r="R2360" s="13">
        <f t="shared" si="181"/>
        <v>41978.930972222224</v>
      </c>
      <c r="S2360" s="13">
        <f t="shared" si="182"/>
        <v>42035.027083333334</v>
      </c>
      <c r="T2360">
        <f t="shared" si="183"/>
        <v>2014</v>
      </c>
    </row>
    <row r="2361" spans="1:20" ht="29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 t="shared" si="184"/>
        <v>15</v>
      </c>
      <c r="Q2361">
        <f t="shared" si="180"/>
        <v>367</v>
      </c>
      <c r="R2361" s="13">
        <f t="shared" si="181"/>
        <v>42159.649583333332</v>
      </c>
      <c r="S2361" s="13">
        <f t="shared" si="182"/>
        <v>42219.649583333332</v>
      </c>
      <c r="T2361">
        <f t="shared" si="183"/>
        <v>2015</v>
      </c>
    </row>
    <row r="2362" spans="1:20" ht="29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 t="shared" si="184"/>
        <v>0</v>
      </c>
      <c r="Q2362">
        <f t="shared" si="180"/>
        <v>2</v>
      </c>
      <c r="R2362" s="13">
        <f t="shared" si="181"/>
        <v>42377.70694444445</v>
      </c>
      <c r="S2362" s="13">
        <f t="shared" si="182"/>
        <v>42407.70694444445</v>
      </c>
      <c r="T2362">
        <f t="shared" si="183"/>
        <v>2016</v>
      </c>
    </row>
    <row r="2363" spans="1:20" ht="29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 t="shared" si="184"/>
        <v>0</v>
      </c>
      <c r="Q2363">
        <f t="shared" si="180"/>
        <v>0</v>
      </c>
      <c r="R2363" s="13">
        <f t="shared" si="181"/>
        <v>42466.858888888892</v>
      </c>
      <c r="S2363" s="13">
        <f t="shared" si="182"/>
        <v>42490.916666666672</v>
      </c>
      <c r="T2363">
        <f t="shared" si="183"/>
        <v>2016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 t="shared" si="184"/>
        <v>29</v>
      </c>
      <c r="Q2364">
        <f t="shared" si="180"/>
        <v>60</v>
      </c>
      <c r="R2364" s="13">
        <f t="shared" si="181"/>
        <v>41954.688310185185</v>
      </c>
      <c r="S2364" s="13">
        <f t="shared" si="182"/>
        <v>41984.688310185185</v>
      </c>
      <c r="T2364">
        <f t="shared" si="183"/>
        <v>2014</v>
      </c>
    </row>
    <row r="2365" spans="1:20" ht="29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 t="shared" si="184"/>
        <v>0</v>
      </c>
      <c r="Q2365">
        <f t="shared" si="180"/>
        <v>0</v>
      </c>
      <c r="R2365" s="13">
        <f t="shared" si="181"/>
        <v>42322.011574074073</v>
      </c>
      <c r="S2365" s="13">
        <f t="shared" si="182"/>
        <v>42367.011574074073</v>
      </c>
      <c r="T2365">
        <f t="shared" si="183"/>
        <v>2015</v>
      </c>
    </row>
    <row r="2366" spans="1:20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 t="shared" si="184"/>
        <v>0</v>
      </c>
      <c r="Q2366">
        <f t="shared" si="180"/>
        <v>0</v>
      </c>
      <c r="R2366" s="13">
        <f t="shared" si="181"/>
        <v>42248.934675925921</v>
      </c>
      <c r="S2366" s="13">
        <f t="shared" si="182"/>
        <v>42303.934675925921</v>
      </c>
      <c r="T2366">
        <f t="shared" si="183"/>
        <v>2015</v>
      </c>
    </row>
    <row r="2367" spans="1:20" ht="29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 t="shared" si="184"/>
        <v>0</v>
      </c>
      <c r="Q2367">
        <f t="shared" si="180"/>
        <v>0</v>
      </c>
      <c r="R2367" s="13">
        <f t="shared" si="181"/>
        <v>42346.736400462964</v>
      </c>
      <c r="S2367" s="13">
        <f t="shared" si="182"/>
        <v>42386.958333333328</v>
      </c>
      <c r="T2367">
        <f t="shared" si="183"/>
        <v>2015</v>
      </c>
    </row>
    <row r="2368" spans="1:20" ht="29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 t="shared" si="184"/>
        <v>11</v>
      </c>
      <c r="Q2368">
        <f t="shared" si="180"/>
        <v>97.41</v>
      </c>
      <c r="R2368" s="13">
        <f t="shared" si="181"/>
        <v>42268.531631944439</v>
      </c>
      <c r="S2368" s="13">
        <f t="shared" si="182"/>
        <v>42298.531631944439</v>
      </c>
      <c r="T2368">
        <f t="shared" si="183"/>
        <v>2015</v>
      </c>
    </row>
    <row r="2369" spans="1:20" ht="29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 t="shared" si="184"/>
        <v>1</v>
      </c>
      <c r="Q2369">
        <f t="shared" si="180"/>
        <v>47.86</v>
      </c>
      <c r="R2369" s="13">
        <f t="shared" si="181"/>
        <v>42425.970092592594</v>
      </c>
      <c r="S2369" s="13">
        <f t="shared" si="182"/>
        <v>42485.928425925929</v>
      </c>
      <c r="T2369">
        <f t="shared" si="183"/>
        <v>2016</v>
      </c>
    </row>
    <row r="2370" spans="1:20" ht="29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 t="shared" si="184"/>
        <v>0</v>
      </c>
      <c r="Q2370">
        <f t="shared" si="180"/>
        <v>50</v>
      </c>
      <c r="R2370" s="13">
        <f t="shared" si="181"/>
        <v>42063.721817129626</v>
      </c>
      <c r="S2370" s="13">
        <f t="shared" si="182"/>
        <v>42108.680150462969</v>
      </c>
      <c r="T2370">
        <f t="shared" si="183"/>
        <v>2015</v>
      </c>
    </row>
    <row r="2371" spans="1:20" ht="29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 t="shared" si="184"/>
        <v>0</v>
      </c>
      <c r="Q2371">
        <f t="shared" ref="Q2371:Q2434" si="185">IFERROR(ROUND(E2371/L2371,2),0)</f>
        <v>0</v>
      </c>
      <c r="R2371" s="13">
        <f t="shared" ref="R2371:R2434" si="186">(((J2371/60)/60)/24+DATE(1970,1,1))</f>
        <v>42380.812627314815</v>
      </c>
      <c r="S2371" s="13">
        <f t="shared" ref="S2371:S2434" si="187">(((I2371/60)/60)/24)+DATE(1970,1,1)</f>
        <v>42410.812627314815</v>
      </c>
      <c r="T2371">
        <f t="shared" ref="T2371:T2434" si="188">YEAR(R2371)</f>
        <v>2016</v>
      </c>
    </row>
    <row r="2372" spans="1:20" ht="29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 t="shared" ref="P2372:P2435" si="189">ROUND(E2372/D2372*100,0)</f>
        <v>0</v>
      </c>
      <c r="Q2372">
        <f t="shared" si="185"/>
        <v>20.5</v>
      </c>
      <c r="R2372" s="13">
        <f t="shared" si="186"/>
        <v>41961.18913194444</v>
      </c>
      <c r="S2372" s="13">
        <f t="shared" si="187"/>
        <v>41991.18913194444</v>
      </c>
      <c r="T2372">
        <f t="shared" si="188"/>
        <v>2014</v>
      </c>
    </row>
    <row r="2373" spans="1:20" ht="29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 t="shared" si="189"/>
        <v>0</v>
      </c>
      <c r="Q2373">
        <f t="shared" si="185"/>
        <v>0</v>
      </c>
      <c r="R2373" s="13">
        <f t="shared" si="186"/>
        <v>42150.777731481481</v>
      </c>
      <c r="S2373" s="13">
        <f t="shared" si="187"/>
        <v>42180.777731481481</v>
      </c>
      <c r="T2373">
        <f t="shared" si="188"/>
        <v>2015</v>
      </c>
    </row>
    <row r="2374" spans="1:20" ht="29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 t="shared" si="189"/>
        <v>3</v>
      </c>
      <c r="Q2374">
        <f t="shared" si="185"/>
        <v>30</v>
      </c>
      <c r="R2374" s="13">
        <f t="shared" si="186"/>
        <v>42088.069108796291</v>
      </c>
      <c r="S2374" s="13">
        <f t="shared" si="187"/>
        <v>42118.069108796291</v>
      </c>
      <c r="T2374">
        <f t="shared" si="188"/>
        <v>2015</v>
      </c>
    </row>
    <row r="2375" spans="1:20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 t="shared" si="189"/>
        <v>0</v>
      </c>
      <c r="Q2375">
        <f t="shared" si="185"/>
        <v>50</v>
      </c>
      <c r="R2375" s="13">
        <f t="shared" si="186"/>
        <v>42215.662314814821</v>
      </c>
      <c r="S2375" s="13">
        <f t="shared" si="187"/>
        <v>42245.662314814821</v>
      </c>
      <c r="T2375">
        <f t="shared" si="188"/>
        <v>2015</v>
      </c>
    </row>
    <row r="2376" spans="1:20" ht="29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 t="shared" si="189"/>
        <v>0</v>
      </c>
      <c r="Q2376">
        <f t="shared" si="185"/>
        <v>10</v>
      </c>
      <c r="R2376" s="13">
        <f t="shared" si="186"/>
        <v>42017.843287037031</v>
      </c>
      <c r="S2376" s="13">
        <f t="shared" si="187"/>
        <v>42047.843287037031</v>
      </c>
      <c r="T2376">
        <f t="shared" si="188"/>
        <v>2015</v>
      </c>
    </row>
    <row r="2377" spans="1:20" ht="29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 t="shared" si="189"/>
        <v>0</v>
      </c>
      <c r="Q2377">
        <f t="shared" si="185"/>
        <v>0</v>
      </c>
      <c r="R2377" s="13">
        <f t="shared" si="186"/>
        <v>42592.836076388892</v>
      </c>
      <c r="S2377" s="13">
        <f t="shared" si="187"/>
        <v>42622.836076388892</v>
      </c>
      <c r="T2377">
        <f t="shared" si="188"/>
        <v>2016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 t="shared" si="189"/>
        <v>11</v>
      </c>
      <c r="Q2378">
        <f t="shared" si="185"/>
        <v>81.58</v>
      </c>
      <c r="R2378" s="13">
        <f t="shared" si="186"/>
        <v>42318.925532407404</v>
      </c>
      <c r="S2378" s="13">
        <f t="shared" si="187"/>
        <v>42348.925532407404</v>
      </c>
      <c r="T2378">
        <f t="shared" si="188"/>
        <v>2015</v>
      </c>
    </row>
    <row r="2379" spans="1:20" ht="29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 t="shared" si="189"/>
        <v>0</v>
      </c>
      <c r="Q2379">
        <f t="shared" si="185"/>
        <v>0</v>
      </c>
      <c r="R2379" s="13">
        <f t="shared" si="186"/>
        <v>42669.870173611111</v>
      </c>
      <c r="S2379" s="13">
        <f t="shared" si="187"/>
        <v>42699.911840277782</v>
      </c>
      <c r="T2379">
        <f t="shared" si="188"/>
        <v>2016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 t="shared" si="189"/>
        <v>0</v>
      </c>
      <c r="Q2380">
        <f t="shared" si="185"/>
        <v>0</v>
      </c>
      <c r="R2380" s="13">
        <f t="shared" si="186"/>
        <v>42213.013078703705</v>
      </c>
      <c r="S2380" s="13">
        <f t="shared" si="187"/>
        <v>42242.013078703705</v>
      </c>
      <c r="T2380">
        <f t="shared" si="188"/>
        <v>2015</v>
      </c>
    </row>
    <row r="2381" spans="1:20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 t="shared" si="189"/>
        <v>0</v>
      </c>
      <c r="Q2381">
        <f t="shared" si="185"/>
        <v>0</v>
      </c>
      <c r="R2381" s="13">
        <f t="shared" si="186"/>
        <v>42237.016388888893</v>
      </c>
      <c r="S2381" s="13">
        <f t="shared" si="187"/>
        <v>42282.016388888893</v>
      </c>
      <c r="T2381">
        <f t="shared" si="188"/>
        <v>2015</v>
      </c>
    </row>
    <row r="2382" spans="1:20" ht="29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 t="shared" si="189"/>
        <v>0</v>
      </c>
      <c r="Q2382">
        <f t="shared" si="185"/>
        <v>18.329999999999998</v>
      </c>
      <c r="R2382" s="13">
        <f t="shared" si="186"/>
        <v>42248.793310185181</v>
      </c>
      <c r="S2382" s="13">
        <f t="shared" si="187"/>
        <v>42278.793310185181</v>
      </c>
      <c r="T2382">
        <f t="shared" si="188"/>
        <v>2015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 t="shared" si="189"/>
        <v>2</v>
      </c>
      <c r="Q2383">
        <f t="shared" si="185"/>
        <v>224.43</v>
      </c>
      <c r="R2383" s="13">
        <f t="shared" si="186"/>
        <v>42074.935740740737</v>
      </c>
      <c r="S2383" s="13">
        <f t="shared" si="187"/>
        <v>42104.935740740737</v>
      </c>
      <c r="T2383">
        <f t="shared" si="188"/>
        <v>2015</v>
      </c>
    </row>
    <row r="2384" spans="1:20" ht="29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 t="shared" si="189"/>
        <v>3</v>
      </c>
      <c r="Q2384">
        <f t="shared" si="185"/>
        <v>37.5</v>
      </c>
      <c r="R2384" s="13">
        <f t="shared" si="186"/>
        <v>42195.187534722223</v>
      </c>
      <c r="S2384" s="13">
        <f t="shared" si="187"/>
        <v>42220.187534722223</v>
      </c>
      <c r="T2384">
        <f t="shared" si="188"/>
        <v>2015</v>
      </c>
    </row>
    <row r="2385" spans="1:20" ht="29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 t="shared" si="189"/>
        <v>4</v>
      </c>
      <c r="Q2385">
        <f t="shared" si="185"/>
        <v>145</v>
      </c>
      <c r="R2385" s="13">
        <f t="shared" si="186"/>
        <v>42027.056793981479</v>
      </c>
      <c r="S2385" s="13">
        <f t="shared" si="187"/>
        <v>42057.056793981479</v>
      </c>
      <c r="T2385">
        <f t="shared" si="188"/>
        <v>2015</v>
      </c>
    </row>
    <row r="2386" spans="1:20" ht="29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 t="shared" si="189"/>
        <v>1</v>
      </c>
      <c r="Q2386">
        <f t="shared" si="185"/>
        <v>1</v>
      </c>
      <c r="R2386" s="13">
        <f t="shared" si="186"/>
        <v>41927.067627314813</v>
      </c>
      <c r="S2386" s="13">
        <f t="shared" si="187"/>
        <v>41957.109293981484</v>
      </c>
      <c r="T2386">
        <f t="shared" si="188"/>
        <v>2014</v>
      </c>
    </row>
    <row r="2387" spans="1:20" ht="29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 t="shared" si="189"/>
        <v>1</v>
      </c>
      <c r="Q2387">
        <f t="shared" si="185"/>
        <v>112.57</v>
      </c>
      <c r="R2387" s="13">
        <f t="shared" si="186"/>
        <v>42191.70175925926</v>
      </c>
      <c r="S2387" s="13">
        <f t="shared" si="187"/>
        <v>42221.70175925926</v>
      </c>
      <c r="T2387">
        <f t="shared" si="188"/>
        <v>2015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 t="shared" si="189"/>
        <v>0</v>
      </c>
      <c r="Q2388">
        <f t="shared" si="185"/>
        <v>0</v>
      </c>
      <c r="R2388" s="13">
        <f t="shared" si="186"/>
        <v>41954.838240740741</v>
      </c>
      <c r="S2388" s="13">
        <f t="shared" si="187"/>
        <v>42014.838240740741</v>
      </c>
      <c r="T2388">
        <f t="shared" si="188"/>
        <v>2014</v>
      </c>
    </row>
    <row r="2389" spans="1:20" ht="29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 t="shared" si="189"/>
        <v>1</v>
      </c>
      <c r="Q2389">
        <f t="shared" si="185"/>
        <v>342</v>
      </c>
      <c r="R2389" s="13">
        <f t="shared" si="186"/>
        <v>42528.626620370371</v>
      </c>
      <c r="S2389" s="13">
        <f t="shared" si="187"/>
        <v>42573.626620370371</v>
      </c>
      <c r="T2389">
        <f t="shared" si="188"/>
        <v>2016</v>
      </c>
    </row>
    <row r="2390" spans="1:20" ht="29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 t="shared" si="189"/>
        <v>1</v>
      </c>
      <c r="Q2390">
        <f t="shared" si="185"/>
        <v>57.88</v>
      </c>
      <c r="R2390" s="13">
        <f t="shared" si="186"/>
        <v>41989.853692129633</v>
      </c>
      <c r="S2390" s="13">
        <f t="shared" si="187"/>
        <v>42019.811805555553</v>
      </c>
      <c r="T2390">
        <f t="shared" si="188"/>
        <v>2014</v>
      </c>
    </row>
    <row r="2391" spans="1:20" ht="29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 t="shared" si="189"/>
        <v>0</v>
      </c>
      <c r="Q2391">
        <f t="shared" si="185"/>
        <v>30</v>
      </c>
      <c r="R2391" s="13">
        <f t="shared" si="186"/>
        <v>42179.653379629628</v>
      </c>
      <c r="S2391" s="13">
        <f t="shared" si="187"/>
        <v>42210.915972222225</v>
      </c>
      <c r="T2391">
        <f t="shared" si="188"/>
        <v>2015</v>
      </c>
    </row>
    <row r="2392" spans="1:20" ht="29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 t="shared" si="189"/>
        <v>0</v>
      </c>
      <c r="Q2392">
        <f t="shared" si="185"/>
        <v>0</v>
      </c>
      <c r="R2392" s="13">
        <f t="shared" si="186"/>
        <v>41968.262314814812</v>
      </c>
      <c r="S2392" s="13">
        <f t="shared" si="187"/>
        <v>42008.262314814812</v>
      </c>
      <c r="T2392">
        <f t="shared" si="188"/>
        <v>2014</v>
      </c>
    </row>
    <row r="2393" spans="1:20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 t="shared" si="189"/>
        <v>0</v>
      </c>
      <c r="Q2393">
        <f t="shared" si="185"/>
        <v>25</v>
      </c>
      <c r="R2393" s="13">
        <f t="shared" si="186"/>
        <v>42064.794490740736</v>
      </c>
      <c r="S2393" s="13">
        <f t="shared" si="187"/>
        <v>42094.752824074079</v>
      </c>
      <c r="T2393">
        <f t="shared" si="188"/>
        <v>2015</v>
      </c>
    </row>
    <row r="2394" spans="1:20" ht="29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 t="shared" si="189"/>
        <v>0</v>
      </c>
      <c r="Q2394">
        <f t="shared" si="185"/>
        <v>0</v>
      </c>
      <c r="R2394" s="13">
        <f t="shared" si="186"/>
        <v>42276.120636574073</v>
      </c>
      <c r="S2394" s="13">
        <f t="shared" si="187"/>
        <v>42306.120636574073</v>
      </c>
      <c r="T2394">
        <f t="shared" si="188"/>
        <v>2015</v>
      </c>
    </row>
    <row r="2395" spans="1:20" ht="29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 t="shared" si="189"/>
        <v>0</v>
      </c>
      <c r="Q2395">
        <f t="shared" si="185"/>
        <v>50</v>
      </c>
      <c r="R2395" s="13">
        <f t="shared" si="186"/>
        <v>42194.648344907408</v>
      </c>
      <c r="S2395" s="13">
        <f t="shared" si="187"/>
        <v>42224.648344907408</v>
      </c>
      <c r="T2395">
        <f t="shared" si="188"/>
        <v>2015</v>
      </c>
    </row>
    <row r="2396" spans="1:20" ht="29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 t="shared" si="189"/>
        <v>0</v>
      </c>
      <c r="Q2396">
        <f t="shared" si="185"/>
        <v>1.5</v>
      </c>
      <c r="R2396" s="13">
        <f t="shared" si="186"/>
        <v>42031.362187499995</v>
      </c>
      <c r="S2396" s="13">
        <f t="shared" si="187"/>
        <v>42061.362187499995</v>
      </c>
      <c r="T2396">
        <f t="shared" si="188"/>
        <v>2015</v>
      </c>
    </row>
    <row r="2397" spans="1:20" ht="29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 t="shared" si="189"/>
        <v>0</v>
      </c>
      <c r="Q2397">
        <f t="shared" si="185"/>
        <v>0</v>
      </c>
      <c r="R2397" s="13">
        <f t="shared" si="186"/>
        <v>42717.121377314819</v>
      </c>
      <c r="S2397" s="13">
        <f t="shared" si="187"/>
        <v>42745.372916666667</v>
      </c>
      <c r="T2397">
        <f t="shared" si="188"/>
        <v>2016</v>
      </c>
    </row>
    <row r="2398" spans="1:20" ht="29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 t="shared" si="189"/>
        <v>0</v>
      </c>
      <c r="Q2398">
        <f t="shared" si="185"/>
        <v>10</v>
      </c>
      <c r="R2398" s="13">
        <f t="shared" si="186"/>
        <v>42262.849050925928</v>
      </c>
      <c r="S2398" s="13">
        <f t="shared" si="187"/>
        <v>42292.849050925928</v>
      </c>
      <c r="T2398">
        <f t="shared" si="188"/>
        <v>2015</v>
      </c>
    </row>
    <row r="2399" spans="1:20" ht="29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 t="shared" si="189"/>
        <v>0</v>
      </c>
      <c r="Q2399">
        <f t="shared" si="185"/>
        <v>0</v>
      </c>
      <c r="R2399" s="13">
        <f t="shared" si="186"/>
        <v>41976.88490740741</v>
      </c>
      <c r="S2399" s="13">
        <f t="shared" si="187"/>
        <v>42006.88490740741</v>
      </c>
      <c r="T2399">
        <f t="shared" si="188"/>
        <v>2014</v>
      </c>
    </row>
    <row r="2400" spans="1:20" ht="29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 t="shared" si="189"/>
        <v>0</v>
      </c>
      <c r="Q2400">
        <f t="shared" si="185"/>
        <v>0</v>
      </c>
      <c r="R2400" s="13">
        <f t="shared" si="186"/>
        <v>42157.916481481487</v>
      </c>
      <c r="S2400" s="13">
        <f t="shared" si="187"/>
        <v>42187.916481481487</v>
      </c>
      <c r="T2400">
        <f t="shared" si="188"/>
        <v>2015</v>
      </c>
    </row>
    <row r="2401" spans="1:20" ht="29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 t="shared" si="189"/>
        <v>0</v>
      </c>
      <c r="Q2401">
        <f t="shared" si="185"/>
        <v>0</v>
      </c>
      <c r="R2401" s="13">
        <f t="shared" si="186"/>
        <v>41956.853078703702</v>
      </c>
      <c r="S2401" s="13">
        <f t="shared" si="187"/>
        <v>41991.853078703702</v>
      </c>
      <c r="T2401">
        <f t="shared" si="188"/>
        <v>2014</v>
      </c>
    </row>
    <row r="2402" spans="1:20" ht="29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 t="shared" si="189"/>
        <v>0</v>
      </c>
      <c r="Q2402">
        <f t="shared" si="185"/>
        <v>0</v>
      </c>
      <c r="R2402" s="13">
        <f t="shared" si="186"/>
        <v>42444.268101851849</v>
      </c>
      <c r="S2402" s="13">
        <f t="shared" si="187"/>
        <v>42474.268101851849</v>
      </c>
      <c r="T2402">
        <f t="shared" si="188"/>
        <v>2016</v>
      </c>
    </row>
    <row r="2403" spans="1:20" ht="29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 t="shared" si="189"/>
        <v>1</v>
      </c>
      <c r="Q2403">
        <f t="shared" si="185"/>
        <v>22.33</v>
      </c>
      <c r="R2403" s="13">
        <f t="shared" si="186"/>
        <v>42374.822870370372</v>
      </c>
      <c r="S2403" s="13">
        <f t="shared" si="187"/>
        <v>42434.822870370372</v>
      </c>
      <c r="T2403">
        <f t="shared" si="188"/>
        <v>2016</v>
      </c>
    </row>
    <row r="2404" spans="1:20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 t="shared" si="189"/>
        <v>0</v>
      </c>
      <c r="Q2404">
        <f t="shared" si="185"/>
        <v>52</v>
      </c>
      <c r="R2404" s="13">
        <f t="shared" si="186"/>
        <v>42107.679756944446</v>
      </c>
      <c r="S2404" s="13">
        <f t="shared" si="187"/>
        <v>42137.679756944446</v>
      </c>
      <c r="T2404">
        <f t="shared" si="188"/>
        <v>2015</v>
      </c>
    </row>
    <row r="2405" spans="1:20" ht="29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 t="shared" si="189"/>
        <v>17</v>
      </c>
      <c r="Q2405">
        <f t="shared" si="185"/>
        <v>16.829999999999998</v>
      </c>
      <c r="R2405" s="13">
        <f t="shared" si="186"/>
        <v>42399.882615740738</v>
      </c>
      <c r="S2405" s="13">
        <f t="shared" si="187"/>
        <v>42459.840949074074</v>
      </c>
      <c r="T2405">
        <f t="shared" si="188"/>
        <v>2016</v>
      </c>
    </row>
    <row r="2406" spans="1:20" ht="29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 t="shared" si="189"/>
        <v>0</v>
      </c>
      <c r="Q2406">
        <f t="shared" si="185"/>
        <v>0</v>
      </c>
      <c r="R2406" s="13">
        <f t="shared" si="186"/>
        <v>42342.03943287037</v>
      </c>
      <c r="S2406" s="13">
        <f t="shared" si="187"/>
        <v>42372.03943287037</v>
      </c>
      <c r="T2406">
        <f t="shared" si="188"/>
        <v>2015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 t="shared" si="189"/>
        <v>23</v>
      </c>
      <c r="Q2407">
        <f t="shared" si="185"/>
        <v>56.3</v>
      </c>
      <c r="R2407" s="13">
        <f t="shared" si="186"/>
        <v>42595.585358796292</v>
      </c>
      <c r="S2407" s="13">
        <f t="shared" si="187"/>
        <v>42616.585358796292</v>
      </c>
      <c r="T2407">
        <f t="shared" si="188"/>
        <v>2016</v>
      </c>
    </row>
    <row r="2408" spans="1:20" ht="29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 t="shared" si="189"/>
        <v>41</v>
      </c>
      <c r="Q2408">
        <f t="shared" si="185"/>
        <v>84.06</v>
      </c>
      <c r="R2408" s="13">
        <f t="shared" si="186"/>
        <v>41983.110995370371</v>
      </c>
      <c r="S2408" s="13">
        <f t="shared" si="187"/>
        <v>42023.110995370371</v>
      </c>
      <c r="T2408">
        <f t="shared" si="188"/>
        <v>2014</v>
      </c>
    </row>
    <row r="2409" spans="1:20" ht="29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 t="shared" si="189"/>
        <v>25</v>
      </c>
      <c r="Q2409">
        <f t="shared" si="185"/>
        <v>168.39</v>
      </c>
      <c r="R2409" s="13">
        <f t="shared" si="186"/>
        <v>42082.575555555552</v>
      </c>
      <c r="S2409" s="13">
        <f t="shared" si="187"/>
        <v>42105.25</v>
      </c>
      <c r="T2409">
        <f t="shared" si="188"/>
        <v>2015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 t="shared" si="189"/>
        <v>0</v>
      </c>
      <c r="Q2410">
        <f t="shared" si="185"/>
        <v>15</v>
      </c>
      <c r="R2410" s="13">
        <f t="shared" si="186"/>
        <v>41919.140706018516</v>
      </c>
      <c r="S2410" s="13">
        <f t="shared" si="187"/>
        <v>41949.182372685187</v>
      </c>
      <c r="T2410">
        <f t="shared" si="188"/>
        <v>2014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 t="shared" si="189"/>
        <v>2</v>
      </c>
      <c r="Q2411">
        <f t="shared" si="185"/>
        <v>76.67</v>
      </c>
      <c r="R2411" s="13">
        <f t="shared" si="186"/>
        <v>42204.875868055555</v>
      </c>
      <c r="S2411" s="13">
        <f t="shared" si="187"/>
        <v>42234.875868055555</v>
      </c>
      <c r="T2411">
        <f t="shared" si="188"/>
        <v>2015</v>
      </c>
    </row>
    <row r="2412" spans="1:20" ht="29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 t="shared" si="189"/>
        <v>0</v>
      </c>
      <c r="Q2412">
        <f t="shared" si="185"/>
        <v>0</v>
      </c>
      <c r="R2412" s="13">
        <f t="shared" si="186"/>
        <v>42224.408275462964</v>
      </c>
      <c r="S2412" s="13">
        <f t="shared" si="187"/>
        <v>42254.408275462964</v>
      </c>
      <c r="T2412">
        <f t="shared" si="188"/>
        <v>2015</v>
      </c>
    </row>
    <row r="2413" spans="1:20" ht="29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 t="shared" si="189"/>
        <v>1</v>
      </c>
      <c r="Q2413">
        <f t="shared" si="185"/>
        <v>50.33</v>
      </c>
      <c r="R2413" s="13">
        <f t="shared" si="186"/>
        <v>42211.732430555552</v>
      </c>
      <c r="S2413" s="13">
        <f t="shared" si="187"/>
        <v>42241.732430555552</v>
      </c>
      <c r="T2413">
        <f t="shared" si="188"/>
        <v>2015</v>
      </c>
    </row>
    <row r="2414" spans="1:20" ht="29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 t="shared" si="189"/>
        <v>0</v>
      </c>
      <c r="Q2414">
        <f t="shared" si="185"/>
        <v>0</v>
      </c>
      <c r="R2414" s="13">
        <f t="shared" si="186"/>
        <v>42655.736956018518</v>
      </c>
      <c r="S2414" s="13">
        <f t="shared" si="187"/>
        <v>42700.778622685189</v>
      </c>
      <c r="T2414">
        <f t="shared" si="188"/>
        <v>2016</v>
      </c>
    </row>
    <row r="2415" spans="1:20" ht="29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 t="shared" si="189"/>
        <v>1</v>
      </c>
      <c r="Q2415">
        <f t="shared" si="185"/>
        <v>8.33</v>
      </c>
      <c r="R2415" s="13">
        <f t="shared" si="186"/>
        <v>41760.10974537037</v>
      </c>
      <c r="S2415" s="13">
        <f t="shared" si="187"/>
        <v>41790.979166666664</v>
      </c>
      <c r="T2415">
        <f t="shared" si="188"/>
        <v>2014</v>
      </c>
    </row>
    <row r="2416" spans="1:20" ht="29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 t="shared" si="189"/>
        <v>3</v>
      </c>
      <c r="Q2416">
        <f t="shared" si="185"/>
        <v>35.380000000000003</v>
      </c>
      <c r="R2416" s="13">
        <f t="shared" si="186"/>
        <v>42198.695138888885</v>
      </c>
      <c r="S2416" s="13">
        <f t="shared" si="187"/>
        <v>42238.165972222225</v>
      </c>
      <c r="T2416">
        <f t="shared" si="188"/>
        <v>2015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 t="shared" si="189"/>
        <v>1</v>
      </c>
      <c r="Q2417">
        <f t="shared" si="185"/>
        <v>55.83</v>
      </c>
      <c r="R2417" s="13">
        <f t="shared" si="186"/>
        <v>42536.862800925926</v>
      </c>
      <c r="S2417" s="13">
        <f t="shared" si="187"/>
        <v>42566.862800925926</v>
      </c>
      <c r="T2417">
        <f t="shared" si="188"/>
        <v>2016</v>
      </c>
    </row>
    <row r="2418" spans="1:20" ht="29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 t="shared" si="189"/>
        <v>0</v>
      </c>
      <c r="Q2418">
        <f t="shared" si="185"/>
        <v>5</v>
      </c>
      <c r="R2418" s="13">
        <f t="shared" si="186"/>
        <v>42019.737766203703</v>
      </c>
      <c r="S2418" s="13">
        <f t="shared" si="187"/>
        <v>42077.625</v>
      </c>
      <c r="T2418">
        <f t="shared" si="188"/>
        <v>2015</v>
      </c>
    </row>
    <row r="2419" spans="1:20" ht="29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 t="shared" si="189"/>
        <v>0</v>
      </c>
      <c r="Q2419">
        <f t="shared" si="185"/>
        <v>0</v>
      </c>
      <c r="R2419" s="13">
        <f t="shared" si="186"/>
        <v>41831.884108796294</v>
      </c>
      <c r="S2419" s="13">
        <f t="shared" si="187"/>
        <v>41861.884108796294</v>
      </c>
      <c r="T2419">
        <f t="shared" si="188"/>
        <v>2014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 t="shared" si="189"/>
        <v>0</v>
      </c>
      <c r="Q2420">
        <f t="shared" si="185"/>
        <v>1</v>
      </c>
      <c r="R2420" s="13">
        <f t="shared" si="186"/>
        <v>42027.856990740736</v>
      </c>
      <c r="S2420" s="13">
        <f t="shared" si="187"/>
        <v>42087.815324074079</v>
      </c>
      <c r="T2420">
        <f t="shared" si="188"/>
        <v>2015</v>
      </c>
    </row>
    <row r="2421" spans="1:20" ht="29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 t="shared" si="189"/>
        <v>0</v>
      </c>
      <c r="Q2421">
        <f t="shared" si="185"/>
        <v>0</v>
      </c>
      <c r="R2421" s="13">
        <f t="shared" si="186"/>
        <v>41993.738298611104</v>
      </c>
      <c r="S2421" s="13">
        <f t="shared" si="187"/>
        <v>42053.738298611104</v>
      </c>
      <c r="T2421">
        <f t="shared" si="188"/>
        <v>2014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 t="shared" si="189"/>
        <v>15</v>
      </c>
      <c r="Q2422">
        <f t="shared" si="185"/>
        <v>69.47</v>
      </c>
      <c r="R2422" s="13">
        <f t="shared" si="186"/>
        <v>41893.028877314813</v>
      </c>
      <c r="S2422" s="13">
        <f t="shared" si="187"/>
        <v>41953.070543981477</v>
      </c>
      <c r="T2422">
        <f t="shared" si="188"/>
        <v>2014</v>
      </c>
    </row>
    <row r="2423" spans="1:20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 t="shared" si="189"/>
        <v>0</v>
      </c>
      <c r="Q2423">
        <f t="shared" si="185"/>
        <v>1</v>
      </c>
      <c r="R2423" s="13">
        <f t="shared" si="186"/>
        <v>42026.687453703707</v>
      </c>
      <c r="S2423" s="13">
        <f t="shared" si="187"/>
        <v>42056.687453703707</v>
      </c>
      <c r="T2423">
        <f t="shared" si="188"/>
        <v>2015</v>
      </c>
    </row>
    <row r="2424" spans="1:20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 t="shared" si="189"/>
        <v>0</v>
      </c>
      <c r="Q2424">
        <f t="shared" si="185"/>
        <v>1</v>
      </c>
      <c r="R2424" s="13">
        <f t="shared" si="186"/>
        <v>42044.724953703699</v>
      </c>
      <c r="S2424" s="13">
        <f t="shared" si="187"/>
        <v>42074.683287037042</v>
      </c>
      <c r="T2424">
        <f t="shared" si="188"/>
        <v>2015</v>
      </c>
    </row>
    <row r="2425" spans="1:20" ht="29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 t="shared" si="189"/>
        <v>0</v>
      </c>
      <c r="Q2425">
        <f t="shared" si="185"/>
        <v>8</v>
      </c>
      <c r="R2425" s="13">
        <f t="shared" si="186"/>
        <v>41974.704745370371</v>
      </c>
      <c r="S2425" s="13">
        <f t="shared" si="187"/>
        <v>42004.704745370371</v>
      </c>
      <c r="T2425">
        <f t="shared" si="188"/>
        <v>2014</v>
      </c>
    </row>
    <row r="2426" spans="1:20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 t="shared" si="189"/>
        <v>1</v>
      </c>
      <c r="Q2426">
        <f t="shared" si="185"/>
        <v>34.44</v>
      </c>
      <c r="R2426" s="13">
        <f t="shared" si="186"/>
        <v>41909.892453703702</v>
      </c>
      <c r="S2426" s="13">
        <f t="shared" si="187"/>
        <v>41939.892453703702</v>
      </c>
      <c r="T2426">
        <f t="shared" si="188"/>
        <v>2014</v>
      </c>
    </row>
    <row r="2427" spans="1:20" ht="29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 t="shared" si="189"/>
        <v>0</v>
      </c>
      <c r="Q2427">
        <f t="shared" si="185"/>
        <v>1</v>
      </c>
      <c r="R2427" s="13">
        <f t="shared" si="186"/>
        <v>42502.913761574076</v>
      </c>
      <c r="S2427" s="13">
        <f t="shared" si="187"/>
        <v>42517.919444444444</v>
      </c>
      <c r="T2427">
        <f t="shared" si="188"/>
        <v>2016</v>
      </c>
    </row>
    <row r="2428" spans="1:20" ht="29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 t="shared" si="189"/>
        <v>0</v>
      </c>
      <c r="Q2428">
        <f t="shared" si="185"/>
        <v>0</v>
      </c>
      <c r="R2428" s="13">
        <f t="shared" si="186"/>
        <v>42164.170046296291</v>
      </c>
      <c r="S2428" s="13">
        <f t="shared" si="187"/>
        <v>42224.170046296291</v>
      </c>
      <c r="T2428">
        <f t="shared" si="188"/>
        <v>2015</v>
      </c>
    </row>
    <row r="2429" spans="1:20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 t="shared" si="189"/>
        <v>0</v>
      </c>
      <c r="Q2429">
        <f t="shared" si="185"/>
        <v>1</v>
      </c>
      <c r="R2429" s="13">
        <f t="shared" si="186"/>
        <v>42412.318668981476</v>
      </c>
      <c r="S2429" s="13">
        <f t="shared" si="187"/>
        <v>42452.277002314819</v>
      </c>
      <c r="T2429">
        <f t="shared" si="188"/>
        <v>2016</v>
      </c>
    </row>
    <row r="2430" spans="1:20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 t="shared" si="189"/>
        <v>0</v>
      </c>
      <c r="Q2430">
        <f t="shared" si="185"/>
        <v>1</v>
      </c>
      <c r="R2430" s="13">
        <f t="shared" si="186"/>
        <v>42045.784155092595</v>
      </c>
      <c r="S2430" s="13">
        <f t="shared" si="187"/>
        <v>42075.742488425924</v>
      </c>
      <c r="T2430">
        <f t="shared" si="188"/>
        <v>2015</v>
      </c>
    </row>
    <row r="2431" spans="1:20" ht="29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 t="shared" si="189"/>
        <v>1</v>
      </c>
      <c r="Q2431">
        <f t="shared" si="185"/>
        <v>501.25</v>
      </c>
      <c r="R2431" s="13">
        <f t="shared" si="186"/>
        <v>42734.879236111112</v>
      </c>
      <c r="S2431" s="13">
        <f t="shared" si="187"/>
        <v>42771.697222222225</v>
      </c>
      <c r="T2431">
        <f t="shared" si="188"/>
        <v>2016</v>
      </c>
    </row>
    <row r="2432" spans="1:20" ht="29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 t="shared" si="189"/>
        <v>1</v>
      </c>
      <c r="Q2432">
        <f t="shared" si="185"/>
        <v>10.5</v>
      </c>
      <c r="R2432" s="13">
        <f t="shared" si="186"/>
        <v>42382.130833333329</v>
      </c>
      <c r="S2432" s="13">
        <f t="shared" si="187"/>
        <v>42412.130833333329</v>
      </c>
      <c r="T2432">
        <f t="shared" si="188"/>
        <v>2016</v>
      </c>
    </row>
    <row r="2433" spans="1:20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 t="shared" si="189"/>
        <v>0</v>
      </c>
      <c r="Q2433">
        <f t="shared" si="185"/>
        <v>1</v>
      </c>
      <c r="R2433" s="13">
        <f t="shared" si="186"/>
        <v>42489.099687499998</v>
      </c>
      <c r="S2433" s="13">
        <f t="shared" si="187"/>
        <v>42549.099687499998</v>
      </c>
      <c r="T2433">
        <f t="shared" si="188"/>
        <v>2016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 t="shared" si="189"/>
        <v>0</v>
      </c>
      <c r="Q2434">
        <f t="shared" si="185"/>
        <v>1</v>
      </c>
      <c r="R2434" s="13">
        <f t="shared" si="186"/>
        <v>42041.218715277777</v>
      </c>
      <c r="S2434" s="13">
        <f t="shared" si="187"/>
        <v>42071.218715277777</v>
      </c>
      <c r="T2434">
        <f t="shared" si="188"/>
        <v>2015</v>
      </c>
    </row>
    <row r="2435" spans="1:20" ht="29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 t="shared" si="189"/>
        <v>0</v>
      </c>
      <c r="Q2435">
        <f t="shared" ref="Q2435:Q2498" si="190">IFERROR(ROUND(E2435/L2435,2),0)</f>
        <v>0</v>
      </c>
      <c r="R2435" s="13">
        <f t="shared" ref="R2435:R2498" si="191">(((J2435/60)/60)/24+DATE(1970,1,1))</f>
        <v>42397.89980324074</v>
      </c>
      <c r="S2435" s="13">
        <f t="shared" ref="S2435:S2498" si="192">(((I2435/60)/60)/24)+DATE(1970,1,1)</f>
        <v>42427.89980324074</v>
      </c>
      <c r="T2435">
        <f t="shared" ref="T2435:T2498" si="193">YEAR(R2435)</f>
        <v>2016</v>
      </c>
    </row>
    <row r="2436" spans="1:20" ht="29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 t="shared" ref="P2436:P2499" si="194">ROUND(E2436/D2436*100,0)</f>
        <v>0</v>
      </c>
      <c r="Q2436">
        <f t="shared" si="190"/>
        <v>13</v>
      </c>
      <c r="R2436" s="13">
        <f t="shared" si="191"/>
        <v>42180.18604166666</v>
      </c>
      <c r="S2436" s="13">
        <f t="shared" si="192"/>
        <v>42220.18604166666</v>
      </c>
      <c r="T2436">
        <f t="shared" si="193"/>
        <v>2015</v>
      </c>
    </row>
    <row r="2437" spans="1:20" ht="29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 t="shared" si="194"/>
        <v>0</v>
      </c>
      <c r="Q2437">
        <f t="shared" si="190"/>
        <v>306</v>
      </c>
      <c r="R2437" s="13">
        <f t="shared" si="191"/>
        <v>42252.277615740735</v>
      </c>
      <c r="S2437" s="13">
        <f t="shared" si="192"/>
        <v>42282.277615740735</v>
      </c>
      <c r="T2437">
        <f t="shared" si="193"/>
        <v>2015</v>
      </c>
    </row>
    <row r="2438" spans="1:20" ht="29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 t="shared" si="194"/>
        <v>0</v>
      </c>
      <c r="Q2438">
        <f t="shared" si="190"/>
        <v>22.5</v>
      </c>
      <c r="R2438" s="13">
        <f t="shared" si="191"/>
        <v>42338.615393518514</v>
      </c>
      <c r="S2438" s="13">
        <f t="shared" si="192"/>
        <v>42398.615393518514</v>
      </c>
      <c r="T2438">
        <f t="shared" si="193"/>
        <v>2015</v>
      </c>
    </row>
    <row r="2439" spans="1:20" ht="29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 t="shared" si="194"/>
        <v>0</v>
      </c>
      <c r="Q2439">
        <f t="shared" si="190"/>
        <v>0</v>
      </c>
      <c r="R2439" s="13">
        <f t="shared" si="191"/>
        <v>42031.965138888889</v>
      </c>
      <c r="S2439" s="13">
        <f t="shared" si="192"/>
        <v>42080.75</v>
      </c>
      <c r="T2439">
        <f t="shared" si="193"/>
        <v>2015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 t="shared" si="194"/>
        <v>0</v>
      </c>
      <c r="Q2440">
        <f t="shared" si="190"/>
        <v>50</v>
      </c>
      <c r="R2440" s="13">
        <f t="shared" si="191"/>
        <v>42285.91506944444</v>
      </c>
      <c r="S2440" s="13">
        <f t="shared" si="192"/>
        <v>42345.956736111111</v>
      </c>
      <c r="T2440">
        <f t="shared" si="193"/>
        <v>2015</v>
      </c>
    </row>
    <row r="2441" spans="1:20" ht="29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 t="shared" si="194"/>
        <v>0</v>
      </c>
      <c r="Q2441">
        <f t="shared" si="190"/>
        <v>0</v>
      </c>
      <c r="R2441" s="13">
        <f t="shared" si="191"/>
        <v>42265.818622685183</v>
      </c>
      <c r="S2441" s="13">
        <f t="shared" si="192"/>
        <v>42295.818622685183</v>
      </c>
      <c r="T2441">
        <f t="shared" si="193"/>
        <v>2015</v>
      </c>
    </row>
    <row r="2442" spans="1:20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 t="shared" si="194"/>
        <v>0</v>
      </c>
      <c r="Q2442">
        <f t="shared" si="190"/>
        <v>5</v>
      </c>
      <c r="R2442" s="13">
        <f t="shared" si="191"/>
        <v>42383.899456018517</v>
      </c>
      <c r="S2442" s="13">
        <f t="shared" si="192"/>
        <v>42413.899456018517</v>
      </c>
      <c r="T2442">
        <f t="shared" si="193"/>
        <v>2016</v>
      </c>
    </row>
    <row r="2443" spans="1:20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 t="shared" si="194"/>
        <v>108</v>
      </c>
      <c r="Q2443">
        <f t="shared" si="190"/>
        <v>74.23</v>
      </c>
      <c r="R2443" s="13">
        <f t="shared" si="191"/>
        <v>42187.125625000001</v>
      </c>
      <c r="S2443" s="13">
        <f t="shared" si="192"/>
        <v>42208.207638888889</v>
      </c>
      <c r="T2443">
        <f t="shared" si="193"/>
        <v>2015</v>
      </c>
    </row>
    <row r="2444" spans="1:20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 t="shared" si="194"/>
        <v>126</v>
      </c>
      <c r="Q2444">
        <f t="shared" si="190"/>
        <v>81.25</v>
      </c>
      <c r="R2444" s="13">
        <f t="shared" si="191"/>
        <v>42052.666990740734</v>
      </c>
      <c r="S2444" s="13">
        <f t="shared" si="192"/>
        <v>42082.625324074077</v>
      </c>
      <c r="T2444">
        <f t="shared" si="193"/>
        <v>2015</v>
      </c>
    </row>
    <row r="2445" spans="1:20" ht="29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 t="shared" si="194"/>
        <v>203</v>
      </c>
      <c r="Q2445">
        <f t="shared" si="190"/>
        <v>130.22999999999999</v>
      </c>
      <c r="R2445" s="13">
        <f t="shared" si="191"/>
        <v>41836.625254629631</v>
      </c>
      <c r="S2445" s="13">
        <f t="shared" si="192"/>
        <v>41866.625254629631</v>
      </c>
      <c r="T2445">
        <f t="shared" si="193"/>
        <v>2014</v>
      </c>
    </row>
    <row r="2446" spans="1:20" ht="29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 t="shared" si="194"/>
        <v>109</v>
      </c>
      <c r="Q2446">
        <f t="shared" si="190"/>
        <v>53.41</v>
      </c>
      <c r="R2446" s="13">
        <f t="shared" si="191"/>
        <v>42485.754525462966</v>
      </c>
      <c r="S2446" s="13">
        <f t="shared" si="192"/>
        <v>42515.754525462966</v>
      </c>
      <c r="T2446">
        <f t="shared" si="193"/>
        <v>2016</v>
      </c>
    </row>
    <row r="2447" spans="1:20" ht="29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 t="shared" si="194"/>
        <v>173</v>
      </c>
      <c r="Q2447">
        <f t="shared" si="190"/>
        <v>75.13</v>
      </c>
      <c r="R2447" s="13">
        <f t="shared" si="191"/>
        <v>42243.190057870372</v>
      </c>
      <c r="S2447" s="13">
        <f t="shared" si="192"/>
        <v>42273.190057870372</v>
      </c>
      <c r="T2447">
        <f t="shared" si="193"/>
        <v>2015</v>
      </c>
    </row>
    <row r="2448" spans="1:20" ht="29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 t="shared" si="194"/>
        <v>168</v>
      </c>
      <c r="Q2448">
        <f t="shared" si="190"/>
        <v>75.67</v>
      </c>
      <c r="R2448" s="13">
        <f t="shared" si="191"/>
        <v>42670.602673611109</v>
      </c>
      <c r="S2448" s="13">
        <f t="shared" si="192"/>
        <v>42700.64434027778</v>
      </c>
      <c r="T2448">
        <f t="shared" si="193"/>
        <v>2016</v>
      </c>
    </row>
    <row r="2449" spans="1:20" ht="29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 t="shared" si="194"/>
        <v>427</v>
      </c>
      <c r="Q2449">
        <f t="shared" si="190"/>
        <v>31.69</v>
      </c>
      <c r="R2449" s="13">
        <f t="shared" si="191"/>
        <v>42654.469826388886</v>
      </c>
      <c r="S2449" s="13">
        <f t="shared" si="192"/>
        <v>42686.166666666672</v>
      </c>
      <c r="T2449">
        <f t="shared" si="193"/>
        <v>2016</v>
      </c>
    </row>
    <row r="2450" spans="1:20" ht="29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 t="shared" si="194"/>
        <v>108</v>
      </c>
      <c r="Q2450">
        <f t="shared" si="190"/>
        <v>47.78</v>
      </c>
      <c r="R2450" s="13">
        <f t="shared" si="191"/>
        <v>42607.316122685181</v>
      </c>
      <c r="S2450" s="13">
        <f t="shared" si="192"/>
        <v>42613.233333333337</v>
      </c>
      <c r="T2450">
        <f t="shared" si="193"/>
        <v>2016</v>
      </c>
    </row>
    <row r="2451" spans="1:20" ht="29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 t="shared" si="194"/>
        <v>108</v>
      </c>
      <c r="Q2451">
        <f t="shared" si="190"/>
        <v>90</v>
      </c>
      <c r="R2451" s="13">
        <f t="shared" si="191"/>
        <v>41943.142534722225</v>
      </c>
      <c r="S2451" s="13">
        <f t="shared" si="192"/>
        <v>41973.184201388889</v>
      </c>
      <c r="T2451">
        <f t="shared" si="193"/>
        <v>2014</v>
      </c>
    </row>
    <row r="2452" spans="1:20" ht="29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 t="shared" si="194"/>
        <v>102</v>
      </c>
      <c r="Q2452">
        <f t="shared" si="190"/>
        <v>149.31</v>
      </c>
      <c r="R2452" s="13">
        <f t="shared" si="191"/>
        <v>41902.07240740741</v>
      </c>
      <c r="S2452" s="13">
        <f t="shared" si="192"/>
        <v>41940.132638888892</v>
      </c>
      <c r="T2452">
        <f t="shared" si="193"/>
        <v>2014</v>
      </c>
    </row>
    <row r="2453" spans="1:20" ht="29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 t="shared" si="194"/>
        <v>115</v>
      </c>
      <c r="Q2453">
        <f t="shared" si="190"/>
        <v>62.07</v>
      </c>
      <c r="R2453" s="13">
        <f t="shared" si="191"/>
        <v>42779.908449074079</v>
      </c>
      <c r="S2453" s="13">
        <f t="shared" si="192"/>
        <v>42799.908449074079</v>
      </c>
      <c r="T2453">
        <f t="shared" si="193"/>
        <v>2017</v>
      </c>
    </row>
    <row r="2454" spans="1:20" ht="29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 t="shared" si="194"/>
        <v>134</v>
      </c>
      <c r="Q2454">
        <f t="shared" si="190"/>
        <v>53.4</v>
      </c>
      <c r="R2454" s="13">
        <f t="shared" si="191"/>
        <v>42338.84375</v>
      </c>
      <c r="S2454" s="13">
        <f t="shared" si="192"/>
        <v>42367.958333333328</v>
      </c>
      <c r="T2454">
        <f t="shared" si="193"/>
        <v>2015</v>
      </c>
    </row>
    <row r="2455" spans="1:20" ht="29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 t="shared" si="194"/>
        <v>155</v>
      </c>
      <c r="Q2455">
        <f t="shared" si="190"/>
        <v>69.27</v>
      </c>
      <c r="R2455" s="13">
        <f t="shared" si="191"/>
        <v>42738.692233796297</v>
      </c>
      <c r="S2455" s="13">
        <f t="shared" si="192"/>
        <v>42768.692233796297</v>
      </c>
      <c r="T2455">
        <f t="shared" si="193"/>
        <v>2017</v>
      </c>
    </row>
    <row r="2456" spans="1:20" ht="29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 t="shared" si="194"/>
        <v>101</v>
      </c>
      <c r="Q2456">
        <f t="shared" si="190"/>
        <v>271.51</v>
      </c>
      <c r="R2456" s="13">
        <f t="shared" si="191"/>
        <v>42770.201481481476</v>
      </c>
      <c r="S2456" s="13">
        <f t="shared" si="192"/>
        <v>42805.201481481476</v>
      </c>
      <c r="T2456">
        <f t="shared" si="193"/>
        <v>2017</v>
      </c>
    </row>
    <row r="2457" spans="1:20" ht="29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 t="shared" si="194"/>
        <v>182</v>
      </c>
      <c r="Q2457">
        <f t="shared" si="190"/>
        <v>34.130000000000003</v>
      </c>
      <c r="R2457" s="13">
        <f t="shared" si="191"/>
        <v>42452.781828703708</v>
      </c>
      <c r="S2457" s="13">
        <f t="shared" si="192"/>
        <v>42480.781828703708</v>
      </c>
      <c r="T2457">
        <f t="shared" si="193"/>
        <v>2016</v>
      </c>
    </row>
    <row r="2458" spans="1:20" ht="29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 t="shared" si="194"/>
        <v>181</v>
      </c>
      <c r="Q2458">
        <f t="shared" si="190"/>
        <v>40.49</v>
      </c>
      <c r="R2458" s="13">
        <f t="shared" si="191"/>
        <v>42761.961099537039</v>
      </c>
      <c r="S2458" s="13">
        <f t="shared" si="192"/>
        <v>42791.961099537039</v>
      </c>
      <c r="T2458">
        <f t="shared" si="193"/>
        <v>2017</v>
      </c>
    </row>
    <row r="2459" spans="1:20" ht="29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 t="shared" si="194"/>
        <v>102</v>
      </c>
      <c r="Q2459">
        <f t="shared" si="190"/>
        <v>189.76</v>
      </c>
      <c r="R2459" s="13">
        <f t="shared" si="191"/>
        <v>42423.602500000001</v>
      </c>
      <c r="S2459" s="13">
        <f t="shared" si="192"/>
        <v>42453.560833333337</v>
      </c>
      <c r="T2459">
        <f t="shared" si="193"/>
        <v>2016</v>
      </c>
    </row>
    <row r="2460" spans="1:20" ht="29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 t="shared" si="194"/>
        <v>110</v>
      </c>
      <c r="Q2460">
        <f t="shared" si="190"/>
        <v>68.86</v>
      </c>
      <c r="R2460" s="13">
        <f t="shared" si="191"/>
        <v>42495.871736111112</v>
      </c>
      <c r="S2460" s="13">
        <f t="shared" si="192"/>
        <v>42530.791666666672</v>
      </c>
      <c r="T2460">
        <f t="shared" si="193"/>
        <v>2016</v>
      </c>
    </row>
    <row r="2461" spans="1:20" ht="29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 t="shared" si="194"/>
        <v>102</v>
      </c>
      <c r="Q2461">
        <f t="shared" si="190"/>
        <v>108.78</v>
      </c>
      <c r="R2461" s="13">
        <f t="shared" si="191"/>
        <v>42407.637557870374</v>
      </c>
      <c r="S2461" s="13">
        <f t="shared" si="192"/>
        <v>42452.595891203702</v>
      </c>
      <c r="T2461">
        <f t="shared" si="193"/>
        <v>2016</v>
      </c>
    </row>
    <row r="2462" spans="1:20" ht="29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 t="shared" si="194"/>
        <v>101</v>
      </c>
      <c r="Q2462">
        <f t="shared" si="190"/>
        <v>125.99</v>
      </c>
      <c r="R2462" s="13">
        <f t="shared" si="191"/>
        <v>42704.187118055561</v>
      </c>
      <c r="S2462" s="13">
        <f t="shared" si="192"/>
        <v>42738.178472222222</v>
      </c>
      <c r="T2462">
        <f t="shared" si="193"/>
        <v>2016</v>
      </c>
    </row>
    <row r="2463" spans="1:20" ht="29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 t="shared" si="194"/>
        <v>104</v>
      </c>
      <c r="Q2463">
        <f t="shared" si="190"/>
        <v>90.52</v>
      </c>
      <c r="R2463" s="13">
        <f t="shared" si="191"/>
        <v>40784.012696759259</v>
      </c>
      <c r="S2463" s="13">
        <f t="shared" si="192"/>
        <v>40817.125</v>
      </c>
      <c r="T2463">
        <f t="shared" si="193"/>
        <v>2011</v>
      </c>
    </row>
    <row r="2464" spans="1:20" ht="29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 t="shared" si="194"/>
        <v>111</v>
      </c>
      <c r="Q2464">
        <f t="shared" si="190"/>
        <v>28.88</v>
      </c>
      <c r="R2464" s="13">
        <f t="shared" si="191"/>
        <v>41089.186296296299</v>
      </c>
      <c r="S2464" s="13">
        <f t="shared" si="192"/>
        <v>41109.186296296299</v>
      </c>
      <c r="T2464">
        <f t="shared" si="193"/>
        <v>2012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 t="shared" si="194"/>
        <v>116</v>
      </c>
      <c r="Q2465">
        <f t="shared" si="190"/>
        <v>31</v>
      </c>
      <c r="R2465" s="13">
        <f t="shared" si="191"/>
        <v>41341.111400462964</v>
      </c>
      <c r="S2465" s="13">
        <f t="shared" si="192"/>
        <v>41380.791666666664</v>
      </c>
      <c r="T2465">
        <f t="shared" si="193"/>
        <v>2013</v>
      </c>
    </row>
    <row r="2466" spans="1:20" ht="29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 t="shared" si="194"/>
        <v>111</v>
      </c>
      <c r="Q2466">
        <f t="shared" si="190"/>
        <v>51.67</v>
      </c>
      <c r="R2466" s="13">
        <f t="shared" si="191"/>
        <v>42248.90042824074</v>
      </c>
      <c r="S2466" s="13">
        <f t="shared" si="192"/>
        <v>42277.811805555553</v>
      </c>
      <c r="T2466">
        <f t="shared" si="193"/>
        <v>2015</v>
      </c>
    </row>
    <row r="2467" spans="1:20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 t="shared" si="194"/>
        <v>180</v>
      </c>
      <c r="Q2467">
        <f t="shared" si="190"/>
        <v>26.27</v>
      </c>
      <c r="R2467" s="13">
        <f t="shared" si="191"/>
        <v>41145.719305555554</v>
      </c>
      <c r="S2467" s="13">
        <f t="shared" si="192"/>
        <v>41175.719305555554</v>
      </c>
      <c r="T2467">
        <f t="shared" si="193"/>
        <v>2012</v>
      </c>
    </row>
    <row r="2468" spans="1:20" ht="29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 t="shared" si="194"/>
        <v>100</v>
      </c>
      <c r="Q2468">
        <f t="shared" si="190"/>
        <v>48.08</v>
      </c>
      <c r="R2468" s="13">
        <f t="shared" si="191"/>
        <v>41373.102465277778</v>
      </c>
      <c r="S2468" s="13">
        <f t="shared" si="192"/>
        <v>41403.102465277778</v>
      </c>
      <c r="T2468">
        <f t="shared" si="193"/>
        <v>2013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 t="shared" si="194"/>
        <v>119</v>
      </c>
      <c r="Q2469">
        <f t="shared" si="190"/>
        <v>27.56</v>
      </c>
      <c r="R2469" s="13">
        <f t="shared" si="191"/>
        <v>41025.874201388891</v>
      </c>
      <c r="S2469" s="13">
        <f t="shared" si="192"/>
        <v>41039.708333333336</v>
      </c>
      <c r="T2469">
        <f t="shared" si="193"/>
        <v>2012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 t="shared" si="194"/>
        <v>107</v>
      </c>
      <c r="Q2470">
        <f t="shared" si="190"/>
        <v>36.97</v>
      </c>
      <c r="R2470" s="13">
        <f t="shared" si="191"/>
        <v>41174.154178240737</v>
      </c>
      <c r="S2470" s="13">
        <f t="shared" si="192"/>
        <v>41210.208333333336</v>
      </c>
      <c r="T2470">
        <f t="shared" si="193"/>
        <v>2012</v>
      </c>
    </row>
    <row r="2471" spans="1:20" ht="29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 t="shared" si="194"/>
        <v>114</v>
      </c>
      <c r="Q2471">
        <f t="shared" si="190"/>
        <v>29.02</v>
      </c>
      <c r="R2471" s="13">
        <f t="shared" si="191"/>
        <v>40557.429733796293</v>
      </c>
      <c r="S2471" s="13">
        <f t="shared" si="192"/>
        <v>40582.429733796293</v>
      </c>
      <c r="T2471">
        <f t="shared" si="193"/>
        <v>2011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 t="shared" si="194"/>
        <v>103</v>
      </c>
      <c r="Q2472">
        <f t="shared" si="190"/>
        <v>28.66</v>
      </c>
      <c r="R2472" s="13">
        <f t="shared" si="191"/>
        <v>41023.07471064815</v>
      </c>
      <c r="S2472" s="13">
        <f t="shared" si="192"/>
        <v>41053.07471064815</v>
      </c>
      <c r="T2472">
        <f t="shared" si="193"/>
        <v>2012</v>
      </c>
    </row>
    <row r="2473" spans="1:20" ht="29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 t="shared" si="194"/>
        <v>128</v>
      </c>
      <c r="Q2473">
        <f t="shared" si="190"/>
        <v>37.65</v>
      </c>
      <c r="R2473" s="13">
        <f t="shared" si="191"/>
        <v>40893.992962962962</v>
      </c>
      <c r="S2473" s="13">
        <f t="shared" si="192"/>
        <v>40933.992962962962</v>
      </c>
      <c r="T2473">
        <f t="shared" si="193"/>
        <v>2011</v>
      </c>
    </row>
    <row r="2474" spans="1:20" ht="29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 t="shared" si="194"/>
        <v>136</v>
      </c>
      <c r="Q2474">
        <f t="shared" si="190"/>
        <v>97.9</v>
      </c>
      <c r="R2474" s="13">
        <f t="shared" si="191"/>
        <v>40354.11550925926</v>
      </c>
      <c r="S2474" s="13">
        <f t="shared" si="192"/>
        <v>40425.043749999997</v>
      </c>
      <c r="T2474">
        <f t="shared" si="193"/>
        <v>2010</v>
      </c>
    </row>
    <row r="2475" spans="1:20" ht="29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 t="shared" si="194"/>
        <v>100</v>
      </c>
      <c r="Q2475">
        <f t="shared" si="190"/>
        <v>42.55</v>
      </c>
      <c r="R2475" s="13">
        <f t="shared" si="191"/>
        <v>41193.748483796298</v>
      </c>
      <c r="S2475" s="13">
        <f t="shared" si="192"/>
        <v>41223.790150462963</v>
      </c>
      <c r="T2475">
        <f t="shared" si="193"/>
        <v>2012</v>
      </c>
    </row>
    <row r="2476" spans="1:20" ht="29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 t="shared" si="194"/>
        <v>100</v>
      </c>
      <c r="Q2476">
        <f t="shared" si="190"/>
        <v>131.58000000000001</v>
      </c>
      <c r="R2476" s="13">
        <f t="shared" si="191"/>
        <v>40417.011296296296</v>
      </c>
      <c r="S2476" s="13">
        <f t="shared" si="192"/>
        <v>40462.011296296296</v>
      </c>
      <c r="T2476">
        <f t="shared" si="193"/>
        <v>2010</v>
      </c>
    </row>
    <row r="2477" spans="1:20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 t="shared" si="194"/>
        <v>105</v>
      </c>
      <c r="Q2477">
        <f t="shared" si="190"/>
        <v>32.32</v>
      </c>
      <c r="R2477" s="13">
        <f t="shared" si="191"/>
        <v>40310.287673611114</v>
      </c>
      <c r="S2477" s="13">
        <f t="shared" si="192"/>
        <v>40369.916666666664</v>
      </c>
      <c r="T2477">
        <f t="shared" si="193"/>
        <v>2010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 t="shared" si="194"/>
        <v>105</v>
      </c>
      <c r="Q2478">
        <f t="shared" si="190"/>
        <v>61.1</v>
      </c>
      <c r="R2478" s="13">
        <f t="shared" si="191"/>
        <v>41913.328356481477</v>
      </c>
      <c r="S2478" s="13">
        <f t="shared" si="192"/>
        <v>41946.370023148149</v>
      </c>
      <c r="T2478">
        <f t="shared" si="193"/>
        <v>2014</v>
      </c>
    </row>
    <row r="2479" spans="1:20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 t="shared" si="194"/>
        <v>171</v>
      </c>
      <c r="Q2479">
        <f t="shared" si="190"/>
        <v>31.34</v>
      </c>
      <c r="R2479" s="13">
        <f t="shared" si="191"/>
        <v>41088.691493055558</v>
      </c>
      <c r="S2479" s="13">
        <f t="shared" si="192"/>
        <v>41133.691493055558</v>
      </c>
      <c r="T2479">
        <f t="shared" si="193"/>
        <v>2012</v>
      </c>
    </row>
    <row r="2480" spans="1:20" ht="29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 t="shared" si="194"/>
        <v>128</v>
      </c>
      <c r="Q2480">
        <f t="shared" si="190"/>
        <v>129.11000000000001</v>
      </c>
      <c r="R2480" s="13">
        <f t="shared" si="191"/>
        <v>41257.950381944444</v>
      </c>
      <c r="S2480" s="13">
        <f t="shared" si="192"/>
        <v>41287.950381944444</v>
      </c>
      <c r="T2480">
        <f t="shared" si="193"/>
        <v>2012</v>
      </c>
    </row>
    <row r="2481" spans="1:20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 t="shared" si="194"/>
        <v>133</v>
      </c>
      <c r="Q2481">
        <f t="shared" si="190"/>
        <v>25.02</v>
      </c>
      <c r="R2481" s="13">
        <f t="shared" si="191"/>
        <v>41107.726782407408</v>
      </c>
      <c r="S2481" s="13">
        <f t="shared" si="192"/>
        <v>41118.083333333336</v>
      </c>
      <c r="T2481">
        <f t="shared" si="193"/>
        <v>2012</v>
      </c>
    </row>
    <row r="2482" spans="1:20" ht="29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 t="shared" si="194"/>
        <v>100</v>
      </c>
      <c r="Q2482">
        <f t="shared" si="190"/>
        <v>250</v>
      </c>
      <c r="R2482" s="13">
        <f t="shared" si="191"/>
        <v>42227.936157407406</v>
      </c>
      <c r="S2482" s="13">
        <f t="shared" si="192"/>
        <v>42287.936157407406</v>
      </c>
      <c r="T2482">
        <f t="shared" si="193"/>
        <v>2015</v>
      </c>
    </row>
    <row r="2483" spans="1:20" ht="29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 t="shared" si="194"/>
        <v>113</v>
      </c>
      <c r="Q2483">
        <f t="shared" si="190"/>
        <v>47.54</v>
      </c>
      <c r="R2483" s="13">
        <f t="shared" si="191"/>
        <v>40999.645925925928</v>
      </c>
      <c r="S2483" s="13">
        <f t="shared" si="192"/>
        <v>41029.645925925928</v>
      </c>
      <c r="T2483">
        <f t="shared" si="193"/>
        <v>2012</v>
      </c>
    </row>
    <row r="2484" spans="1:20" ht="29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 t="shared" si="194"/>
        <v>100</v>
      </c>
      <c r="Q2484">
        <f t="shared" si="190"/>
        <v>40.04</v>
      </c>
      <c r="R2484" s="13">
        <f t="shared" si="191"/>
        <v>40711.782210648147</v>
      </c>
      <c r="S2484" s="13">
        <f t="shared" si="192"/>
        <v>40756.782210648147</v>
      </c>
      <c r="T2484">
        <f t="shared" si="193"/>
        <v>2011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 t="shared" si="194"/>
        <v>114</v>
      </c>
      <c r="Q2485">
        <f t="shared" si="190"/>
        <v>65.84</v>
      </c>
      <c r="R2485" s="13">
        <f t="shared" si="191"/>
        <v>40970.750034722223</v>
      </c>
      <c r="S2485" s="13">
        <f t="shared" si="192"/>
        <v>41030.708368055559</v>
      </c>
      <c r="T2485">
        <f t="shared" si="193"/>
        <v>2012</v>
      </c>
    </row>
    <row r="2486" spans="1:20" ht="29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 t="shared" si="194"/>
        <v>119</v>
      </c>
      <c r="Q2486">
        <f t="shared" si="190"/>
        <v>46.4</v>
      </c>
      <c r="R2486" s="13">
        <f t="shared" si="191"/>
        <v>40771.916701388887</v>
      </c>
      <c r="S2486" s="13">
        <f t="shared" si="192"/>
        <v>40801.916701388887</v>
      </c>
      <c r="T2486">
        <f t="shared" si="193"/>
        <v>2011</v>
      </c>
    </row>
    <row r="2487" spans="1:20" ht="29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 t="shared" si="194"/>
        <v>103</v>
      </c>
      <c r="Q2487">
        <f t="shared" si="190"/>
        <v>50.37</v>
      </c>
      <c r="R2487" s="13">
        <f t="shared" si="191"/>
        <v>40793.998599537037</v>
      </c>
      <c r="S2487" s="13">
        <f t="shared" si="192"/>
        <v>40828.998599537037</v>
      </c>
      <c r="T2487">
        <f t="shared" si="193"/>
        <v>2011</v>
      </c>
    </row>
    <row r="2488" spans="1:20" ht="29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 t="shared" si="194"/>
        <v>266</v>
      </c>
      <c r="Q2488">
        <f t="shared" si="190"/>
        <v>26.57</v>
      </c>
      <c r="R2488" s="13">
        <f t="shared" si="191"/>
        <v>40991.708055555559</v>
      </c>
      <c r="S2488" s="13">
        <f t="shared" si="192"/>
        <v>41021.708055555559</v>
      </c>
      <c r="T2488">
        <f t="shared" si="193"/>
        <v>2012</v>
      </c>
    </row>
    <row r="2489" spans="1:20" ht="29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 t="shared" si="194"/>
        <v>100</v>
      </c>
      <c r="Q2489">
        <f t="shared" si="190"/>
        <v>39.49</v>
      </c>
      <c r="R2489" s="13">
        <f t="shared" si="191"/>
        <v>41026.083298611113</v>
      </c>
      <c r="S2489" s="13">
        <f t="shared" si="192"/>
        <v>41056.083298611113</v>
      </c>
      <c r="T2489">
        <f t="shared" si="193"/>
        <v>2012</v>
      </c>
    </row>
    <row r="2490" spans="1:20" ht="29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 t="shared" si="194"/>
        <v>107</v>
      </c>
      <c r="Q2490">
        <f t="shared" si="190"/>
        <v>49.25</v>
      </c>
      <c r="R2490" s="13">
        <f t="shared" si="191"/>
        <v>40833.633194444446</v>
      </c>
      <c r="S2490" s="13">
        <f t="shared" si="192"/>
        <v>40863.674861111111</v>
      </c>
      <c r="T2490">
        <f t="shared" si="193"/>
        <v>2011</v>
      </c>
    </row>
    <row r="2491" spans="1:20" ht="29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 t="shared" si="194"/>
        <v>134</v>
      </c>
      <c r="Q2491">
        <f t="shared" si="190"/>
        <v>62.38</v>
      </c>
      <c r="R2491" s="13">
        <f t="shared" si="191"/>
        <v>41373.690266203703</v>
      </c>
      <c r="S2491" s="13">
        <f t="shared" si="192"/>
        <v>41403.690266203703</v>
      </c>
      <c r="T2491">
        <f t="shared" si="193"/>
        <v>2013</v>
      </c>
    </row>
    <row r="2492" spans="1:20" ht="29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 t="shared" si="194"/>
        <v>121</v>
      </c>
      <c r="Q2492">
        <f t="shared" si="190"/>
        <v>37.94</v>
      </c>
      <c r="R2492" s="13">
        <f t="shared" si="191"/>
        <v>41023.227731481478</v>
      </c>
      <c r="S2492" s="13">
        <f t="shared" si="192"/>
        <v>41083.227731481478</v>
      </c>
      <c r="T2492">
        <f t="shared" si="193"/>
        <v>2012</v>
      </c>
    </row>
    <row r="2493" spans="1:20" ht="29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 t="shared" si="194"/>
        <v>103</v>
      </c>
      <c r="Q2493">
        <f t="shared" si="190"/>
        <v>51.6</v>
      </c>
      <c r="R2493" s="13">
        <f t="shared" si="191"/>
        <v>40542.839282407411</v>
      </c>
      <c r="S2493" s="13">
        <f t="shared" si="192"/>
        <v>40559.07708333333</v>
      </c>
      <c r="T2493">
        <f t="shared" si="193"/>
        <v>2010</v>
      </c>
    </row>
    <row r="2494" spans="1:20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 t="shared" si="194"/>
        <v>125</v>
      </c>
      <c r="Q2494">
        <f t="shared" si="190"/>
        <v>27.78</v>
      </c>
      <c r="R2494" s="13">
        <f t="shared" si="191"/>
        <v>41024.985972222225</v>
      </c>
      <c r="S2494" s="13">
        <f t="shared" si="192"/>
        <v>41076.415972222225</v>
      </c>
      <c r="T2494">
        <f t="shared" si="193"/>
        <v>2012</v>
      </c>
    </row>
    <row r="2495" spans="1:20" ht="29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 t="shared" si="194"/>
        <v>129</v>
      </c>
      <c r="Q2495">
        <f t="shared" si="190"/>
        <v>99.38</v>
      </c>
      <c r="R2495" s="13">
        <f t="shared" si="191"/>
        <v>41348.168287037035</v>
      </c>
      <c r="S2495" s="13">
        <f t="shared" si="192"/>
        <v>41393.168287037035</v>
      </c>
      <c r="T2495">
        <f t="shared" si="193"/>
        <v>2013</v>
      </c>
    </row>
    <row r="2496" spans="1:20" ht="29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 t="shared" si="194"/>
        <v>101</v>
      </c>
      <c r="Q2496">
        <f t="shared" si="190"/>
        <v>38.85</v>
      </c>
      <c r="R2496" s="13">
        <f t="shared" si="191"/>
        <v>41022.645185185182</v>
      </c>
      <c r="S2496" s="13">
        <f t="shared" si="192"/>
        <v>41052.645185185182</v>
      </c>
      <c r="T2496">
        <f t="shared" si="193"/>
        <v>2012</v>
      </c>
    </row>
    <row r="2497" spans="1:20" ht="29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 t="shared" si="194"/>
        <v>128</v>
      </c>
      <c r="Q2497">
        <f t="shared" si="190"/>
        <v>45.55</v>
      </c>
      <c r="R2497" s="13">
        <f t="shared" si="191"/>
        <v>41036.946469907409</v>
      </c>
      <c r="S2497" s="13">
        <f t="shared" si="192"/>
        <v>41066.946469907409</v>
      </c>
      <c r="T2497">
        <f t="shared" si="193"/>
        <v>2012</v>
      </c>
    </row>
    <row r="2498" spans="1:20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 t="shared" si="194"/>
        <v>100</v>
      </c>
      <c r="Q2498">
        <f t="shared" si="190"/>
        <v>600</v>
      </c>
      <c r="R2498" s="13">
        <f t="shared" si="191"/>
        <v>41327.996435185189</v>
      </c>
      <c r="S2498" s="13">
        <f t="shared" si="192"/>
        <v>41362.954768518517</v>
      </c>
      <c r="T2498">
        <f t="shared" si="193"/>
        <v>2013</v>
      </c>
    </row>
    <row r="2499" spans="1:20" ht="29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 t="shared" si="194"/>
        <v>113</v>
      </c>
      <c r="Q2499">
        <f t="shared" ref="Q2499:Q2562" si="195">IFERROR(ROUND(E2499/L2499,2),0)</f>
        <v>80.55</v>
      </c>
      <c r="R2499" s="13">
        <f t="shared" ref="R2499:R2562" si="196">(((J2499/60)/60)/24+DATE(1970,1,1))</f>
        <v>40730.878912037035</v>
      </c>
      <c r="S2499" s="13">
        <f t="shared" ref="S2499:S2562" si="197">(((I2499/60)/60)/24)+DATE(1970,1,1)</f>
        <v>40760.878912037035</v>
      </c>
      <c r="T2499">
        <f t="shared" ref="T2499:T2562" si="198">YEAR(R2499)</f>
        <v>2011</v>
      </c>
    </row>
    <row r="2500" spans="1:20" ht="29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 t="shared" ref="P2500:P2563" si="199">ROUND(E2500/D2500*100,0)</f>
        <v>106</v>
      </c>
      <c r="Q2500">
        <f t="shared" si="195"/>
        <v>52.8</v>
      </c>
      <c r="R2500" s="13">
        <f t="shared" si="196"/>
        <v>42017.967442129629</v>
      </c>
      <c r="S2500" s="13">
        <f t="shared" si="197"/>
        <v>42031.967442129629</v>
      </c>
      <c r="T2500">
        <f t="shared" si="198"/>
        <v>2015</v>
      </c>
    </row>
    <row r="2501" spans="1:20" ht="29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 t="shared" si="199"/>
        <v>203</v>
      </c>
      <c r="Q2501">
        <f t="shared" si="195"/>
        <v>47.68</v>
      </c>
      <c r="R2501" s="13">
        <f t="shared" si="196"/>
        <v>41226.648576388885</v>
      </c>
      <c r="S2501" s="13">
        <f t="shared" si="197"/>
        <v>41274.75</v>
      </c>
      <c r="T2501">
        <f t="shared" si="198"/>
        <v>2012</v>
      </c>
    </row>
    <row r="2502" spans="1:20" ht="29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 t="shared" si="199"/>
        <v>113</v>
      </c>
      <c r="Q2502">
        <f t="shared" si="195"/>
        <v>23.45</v>
      </c>
      <c r="R2502" s="13">
        <f t="shared" si="196"/>
        <v>41053.772858796299</v>
      </c>
      <c r="S2502" s="13">
        <f t="shared" si="197"/>
        <v>41083.772858796299</v>
      </c>
      <c r="T2502">
        <f t="shared" si="198"/>
        <v>2012</v>
      </c>
    </row>
    <row r="2503" spans="1:20" ht="29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 t="shared" si="199"/>
        <v>3</v>
      </c>
      <c r="Q2503">
        <f t="shared" si="195"/>
        <v>40.14</v>
      </c>
      <c r="R2503" s="13">
        <f t="shared" si="196"/>
        <v>42244.776666666665</v>
      </c>
      <c r="S2503" s="13">
        <f t="shared" si="197"/>
        <v>42274.776666666665</v>
      </c>
      <c r="T2503">
        <f t="shared" si="198"/>
        <v>2015</v>
      </c>
    </row>
    <row r="2504" spans="1:20" ht="29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 t="shared" si="199"/>
        <v>0</v>
      </c>
      <c r="Q2504">
        <f t="shared" si="195"/>
        <v>17.2</v>
      </c>
      <c r="R2504" s="13">
        <f t="shared" si="196"/>
        <v>41858.825439814813</v>
      </c>
      <c r="S2504" s="13">
        <f t="shared" si="197"/>
        <v>41903.825439814813</v>
      </c>
      <c r="T2504">
        <f t="shared" si="198"/>
        <v>2014</v>
      </c>
    </row>
    <row r="2505" spans="1:20" ht="29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 t="shared" si="199"/>
        <v>0</v>
      </c>
      <c r="Q2505">
        <f t="shared" si="195"/>
        <v>0</v>
      </c>
      <c r="R2505" s="13">
        <f t="shared" si="196"/>
        <v>42498.899398148147</v>
      </c>
      <c r="S2505" s="13">
        <f t="shared" si="197"/>
        <v>42528.879166666666</v>
      </c>
      <c r="T2505">
        <f t="shared" si="198"/>
        <v>2016</v>
      </c>
    </row>
    <row r="2506" spans="1:20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 t="shared" si="199"/>
        <v>0</v>
      </c>
      <c r="Q2506">
        <f t="shared" si="195"/>
        <v>0</v>
      </c>
      <c r="R2506" s="13">
        <f t="shared" si="196"/>
        <v>41928.015439814815</v>
      </c>
      <c r="S2506" s="13">
        <f t="shared" si="197"/>
        <v>41958.057106481487</v>
      </c>
      <c r="T2506">
        <f t="shared" si="198"/>
        <v>2014</v>
      </c>
    </row>
    <row r="2507" spans="1:20" ht="43.5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 t="shared" si="199"/>
        <v>0</v>
      </c>
      <c r="Q2507">
        <f t="shared" si="195"/>
        <v>0</v>
      </c>
      <c r="R2507" s="13">
        <f t="shared" si="196"/>
        <v>42047.05574074074</v>
      </c>
      <c r="S2507" s="13">
        <f t="shared" si="197"/>
        <v>42077.014074074075</v>
      </c>
      <c r="T2507">
        <f t="shared" si="198"/>
        <v>2015</v>
      </c>
    </row>
    <row r="2508" spans="1:20" ht="29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 t="shared" si="199"/>
        <v>1</v>
      </c>
      <c r="Q2508">
        <f t="shared" si="195"/>
        <v>15</v>
      </c>
      <c r="R2508" s="13">
        <f t="shared" si="196"/>
        <v>42258.297094907408</v>
      </c>
      <c r="S2508" s="13">
        <f t="shared" si="197"/>
        <v>42280.875</v>
      </c>
      <c r="T2508">
        <f t="shared" si="198"/>
        <v>2015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 t="shared" si="199"/>
        <v>0</v>
      </c>
      <c r="Q2509">
        <f t="shared" si="195"/>
        <v>0</v>
      </c>
      <c r="R2509" s="13">
        <f t="shared" si="196"/>
        <v>42105.072962962964</v>
      </c>
      <c r="S2509" s="13">
        <f t="shared" si="197"/>
        <v>42135.072962962964</v>
      </c>
      <c r="T2509">
        <f t="shared" si="198"/>
        <v>2015</v>
      </c>
    </row>
    <row r="2510" spans="1:20" ht="29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 t="shared" si="199"/>
        <v>0</v>
      </c>
      <c r="Q2510">
        <f t="shared" si="195"/>
        <v>0</v>
      </c>
      <c r="R2510" s="13">
        <f t="shared" si="196"/>
        <v>41835.951782407406</v>
      </c>
      <c r="S2510" s="13">
        <f t="shared" si="197"/>
        <v>41865.951782407406</v>
      </c>
      <c r="T2510">
        <f t="shared" si="198"/>
        <v>2014</v>
      </c>
    </row>
    <row r="2511" spans="1:20" ht="29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 t="shared" si="199"/>
        <v>1</v>
      </c>
      <c r="Q2511">
        <f t="shared" si="195"/>
        <v>35.71</v>
      </c>
      <c r="R2511" s="13">
        <f t="shared" si="196"/>
        <v>42058.809594907405</v>
      </c>
      <c r="S2511" s="13">
        <f t="shared" si="197"/>
        <v>42114.767928240741</v>
      </c>
      <c r="T2511">
        <f t="shared" si="198"/>
        <v>2015</v>
      </c>
    </row>
    <row r="2512" spans="1:20" ht="29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 t="shared" si="199"/>
        <v>0</v>
      </c>
      <c r="Q2512">
        <f t="shared" si="195"/>
        <v>37.5</v>
      </c>
      <c r="R2512" s="13">
        <f t="shared" si="196"/>
        <v>42078.997361111105</v>
      </c>
      <c r="S2512" s="13">
        <f t="shared" si="197"/>
        <v>42138.997361111105</v>
      </c>
      <c r="T2512">
        <f t="shared" si="198"/>
        <v>2015</v>
      </c>
    </row>
    <row r="2513" spans="1:20" ht="29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 t="shared" si="199"/>
        <v>0</v>
      </c>
      <c r="Q2513">
        <f t="shared" si="195"/>
        <v>0</v>
      </c>
      <c r="R2513" s="13">
        <f t="shared" si="196"/>
        <v>42371.446909722217</v>
      </c>
      <c r="S2513" s="13">
        <f t="shared" si="197"/>
        <v>42401.446909722217</v>
      </c>
      <c r="T2513">
        <f t="shared" si="198"/>
        <v>2016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 t="shared" si="199"/>
        <v>0</v>
      </c>
      <c r="Q2514">
        <f t="shared" si="195"/>
        <v>0</v>
      </c>
      <c r="R2514" s="13">
        <f t="shared" si="196"/>
        <v>41971.876863425925</v>
      </c>
      <c r="S2514" s="13">
        <f t="shared" si="197"/>
        <v>41986.876863425925</v>
      </c>
      <c r="T2514">
        <f t="shared" si="198"/>
        <v>2014</v>
      </c>
    </row>
    <row r="2515" spans="1:20" ht="29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 t="shared" si="199"/>
        <v>0</v>
      </c>
      <c r="Q2515">
        <f t="shared" si="195"/>
        <v>0</v>
      </c>
      <c r="R2515" s="13">
        <f t="shared" si="196"/>
        <v>42732.00681712963</v>
      </c>
      <c r="S2515" s="13">
        <f t="shared" si="197"/>
        <v>42792.00681712963</v>
      </c>
      <c r="T2515">
        <f t="shared" si="198"/>
        <v>2016</v>
      </c>
    </row>
    <row r="2516" spans="1:20" ht="29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 t="shared" si="199"/>
        <v>2</v>
      </c>
      <c r="Q2516">
        <f t="shared" si="195"/>
        <v>52.5</v>
      </c>
      <c r="R2516" s="13">
        <f t="shared" si="196"/>
        <v>41854.389780092592</v>
      </c>
      <c r="S2516" s="13">
        <f t="shared" si="197"/>
        <v>41871.389780092592</v>
      </c>
      <c r="T2516">
        <f t="shared" si="198"/>
        <v>2014</v>
      </c>
    </row>
    <row r="2517" spans="1:20" ht="29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 t="shared" si="199"/>
        <v>19</v>
      </c>
      <c r="Q2517">
        <f t="shared" si="195"/>
        <v>77.5</v>
      </c>
      <c r="R2517" s="13">
        <f t="shared" si="196"/>
        <v>42027.839733796296</v>
      </c>
      <c r="S2517" s="13">
        <f t="shared" si="197"/>
        <v>42057.839733796296</v>
      </c>
      <c r="T2517">
        <f t="shared" si="198"/>
        <v>2015</v>
      </c>
    </row>
    <row r="2518" spans="1:20" ht="29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 t="shared" si="199"/>
        <v>0</v>
      </c>
      <c r="Q2518">
        <f t="shared" si="195"/>
        <v>0</v>
      </c>
      <c r="R2518" s="13">
        <f t="shared" si="196"/>
        <v>41942.653379629628</v>
      </c>
      <c r="S2518" s="13">
        <f t="shared" si="197"/>
        <v>41972.6950462963</v>
      </c>
      <c r="T2518">
        <f t="shared" si="198"/>
        <v>2014</v>
      </c>
    </row>
    <row r="2519" spans="1:20" ht="29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 t="shared" si="199"/>
        <v>10</v>
      </c>
      <c r="Q2519">
        <f t="shared" si="195"/>
        <v>53.55</v>
      </c>
      <c r="R2519" s="13">
        <f t="shared" si="196"/>
        <v>42052.802430555559</v>
      </c>
      <c r="S2519" s="13">
        <f t="shared" si="197"/>
        <v>42082.760763888888</v>
      </c>
      <c r="T2519">
        <f t="shared" si="198"/>
        <v>2015</v>
      </c>
    </row>
    <row r="2520" spans="1:20" ht="29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 t="shared" si="199"/>
        <v>0</v>
      </c>
      <c r="Q2520">
        <f t="shared" si="195"/>
        <v>0</v>
      </c>
      <c r="R2520" s="13">
        <f t="shared" si="196"/>
        <v>41926.680879629632</v>
      </c>
      <c r="S2520" s="13">
        <f t="shared" si="197"/>
        <v>41956.722546296296</v>
      </c>
      <c r="T2520">
        <f t="shared" si="198"/>
        <v>2014</v>
      </c>
    </row>
    <row r="2521" spans="1:20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 t="shared" si="199"/>
        <v>0</v>
      </c>
      <c r="Q2521">
        <f t="shared" si="195"/>
        <v>16.25</v>
      </c>
      <c r="R2521" s="13">
        <f t="shared" si="196"/>
        <v>41809.155138888891</v>
      </c>
      <c r="S2521" s="13">
        <f t="shared" si="197"/>
        <v>41839.155138888891</v>
      </c>
      <c r="T2521">
        <f t="shared" si="198"/>
        <v>2014</v>
      </c>
    </row>
    <row r="2522" spans="1:20" ht="29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 t="shared" si="199"/>
        <v>0</v>
      </c>
      <c r="Q2522">
        <f t="shared" si="195"/>
        <v>0</v>
      </c>
      <c r="R2522" s="13">
        <f t="shared" si="196"/>
        <v>42612.600520833337</v>
      </c>
      <c r="S2522" s="13">
        <f t="shared" si="197"/>
        <v>42658.806249999994</v>
      </c>
      <c r="T2522">
        <f t="shared" si="198"/>
        <v>2016</v>
      </c>
    </row>
    <row r="2523" spans="1:20" ht="29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 t="shared" si="199"/>
        <v>109</v>
      </c>
      <c r="Q2523">
        <f t="shared" si="195"/>
        <v>103.68</v>
      </c>
      <c r="R2523" s="13">
        <f t="shared" si="196"/>
        <v>42269.967835648145</v>
      </c>
      <c r="S2523" s="13">
        <f t="shared" si="197"/>
        <v>42290.967835648145</v>
      </c>
      <c r="T2523">
        <f t="shared" si="198"/>
        <v>2015</v>
      </c>
    </row>
    <row r="2524" spans="1:20" ht="29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 t="shared" si="199"/>
        <v>100</v>
      </c>
      <c r="Q2524">
        <f t="shared" si="195"/>
        <v>185.19</v>
      </c>
      <c r="R2524" s="13">
        <f t="shared" si="196"/>
        <v>42460.573611111111</v>
      </c>
      <c r="S2524" s="13">
        <f t="shared" si="197"/>
        <v>42482.619444444441</v>
      </c>
      <c r="T2524">
        <f t="shared" si="198"/>
        <v>2016</v>
      </c>
    </row>
    <row r="2525" spans="1:20" ht="29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 t="shared" si="199"/>
        <v>156</v>
      </c>
      <c r="Q2525">
        <f t="shared" si="195"/>
        <v>54.15</v>
      </c>
      <c r="R2525" s="13">
        <f t="shared" si="196"/>
        <v>41930.975601851853</v>
      </c>
      <c r="S2525" s="13">
        <f t="shared" si="197"/>
        <v>41961.017268518524</v>
      </c>
      <c r="T2525">
        <f t="shared" si="198"/>
        <v>2014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 t="shared" si="199"/>
        <v>102</v>
      </c>
      <c r="Q2526">
        <f t="shared" si="195"/>
        <v>177.21</v>
      </c>
      <c r="R2526" s="13">
        <f t="shared" si="196"/>
        <v>41961.807372685187</v>
      </c>
      <c r="S2526" s="13">
        <f t="shared" si="197"/>
        <v>41994.1875</v>
      </c>
      <c r="T2526">
        <f t="shared" si="198"/>
        <v>2014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 t="shared" si="199"/>
        <v>100</v>
      </c>
      <c r="Q2527">
        <f t="shared" si="195"/>
        <v>100.33</v>
      </c>
      <c r="R2527" s="13">
        <f t="shared" si="196"/>
        <v>41058.844571759262</v>
      </c>
      <c r="S2527" s="13">
        <f t="shared" si="197"/>
        <v>41088.844571759262</v>
      </c>
      <c r="T2527">
        <f t="shared" si="198"/>
        <v>2012</v>
      </c>
    </row>
    <row r="2528" spans="1:20" ht="29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 t="shared" si="199"/>
        <v>113</v>
      </c>
      <c r="Q2528">
        <f t="shared" si="195"/>
        <v>136.91</v>
      </c>
      <c r="R2528" s="13">
        <f t="shared" si="196"/>
        <v>41953.091134259259</v>
      </c>
      <c r="S2528" s="13">
        <f t="shared" si="197"/>
        <v>41981.207638888889</v>
      </c>
      <c r="T2528">
        <f t="shared" si="198"/>
        <v>2014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 t="shared" si="199"/>
        <v>102</v>
      </c>
      <c r="Q2529">
        <f t="shared" si="195"/>
        <v>57.54</v>
      </c>
      <c r="R2529" s="13">
        <f t="shared" si="196"/>
        <v>41546.75105324074</v>
      </c>
      <c r="S2529" s="13">
        <f t="shared" si="197"/>
        <v>41565.165972222225</v>
      </c>
      <c r="T2529">
        <f t="shared" si="198"/>
        <v>2013</v>
      </c>
    </row>
    <row r="2530" spans="1:20" ht="29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 t="shared" si="199"/>
        <v>107</v>
      </c>
      <c r="Q2530">
        <f t="shared" si="195"/>
        <v>52.96</v>
      </c>
      <c r="R2530" s="13">
        <f t="shared" si="196"/>
        <v>42217.834525462968</v>
      </c>
      <c r="S2530" s="13">
        <f t="shared" si="197"/>
        <v>42236.458333333328</v>
      </c>
      <c r="T2530">
        <f t="shared" si="198"/>
        <v>2015</v>
      </c>
    </row>
    <row r="2531" spans="1:20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 t="shared" si="199"/>
        <v>104</v>
      </c>
      <c r="Q2531">
        <f t="shared" si="195"/>
        <v>82.33</v>
      </c>
      <c r="R2531" s="13">
        <f t="shared" si="196"/>
        <v>40948.080729166664</v>
      </c>
      <c r="S2531" s="13">
        <f t="shared" si="197"/>
        <v>40993.0390625</v>
      </c>
      <c r="T2531">
        <f t="shared" si="198"/>
        <v>2012</v>
      </c>
    </row>
    <row r="2532" spans="1:20" ht="29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 t="shared" si="199"/>
        <v>100</v>
      </c>
      <c r="Q2532">
        <f t="shared" si="195"/>
        <v>135.41999999999999</v>
      </c>
      <c r="R2532" s="13">
        <f t="shared" si="196"/>
        <v>42081.864641203705</v>
      </c>
      <c r="S2532" s="13">
        <f t="shared" si="197"/>
        <v>42114.201388888891</v>
      </c>
      <c r="T2532">
        <f t="shared" si="198"/>
        <v>2015</v>
      </c>
    </row>
    <row r="2533" spans="1:20" ht="29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 t="shared" si="199"/>
        <v>100</v>
      </c>
      <c r="Q2533">
        <f t="shared" si="195"/>
        <v>74.069999999999993</v>
      </c>
      <c r="R2533" s="13">
        <f t="shared" si="196"/>
        <v>42208.680023148147</v>
      </c>
      <c r="S2533" s="13">
        <f t="shared" si="197"/>
        <v>42231.165972222225</v>
      </c>
      <c r="T2533">
        <f t="shared" si="198"/>
        <v>2015</v>
      </c>
    </row>
    <row r="2534" spans="1:20" ht="29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 t="shared" si="199"/>
        <v>126</v>
      </c>
      <c r="Q2534">
        <f t="shared" si="195"/>
        <v>84.08</v>
      </c>
      <c r="R2534" s="13">
        <f t="shared" si="196"/>
        <v>41107.849143518521</v>
      </c>
      <c r="S2534" s="13">
        <f t="shared" si="197"/>
        <v>41137.849143518521</v>
      </c>
      <c r="T2534">
        <f t="shared" si="198"/>
        <v>2012</v>
      </c>
    </row>
    <row r="2535" spans="1:20" ht="29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 t="shared" si="199"/>
        <v>111</v>
      </c>
      <c r="Q2535">
        <f t="shared" si="195"/>
        <v>61.03</v>
      </c>
      <c r="R2535" s="13">
        <f t="shared" si="196"/>
        <v>41304.751284722224</v>
      </c>
      <c r="S2535" s="13">
        <f t="shared" si="197"/>
        <v>41334.750787037039</v>
      </c>
      <c r="T2535">
        <f t="shared" si="198"/>
        <v>2013</v>
      </c>
    </row>
    <row r="2536" spans="1:20" ht="29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 t="shared" si="199"/>
        <v>105</v>
      </c>
      <c r="Q2536">
        <f t="shared" si="195"/>
        <v>150</v>
      </c>
      <c r="R2536" s="13">
        <f t="shared" si="196"/>
        <v>40127.700370370374</v>
      </c>
      <c r="S2536" s="13">
        <f t="shared" si="197"/>
        <v>40179.25</v>
      </c>
      <c r="T2536">
        <f t="shared" si="198"/>
        <v>2009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 t="shared" si="199"/>
        <v>104</v>
      </c>
      <c r="Q2537">
        <f t="shared" si="195"/>
        <v>266.08999999999997</v>
      </c>
      <c r="R2537" s="13">
        <f t="shared" si="196"/>
        <v>41943.791030092594</v>
      </c>
      <c r="S2537" s="13">
        <f t="shared" si="197"/>
        <v>41974.832696759258</v>
      </c>
      <c r="T2537">
        <f t="shared" si="198"/>
        <v>2014</v>
      </c>
    </row>
    <row r="2538" spans="1:20" ht="29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 t="shared" si="199"/>
        <v>116</v>
      </c>
      <c r="Q2538">
        <f t="shared" si="195"/>
        <v>7.25</v>
      </c>
      <c r="R2538" s="13">
        <f t="shared" si="196"/>
        <v>41464.106087962966</v>
      </c>
      <c r="S2538" s="13">
        <f t="shared" si="197"/>
        <v>41485.106087962966</v>
      </c>
      <c r="T2538">
        <f t="shared" si="198"/>
        <v>2013</v>
      </c>
    </row>
    <row r="2539" spans="1:20" ht="29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 t="shared" si="199"/>
        <v>110</v>
      </c>
      <c r="Q2539">
        <f t="shared" si="195"/>
        <v>100</v>
      </c>
      <c r="R2539" s="13">
        <f t="shared" si="196"/>
        <v>40696.648784722223</v>
      </c>
      <c r="S2539" s="13">
        <f t="shared" si="197"/>
        <v>40756.648784722223</v>
      </c>
      <c r="T2539">
        <f t="shared" si="198"/>
        <v>2011</v>
      </c>
    </row>
    <row r="2540" spans="1:20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 t="shared" si="199"/>
        <v>113</v>
      </c>
      <c r="Q2540">
        <f t="shared" si="195"/>
        <v>109.96</v>
      </c>
      <c r="R2540" s="13">
        <f t="shared" si="196"/>
        <v>41298.509965277779</v>
      </c>
      <c r="S2540" s="13">
        <f t="shared" si="197"/>
        <v>41329.207638888889</v>
      </c>
      <c r="T2540">
        <f t="shared" si="198"/>
        <v>2013</v>
      </c>
    </row>
    <row r="2541" spans="1:20" ht="29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 t="shared" si="199"/>
        <v>100</v>
      </c>
      <c r="Q2541">
        <f t="shared" si="195"/>
        <v>169.92</v>
      </c>
      <c r="R2541" s="13">
        <f t="shared" si="196"/>
        <v>41977.902222222227</v>
      </c>
      <c r="S2541" s="13">
        <f t="shared" si="197"/>
        <v>42037.902222222227</v>
      </c>
      <c r="T2541">
        <f t="shared" si="198"/>
        <v>2014</v>
      </c>
    </row>
    <row r="2542" spans="1:20" ht="29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 t="shared" si="199"/>
        <v>103</v>
      </c>
      <c r="Q2542">
        <f t="shared" si="195"/>
        <v>95.74</v>
      </c>
      <c r="R2542" s="13">
        <f t="shared" si="196"/>
        <v>40785.675011574072</v>
      </c>
      <c r="S2542" s="13">
        <f t="shared" si="197"/>
        <v>40845.675011574072</v>
      </c>
      <c r="T2542">
        <f t="shared" si="198"/>
        <v>2011</v>
      </c>
    </row>
    <row r="2543" spans="1:20" ht="29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 t="shared" si="199"/>
        <v>107</v>
      </c>
      <c r="Q2543">
        <f t="shared" si="195"/>
        <v>59.46</v>
      </c>
      <c r="R2543" s="13">
        <f t="shared" si="196"/>
        <v>41483.449282407404</v>
      </c>
      <c r="S2543" s="13">
        <f t="shared" si="197"/>
        <v>41543.449282407404</v>
      </c>
      <c r="T2543">
        <f t="shared" si="198"/>
        <v>2013</v>
      </c>
    </row>
    <row r="2544" spans="1:20" ht="29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 t="shared" si="199"/>
        <v>104</v>
      </c>
      <c r="Q2544">
        <f t="shared" si="195"/>
        <v>55.77</v>
      </c>
      <c r="R2544" s="13">
        <f t="shared" si="196"/>
        <v>41509.426585648151</v>
      </c>
      <c r="S2544" s="13">
        <f t="shared" si="197"/>
        <v>41548.165972222225</v>
      </c>
      <c r="T2544">
        <f t="shared" si="198"/>
        <v>2013</v>
      </c>
    </row>
    <row r="2545" spans="1:20" ht="29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 t="shared" si="199"/>
        <v>156</v>
      </c>
      <c r="Q2545">
        <f t="shared" si="195"/>
        <v>30.08</v>
      </c>
      <c r="R2545" s="13">
        <f t="shared" si="196"/>
        <v>40514.107615740737</v>
      </c>
      <c r="S2545" s="13">
        <f t="shared" si="197"/>
        <v>40545.125</v>
      </c>
      <c r="T2545">
        <f t="shared" si="198"/>
        <v>2010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 t="shared" si="199"/>
        <v>101</v>
      </c>
      <c r="Q2546">
        <f t="shared" si="195"/>
        <v>88.44</v>
      </c>
      <c r="R2546" s="13">
        <f t="shared" si="196"/>
        <v>41068.520474537036</v>
      </c>
      <c r="S2546" s="13">
        <f t="shared" si="197"/>
        <v>41098.520474537036</v>
      </c>
      <c r="T2546">
        <f t="shared" si="198"/>
        <v>2012</v>
      </c>
    </row>
    <row r="2547" spans="1:20" ht="29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 t="shared" si="199"/>
        <v>195</v>
      </c>
      <c r="Q2547">
        <f t="shared" si="195"/>
        <v>64.03</v>
      </c>
      <c r="R2547" s="13">
        <f t="shared" si="196"/>
        <v>42027.13817129629</v>
      </c>
      <c r="S2547" s="13">
        <f t="shared" si="197"/>
        <v>42062.020833333328</v>
      </c>
      <c r="T2547">
        <f t="shared" si="198"/>
        <v>2015</v>
      </c>
    </row>
    <row r="2548" spans="1:20" ht="29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 t="shared" si="199"/>
        <v>112</v>
      </c>
      <c r="Q2548">
        <f t="shared" si="195"/>
        <v>60.15</v>
      </c>
      <c r="R2548" s="13">
        <f t="shared" si="196"/>
        <v>41524.858553240738</v>
      </c>
      <c r="S2548" s="13">
        <f t="shared" si="197"/>
        <v>41552.208333333336</v>
      </c>
      <c r="T2548">
        <f t="shared" si="198"/>
        <v>2013</v>
      </c>
    </row>
    <row r="2549" spans="1:20" ht="29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 t="shared" si="199"/>
        <v>120</v>
      </c>
      <c r="Q2549">
        <f t="shared" si="195"/>
        <v>49.19</v>
      </c>
      <c r="R2549" s="13">
        <f t="shared" si="196"/>
        <v>40973.773182870369</v>
      </c>
      <c r="S2549" s="13">
        <f t="shared" si="197"/>
        <v>41003.731516203705</v>
      </c>
      <c r="T2549">
        <f t="shared" si="198"/>
        <v>2012</v>
      </c>
    </row>
    <row r="2550" spans="1:20" ht="29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 t="shared" si="199"/>
        <v>102</v>
      </c>
      <c r="Q2550">
        <f t="shared" si="195"/>
        <v>165.16</v>
      </c>
      <c r="R2550" s="13">
        <f t="shared" si="196"/>
        <v>42618.625428240746</v>
      </c>
      <c r="S2550" s="13">
        <f t="shared" si="197"/>
        <v>42643.185416666667</v>
      </c>
      <c r="T2550">
        <f t="shared" si="198"/>
        <v>2016</v>
      </c>
    </row>
    <row r="2551" spans="1:20" ht="29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 t="shared" si="199"/>
        <v>103</v>
      </c>
      <c r="Q2551">
        <f t="shared" si="195"/>
        <v>43.62</v>
      </c>
      <c r="R2551" s="13">
        <f t="shared" si="196"/>
        <v>41390.757754629631</v>
      </c>
      <c r="S2551" s="13">
        <f t="shared" si="197"/>
        <v>41425.708333333336</v>
      </c>
      <c r="T2551">
        <f t="shared" si="198"/>
        <v>2013</v>
      </c>
    </row>
    <row r="2552" spans="1:20" ht="29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 t="shared" si="199"/>
        <v>101</v>
      </c>
      <c r="Q2552">
        <f t="shared" si="195"/>
        <v>43.7</v>
      </c>
      <c r="R2552" s="13">
        <f t="shared" si="196"/>
        <v>42228.634328703702</v>
      </c>
      <c r="S2552" s="13">
        <f t="shared" si="197"/>
        <v>42285.165972222225</v>
      </c>
      <c r="T2552">
        <f t="shared" si="198"/>
        <v>2015</v>
      </c>
    </row>
    <row r="2553" spans="1:20" ht="29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 t="shared" si="199"/>
        <v>103</v>
      </c>
      <c r="Q2553">
        <f t="shared" si="195"/>
        <v>67.42</v>
      </c>
      <c r="R2553" s="13">
        <f t="shared" si="196"/>
        <v>40961.252141203702</v>
      </c>
      <c r="S2553" s="13">
        <f t="shared" si="197"/>
        <v>40989.866666666669</v>
      </c>
      <c r="T2553">
        <f t="shared" si="198"/>
        <v>2012</v>
      </c>
    </row>
    <row r="2554" spans="1:20" ht="29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 t="shared" si="199"/>
        <v>107</v>
      </c>
      <c r="Q2554">
        <f t="shared" si="195"/>
        <v>177.5</v>
      </c>
      <c r="R2554" s="13">
        <f t="shared" si="196"/>
        <v>42769.809965277775</v>
      </c>
      <c r="S2554" s="13">
        <f t="shared" si="197"/>
        <v>42799.809965277775</v>
      </c>
      <c r="T2554">
        <f t="shared" si="198"/>
        <v>2017</v>
      </c>
    </row>
    <row r="2555" spans="1:20" ht="29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 t="shared" si="199"/>
        <v>156</v>
      </c>
      <c r="Q2555">
        <f t="shared" si="195"/>
        <v>38.880000000000003</v>
      </c>
      <c r="R2555" s="13">
        <f t="shared" si="196"/>
        <v>41113.199155092596</v>
      </c>
      <c r="S2555" s="13">
        <f t="shared" si="197"/>
        <v>41173.199155092596</v>
      </c>
      <c r="T2555">
        <f t="shared" si="198"/>
        <v>2012</v>
      </c>
    </row>
    <row r="2556" spans="1:20" ht="29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 t="shared" si="199"/>
        <v>123</v>
      </c>
      <c r="Q2556">
        <f t="shared" si="195"/>
        <v>54.99</v>
      </c>
      <c r="R2556" s="13">
        <f t="shared" si="196"/>
        <v>42125.078275462962</v>
      </c>
      <c r="S2556" s="13">
        <f t="shared" si="197"/>
        <v>42156.165972222225</v>
      </c>
      <c r="T2556">
        <f t="shared" si="198"/>
        <v>2015</v>
      </c>
    </row>
    <row r="2557" spans="1:20" ht="29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 t="shared" si="199"/>
        <v>107</v>
      </c>
      <c r="Q2557">
        <f t="shared" si="195"/>
        <v>61.34</v>
      </c>
      <c r="R2557" s="13">
        <f t="shared" si="196"/>
        <v>41026.655011574076</v>
      </c>
      <c r="S2557" s="13">
        <f t="shared" si="197"/>
        <v>41057.655011574076</v>
      </c>
      <c r="T2557">
        <f t="shared" si="198"/>
        <v>2012</v>
      </c>
    </row>
    <row r="2558" spans="1:20" ht="29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 t="shared" si="199"/>
        <v>106</v>
      </c>
      <c r="Q2558">
        <f t="shared" si="195"/>
        <v>23.12</v>
      </c>
      <c r="R2558" s="13">
        <f t="shared" si="196"/>
        <v>41222.991400462961</v>
      </c>
      <c r="S2558" s="13">
        <f t="shared" si="197"/>
        <v>41267.991400462961</v>
      </c>
      <c r="T2558">
        <f t="shared" si="198"/>
        <v>2012</v>
      </c>
    </row>
    <row r="2559" spans="1:20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 t="shared" si="199"/>
        <v>118</v>
      </c>
      <c r="Q2559">
        <f t="shared" si="195"/>
        <v>29.61</v>
      </c>
      <c r="R2559" s="13">
        <f t="shared" si="196"/>
        <v>41744.745208333334</v>
      </c>
      <c r="S2559" s="13">
        <f t="shared" si="197"/>
        <v>41774.745208333334</v>
      </c>
      <c r="T2559">
        <f t="shared" si="198"/>
        <v>2014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 t="shared" si="199"/>
        <v>109</v>
      </c>
      <c r="Q2560">
        <f t="shared" si="195"/>
        <v>75.61</v>
      </c>
      <c r="R2560" s="13">
        <f t="shared" si="196"/>
        <v>42093.860023148154</v>
      </c>
      <c r="S2560" s="13">
        <f t="shared" si="197"/>
        <v>42125.582638888889</v>
      </c>
      <c r="T2560">
        <f t="shared" si="198"/>
        <v>2015</v>
      </c>
    </row>
    <row r="2561" spans="1:20" ht="29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 t="shared" si="199"/>
        <v>111</v>
      </c>
      <c r="Q2561">
        <f t="shared" si="195"/>
        <v>35.6</v>
      </c>
      <c r="R2561" s="13">
        <f t="shared" si="196"/>
        <v>40829.873657407406</v>
      </c>
      <c r="S2561" s="13">
        <f t="shared" si="197"/>
        <v>40862.817361111112</v>
      </c>
      <c r="T2561">
        <f t="shared" si="198"/>
        <v>2011</v>
      </c>
    </row>
    <row r="2562" spans="1:20" ht="29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 t="shared" si="199"/>
        <v>100</v>
      </c>
      <c r="Q2562">
        <f t="shared" si="195"/>
        <v>143</v>
      </c>
      <c r="R2562" s="13">
        <f t="shared" si="196"/>
        <v>42039.951087962967</v>
      </c>
      <c r="S2562" s="13">
        <f t="shared" si="197"/>
        <v>42069.951087962967</v>
      </c>
      <c r="T2562">
        <f t="shared" si="198"/>
        <v>2015</v>
      </c>
    </row>
    <row r="2563" spans="1:20" ht="29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 t="shared" si="199"/>
        <v>0</v>
      </c>
      <c r="Q2563">
        <f t="shared" ref="Q2563:Q2626" si="200">IFERROR(ROUND(E2563/L2563,2),0)</f>
        <v>0</v>
      </c>
      <c r="R2563" s="13">
        <f t="shared" ref="R2563:R2626" si="201">(((J2563/60)/60)/24+DATE(1970,1,1))</f>
        <v>42260.528807870374</v>
      </c>
      <c r="S2563" s="13">
        <f t="shared" ref="S2563:S2626" si="202">(((I2563/60)/60)/24)+DATE(1970,1,1)</f>
        <v>42290.528807870374</v>
      </c>
      <c r="T2563">
        <f t="shared" ref="T2563:T2626" si="203">YEAR(R2563)</f>
        <v>2015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 t="shared" ref="P2564:P2627" si="204">ROUND(E2564/D2564*100,0)</f>
        <v>1</v>
      </c>
      <c r="Q2564">
        <f t="shared" si="200"/>
        <v>25</v>
      </c>
      <c r="R2564" s="13">
        <f t="shared" si="201"/>
        <v>42594.524756944447</v>
      </c>
      <c r="S2564" s="13">
        <f t="shared" si="202"/>
        <v>42654.524756944447</v>
      </c>
      <c r="T2564">
        <f t="shared" si="203"/>
        <v>2016</v>
      </c>
    </row>
    <row r="2565" spans="1:20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 t="shared" si="204"/>
        <v>0</v>
      </c>
      <c r="Q2565">
        <f t="shared" si="200"/>
        <v>0</v>
      </c>
      <c r="R2565" s="13">
        <f t="shared" si="201"/>
        <v>42155.139479166668</v>
      </c>
      <c r="S2565" s="13">
        <f t="shared" si="202"/>
        <v>42215.139479166668</v>
      </c>
      <c r="T2565">
        <f t="shared" si="203"/>
        <v>2015</v>
      </c>
    </row>
    <row r="2566" spans="1:20" ht="29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 t="shared" si="204"/>
        <v>0</v>
      </c>
      <c r="Q2566">
        <f t="shared" si="200"/>
        <v>0</v>
      </c>
      <c r="R2566" s="13">
        <f t="shared" si="201"/>
        <v>41822.040497685186</v>
      </c>
      <c r="S2566" s="13">
        <f t="shared" si="202"/>
        <v>41852.040497685186</v>
      </c>
      <c r="T2566">
        <f t="shared" si="203"/>
        <v>2014</v>
      </c>
    </row>
    <row r="2567" spans="1:20" ht="29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 t="shared" si="204"/>
        <v>1</v>
      </c>
      <c r="Q2567">
        <f t="shared" si="200"/>
        <v>100</v>
      </c>
      <c r="R2567" s="13">
        <f t="shared" si="201"/>
        <v>42440.650335648148</v>
      </c>
      <c r="S2567" s="13">
        <f t="shared" si="202"/>
        <v>42499.868055555555</v>
      </c>
      <c r="T2567">
        <f t="shared" si="203"/>
        <v>2016</v>
      </c>
    </row>
    <row r="2568" spans="1:20" ht="29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 t="shared" si="204"/>
        <v>0</v>
      </c>
      <c r="Q2568">
        <f t="shared" si="200"/>
        <v>0</v>
      </c>
      <c r="R2568" s="13">
        <f t="shared" si="201"/>
        <v>41842.980879629627</v>
      </c>
      <c r="S2568" s="13">
        <f t="shared" si="202"/>
        <v>41872.980879629627</v>
      </c>
      <c r="T2568">
        <f t="shared" si="203"/>
        <v>2014</v>
      </c>
    </row>
    <row r="2569" spans="1:20" ht="29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 t="shared" si="204"/>
        <v>0</v>
      </c>
      <c r="Q2569">
        <f t="shared" si="200"/>
        <v>60</v>
      </c>
      <c r="R2569" s="13">
        <f t="shared" si="201"/>
        <v>42087.878912037035</v>
      </c>
      <c r="S2569" s="13">
        <f t="shared" si="202"/>
        <v>42117.878912037035</v>
      </c>
      <c r="T2569">
        <f t="shared" si="203"/>
        <v>2015</v>
      </c>
    </row>
    <row r="2570" spans="1:20" ht="29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 t="shared" si="204"/>
        <v>1</v>
      </c>
      <c r="Q2570">
        <f t="shared" si="200"/>
        <v>50</v>
      </c>
      <c r="R2570" s="13">
        <f t="shared" si="201"/>
        <v>42584.666597222225</v>
      </c>
      <c r="S2570" s="13">
        <f t="shared" si="202"/>
        <v>42614.666597222225</v>
      </c>
      <c r="T2570">
        <f t="shared" si="203"/>
        <v>2016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 t="shared" si="204"/>
        <v>2</v>
      </c>
      <c r="Q2571">
        <f t="shared" si="200"/>
        <v>72.5</v>
      </c>
      <c r="R2571" s="13">
        <f t="shared" si="201"/>
        <v>42234.105462962965</v>
      </c>
      <c r="S2571" s="13">
        <f t="shared" si="202"/>
        <v>42264.105462962965</v>
      </c>
      <c r="T2571">
        <f t="shared" si="203"/>
        <v>2015</v>
      </c>
    </row>
    <row r="2572" spans="1:20" ht="29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 t="shared" si="204"/>
        <v>1</v>
      </c>
      <c r="Q2572">
        <f t="shared" si="200"/>
        <v>29.5</v>
      </c>
      <c r="R2572" s="13">
        <f t="shared" si="201"/>
        <v>42744.903182870374</v>
      </c>
      <c r="S2572" s="13">
        <f t="shared" si="202"/>
        <v>42774.903182870374</v>
      </c>
      <c r="T2572">
        <f t="shared" si="203"/>
        <v>2017</v>
      </c>
    </row>
    <row r="2573" spans="1:20" ht="29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 t="shared" si="204"/>
        <v>0</v>
      </c>
      <c r="Q2573">
        <f t="shared" si="200"/>
        <v>62.5</v>
      </c>
      <c r="R2573" s="13">
        <f t="shared" si="201"/>
        <v>42449.341678240744</v>
      </c>
      <c r="S2573" s="13">
        <f t="shared" si="202"/>
        <v>42509.341678240744</v>
      </c>
      <c r="T2573">
        <f t="shared" si="203"/>
        <v>2016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 t="shared" si="204"/>
        <v>0</v>
      </c>
      <c r="Q2574">
        <f t="shared" si="200"/>
        <v>0</v>
      </c>
      <c r="R2574" s="13">
        <f t="shared" si="201"/>
        <v>42077.119409722218</v>
      </c>
      <c r="S2574" s="13">
        <f t="shared" si="202"/>
        <v>42107.119409722218</v>
      </c>
      <c r="T2574">
        <f t="shared" si="203"/>
        <v>2015</v>
      </c>
    </row>
    <row r="2575" spans="1:20" ht="29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 t="shared" si="204"/>
        <v>0</v>
      </c>
      <c r="Q2575">
        <f t="shared" si="200"/>
        <v>0</v>
      </c>
      <c r="R2575" s="13">
        <f t="shared" si="201"/>
        <v>41829.592002314814</v>
      </c>
      <c r="S2575" s="13">
        <f t="shared" si="202"/>
        <v>41874.592002314814</v>
      </c>
      <c r="T2575">
        <f t="shared" si="203"/>
        <v>2014</v>
      </c>
    </row>
    <row r="2576" spans="1:20" ht="29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 t="shared" si="204"/>
        <v>0</v>
      </c>
      <c r="Q2576">
        <f t="shared" si="200"/>
        <v>0</v>
      </c>
      <c r="R2576" s="13">
        <f t="shared" si="201"/>
        <v>42487.825752314813</v>
      </c>
      <c r="S2576" s="13">
        <f t="shared" si="202"/>
        <v>42508.825752314813</v>
      </c>
      <c r="T2576">
        <f t="shared" si="203"/>
        <v>2016</v>
      </c>
    </row>
    <row r="2577" spans="1:20" ht="29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 t="shared" si="204"/>
        <v>0</v>
      </c>
      <c r="Q2577">
        <f t="shared" si="200"/>
        <v>0</v>
      </c>
      <c r="R2577" s="13">
        <f t="shared" si="201"/>
        <v>41986.108726851846</v>
      </c>
      <c r="S2577" s="13">
        <f t="shared" si="202"/>
        <v>42016.108726851846</v>
      </c>
      <c r="T2577">
        <f t="shared" si="203"/>
        <v>2014</v>
      </c>
    </row>
    <row r="2578" spans="1:20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 t="shared" si="204"/>
        <v>0</v>
      </c>
      <c r="Q2578">
        <f t="shared" si="200"/>
        <v>0</v>
      </c>
      <c r="R2578" s="13">
        <f t="shared" si="201"/>
        <v>42060.00980324074</v>
      </c>
      <c r="S2578" s="13">
        <f t="shared" si="202"/>
        <v>42104.968136574069</v>
      </c>
      <c r="T2578">
        <f t="shared" si="203"/>
        <v>2015</v>
      </c>
    </row>
    <row r="2579" spans="1:20" ht="29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 t="shared" si="204"/>
        <v>0</v>
      </c>
      <c r="Q2579">
        <f t="shared" si="200"/>
        <v>0</v>
      </c>
      <c r="R2579" s="13">
        <f t="shared" si="201"/>
        <v>41830.820567129631</v>
      </c>
      <c r="S2579" s="13">
        <f t="shared" si="202"/>
        <v>41855.820567129631</v>
      </c>
      <c r="T2579">
        <f t="shared" si="203"/>
        <v>2014</v>
      </c>
    </row>
    <row r="2580" spans="1:20" ht="29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 t="shared" si="204"/>
        <v>0</v>
      </c>
      <c r="Q2580">
        <f t="shared" si="200"/>
        <v>0</v>
      </c>
      <c r="R2580" s="13">
        <f t="shared" si="201"/>
        <v>42238.022905092599</v>
      </c>
      <c r="S2580" s="13">
        <f t="shared" si="202"/>
        <v>42286.708333333328</v>
      </c>
      <c r="T2580">
        <f t="shared" si="203"/>
        <v>2015</v>
      </c>
    </row>
    <row r="2581" spans="1:20" ht="29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 t="shared" si="204"/>
        <v>0</v>
      </c>
      <c r="Q2581">
        <f t="shared" si="200"/>
        <v>23.08</v>
      </c>
      <c r="R2581" s="13">
        <f t="shared" si="201"/>
        <v>41837.829895833333</v>
      </c>
      <c r="S2581" s="13">
        <f t="shared" si="202"/>
        <v>41897.829895833333</v>
      </c>
      <c r="T2581">
        <f t="shared" si="203"/>
        <v>2014</v>
      </c>
    </row>
    <row r="2582" spans="1:20" ht="29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 t="shared" si="204"/>
        <v>1</v>
      </c>
      <c r="Q2582">
        <f t="shared" si="200"/>
        <v>25.5</v>
      </c>
      <c r="R2582" s="13">
        <f t="shared" si="201"/>
        <v>42110.326423611114</v>
      </c>
      <c r="S2582" s="13">
        <f t="shared" si="202"/>
        <v>42140.125</v>
      </c>
      <c r="T2582">
        <f t="shared" si="203"/>
        <v>2015</v>
      </c>
    </row>
    <row r="2583" spans="1:20" ht="29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 t="shared" si="204"/>
        <v>11</v>
      </c>
      <c r="Q2583">
        <f t="shared" si="200"/>
        <v>48.18</v>
      </c>
      <c r="R2583" s="13">
        <f t="shared" si="201"/>
        <v>42294.628449074073</v>
      </c>
      <c r="S2583" s="13">
        <f t="shared" si="202"/>
        <v>42324.670115740737</v>
      </c>
      <c r="T2583">
        <f t="shared" si="203"/>
        <v>2015</v>
      </c>
    </row>
    <row r="2584" spans="1:20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 t="shared" si="204"/>
        <v>0</v>
      </c>
      <c r="Q2584">
        <f t="shared" si="200"/>
        <v>1</v>
      </c>
      <c r="R2584" s="13">
        <f t="shared" si="201"/>
        <v>42642.988819444443</v>
      </c>
      <c r="S2584" s="13">
        <f t="shared" si="202"/>
        <v>42672.988819444443</v>
      </c>
      <c r="T2584">
        <f t="shared" si="203"/>
        <v>2016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 t="shared" si="204"/>
        <v>1</v>
      </c>
      <c r="Q2585">
        <f t="shared" si="200"/>
        <v>1</v>
      </c>
      <c r="R2585" s="13">
        <f t="shared" si="201"/>
        <v>42019.76944444445</v>
      </c>
      <c r="S2585" s="13">
        <f t="shared" si="202"/>
        <v>42079.727777777778</v>
      </c>
      <c r="T2585">
        <f t="shared" si="203"/>
        <v>2015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 t="shared" si="204"/>
        <v>0</v>
      </c>
      <c r="Q2586">
        <f t="shared" si="200"/>
        <v>0</v>
      </c>
      <c r="R2586" s="13">
        <f t="shared" si="201"/>
        <v>42140.173252314817</v>
      </c>
      <c r="S2586" s="13">
        <f t="shared" si="202"/>
        <v>42170.173252314817</v>
      </c>
      <c r="T2586">
        <f t="shared" si="203"/>
        <v>2015</v>
      </c>
    </row>
    <row r="2587" spans="1:20" ht="29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 t="shared" si="204"/>
        <v>0</v>
      </c>
      <c r="Q2587">
        <f t="shared" si="200"/>
        <v>50</v>
      </c>
      <c r="R2587" s="13">
        <f t="shared" si="201"/>
        <v>41795.963333333333</v>
      </c>
      <c r="S2587" s="13">
        <f t="shared" si="202"/>
        <v>41825.963333333333</v>
      </c>
      <c r="T2587">
        <f t="shared" si="203"/>
        <v>2014</v>
      </c>
    </row>
    <row r="2588" spans="1:20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 t="shared" si="204"/>
        <v>0</v>
      </c>
      <c r="Q2588">
        <f t="shared" si="200"/>
        <v>5</v>
      </c>
      <c r="R2588" s="13">
        <f t="shared" si="201"/>
        <v>42333.330277777779</v>
      </c>
      <c r="S2588" s="13">
        <f t="shared" si="202"/>
        <v>42363.330277777779</v>
      </c>
      <c r="T2588">
        <f t="shared" si="203"/>
        <v>2015</v>
      </c>
    </row>
    <row r="2589" spans="1:20" ht="29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 t="shared" si="204"/>
        <v>2</v>
      </c>
      <c r="Q2589">
        <f t="shared" si="200"/>
        <v>202.83</v>
      </c>
      <c r="R2589" s="13">
        <f t="shared" si="201"/>
        <v>42338.675381944442</v>
      </c>
      <c r="S2589" s="13">
        <f t="shared" si="202"/>
        <v>42368.675381944442</v>
      </c>
      <c r="T2589">
        <f t="shared" si="203"/>
        <v>2015</v>
      </c>
    </row>
    <row r="2590" spans="1:20" ht="29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 t="shared" si="204"/>
        <v>4</v>
      </c>
      <c r="Q2590">
        <f t="shared" si="200"/>
        <v>29.13</v>
      </c>
      <c r="R2590" s="13">
        <f t="shared" si="201"/>
        <v>42042.676226851851</v>
      </c>
      <c r="S2590" s="13">
        <f t="shared" si="202"/>
        <v>42094.551388888889</v>
      </c>
      <c r="T2590">
        <f t="shared" si="203"/>
        <v>2015</v>
      </c>
    </row>
    <row r="2591" spans="1:20" ht="29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 t="shared" si="204"/>
        <v>0</v>
      </c>
      <c r="Q2591">
        <f t="shared" si="200"/>
        <v>5</v>
      </c>
      <c r="R2591" s="13">
        <f t="shared" si="201"/>
        <v>42422.536192129628</v>
      </c>
      <c r="S2591" s="13">
        <f t="shared" si="202"/>
        <v>42452.494525462964</v>
      </c>
      <c r="T2591">
        <f t="shared" si="203"/>
        <v>2016</v>
      </c>
    </row>
    <row r="2592" spans="1:20" ht="29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 t="shared" si="204"/>
        <v>0</v>
      </c>
      <c r="Q2592">
        <f t="shared" si="200"/>
        <v>0</v>
      </c>
      <c r="R2592" s="13">
        <f t="shared" si="201"/>
        <v>42388.589085648149</v>
      </c>
      <c r="S2592" s="13">
        <f t="shared" si="202"/>
        <v>42395.589085648149</v>
      </c>
      <c r="T2592">
        <f t="shared" si="203"/>
        <v>2016</v>
      </c>
    </row>
    <row r="2593" spans="1:20" ht="29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 t="shared" si="204"/>
        <v>2</v>
      </c>
      <c r="Q2593">
        <f t="shared" si="200"/>
        <v>13</v>
      </c>
      <c r="R2593" s="13">
        <f t="shared" si="201"/>
        <v>42382.906527777777</v>
      </c>
      <c r="S2593" s="13">
        <f t="shared" si="202"/>
        <v>42442.864861111113</v>
      </c>
      <c r="T2593">
        <f t="shared" si="203"/>
        <v>2016</v>
      </c>
    </row>
    <row r="2594" spans="1:20" ht="29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 t="shared" si="204"/>
        <v>0</v>
      </c>
      <c r="Q2594">
        <f t="shared" si="200"/>
        <v>50</v>
      </c>
      <c r="R2594" s="13">
        <f t="shared" si="201"/>
        <v>41887.801168981481</v>
      </c>
      <c r="S2594" s="13">
        <f t="shared" si="202"/>
        <v>41917.801168981481</v>
      </c>
      <c r="T2594">
        <f t="shared" si="203"/>
        <v>2014</v>
      </c>
    </row>
    <row r="2595" spans="1:20" ht="29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 t="shared" si="204"/>
        <v>0</v>
      </c>
      <c r="Q2595">
        <f t="shared" si="200"/>
        <v>0</v>
      </c>
      <c r="R2595" s="13">
        <f t="shared" si="201"/>
        <v>42089.84520833334</v>
      </c>
      <c r="S2595" s="13">
        <f t="shared" si="202"/>
        <v>42119.84520833334</v>
      </c>
      <c r="T2595">
        <f t="shared" si="203"/>
        <v>2015</v>
      </c>
    </row>
    <row r="2596" spans="1:20" ht="29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 t="shared" si="204"/>
        <v>0</v>
      </c>
      <c r="Q2596">
        <f t="shared" si="200"/>
        <v>1</v>
      </c>
      <c r="R2596" s="13">
        <f t="shared" si="201"/>
        <v>41828.967916666668</v>
      </c>
      <c r="S2596" s="13">
        <f t="shared" si="202"/>
        <v>41858.967916666668</v>
      </c>
      <c r="T2596">
        <f t="shared" si="203"/>
        <v>2014</v>
      </c>
    </row>
    <row r="2597" spans="1:20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 t="shared" si="204"/>
        <v>12</v>
      </c>
      <c r="Q2597">
        <f t="shared" si="200"/>
        <v>96.05</v>
      </c>
      <c r="R2597" s="13">
        <f t="shared" si="201"/>
        <v>42760.244212962964</v>
      </c>
      <c r="S2597" s="13">
        <f t="shared" si="202"/>
        <v>42790.244212962964</v>
      </c>
      <c r="T2597">
        <f t="shared" si="203"/>
        <v>2017</v>
      </c>
    </row>
    <row r="2598" spans="1:20" ht="29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 t="shared" si="204"/>
        <v>24</v>
      </c>
      <c r="Q2598">
        <f t="shared" si="200"/>
        <v>305.77999999999997</v>
      </c>
      <c r="R2598" s="13">
        <f t="shared" si="201"/>
        <v>41828.664456018516</v>
      </c>
      <c r="S2598" s="13">
        <f t="shared" si="202"/>
        <v>41858.664456018516</v>
      </c>
      <c r="T2598">
        <f t="shared" si="203"/>
        <v>2014</v>
      </c>
    </row>
    <row r="2599" spans="1:20" ht="29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 t="shared" si="204"/>
        <v>6</v>
      </c>
      <c r="Q2599">
        <f t="shared" si="200"/>
        <v>12.14</v>
      </c>
      <c r="R2599" s="13">
        <f t="shared" si="201"/>
        <v>42510.341631944444</v>
      </c>
      <c r="S2599" s="13">
        <f t="shared" si="202"/>
        <v>42540.341631944444</v>
      </c>
      <c r="T2599">
        <f t="shared" si="203"/>
        <v>2016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 t="shared" si="204"/>
        <v>39</v>
      </c>
      <c r="Q2600">
        <f t="shared" si="200"/>
        <v>83.57</v>
      </c>
      <c r="R2600" s="13">
        <f t="shared" si="201"/>
        <v>42240.840289351851</v>
      </c>
      <c r="S2600" s="13">
        <f t="shared" si="202"/>
        <v>42270.840289351851</v>
      </c>
      <c r="T2600">
        <f t="shared" si="203"/>
        <v>2015</v>
      </c>
    </row>
    <row r="2601" spans="1:20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 t="shared" si="204"/>
        <v>1</v>
      </c>
      <c r="Q2601">
        <f t="shared" si="200"/>
        <v>18</v>
      </c>
      <c r="R2601" s="13">
        <f t="shared" si="201"/>
        <v>41809.754016203704</v>
      </c>
      <c r="S2601" s="13">
        <f t="shared" si="202"/>
        <v>41854.754016203704</v>
      </c>
      <c r="T2601">
        <f t="shared" si="203"/>
        <v>2014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 t="shared" si="204"/>
        <v>7</v>
      </c>
      <c r="Q2602">
        <f t="shared" si="200"/>
        <v>115.53</v>
      </c>
      <c r="R2602" s="13">
        <f t="shared" si="201"/>
        <v>42394.900462962964</v>
      </c>
      <c r="S2602" s="13">
        <f t="shared" si="202"/>
        <v>42454.858796296292</v>
      </c>
      <c r="T2602">
        <f t="shared" si="203"/>
        <v>2016</v>
      </c>
    </row>
    <row r="2603" spans="1:20" ht="29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 t="shared" si="204"/>
        <v>661</v>
      </c>
      <c r="Q2603">
        <f t="shared" si="200"/>
        <v>21.9</v>
      </c>
      <c r="R2603" s="13">
        <f t="shared" si="201"/>
        <v>41150.902187499996</v>
      </c>
      <c r="S2603" s="13">
        <f t="shared" si="202"/>
        <v>41165.165972222225</v>
      </c>
      <c r="T2603">
        <f t="shared" si="203"/>
        <v>2012</v>
      </c>
    </row>
    <row r="2604" spans="1:20" ht="29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 t="shared" si="204"/>
        <v>326</v>
      </c>
      <c r="Q2604">
        <f t="shared" si="200"/>
        <v>80.02</v>
      </c>
      <c r="R2604" s="13">
        <f t="shared" si="201"/>
        <v>41915.747314814813</v>
      </c>
      <c r="S2604" s="13">
        <f t="shared" si="202"/>
        <v>41955.888888888891</v>
      </c>
      <c r="T2604">
        <f t="shared" si="203"/>
        <v>2014</v>
      </c>
    </row>
    <row r="2605" spans="1:20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 t="shared" si="204"/>
        <v>101</v>
      </c>
      <c r="Q2605">
        <f t="shared" si="200"/>
        <v>35.520000000000003</v>
      </c>
      <c r="R2605" s="13">
        <f t="shared" si="201"/>
        <v>41617.912662037037</v>
      </c>
      <c r="S2605" s="13">
        <f t="shared" si="202"/>
        <v>41631.912662037037</v>
      </c>
      <c r="T2605">
        <f t="shared" si="203"/>
        <v>2013</v>
      </c>
    </row>
    <row r="2606" spans="1:20" ht="29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 t="shared" si="204"/>
        <v>104</v>
      </c>
      <c r="Q2606">
        <f t="shared" si="200"/>
        <v>64.930000000000007</v>
      </c>
      <c r="R2606" s="13">
        <f t="shared" si="201"/>
        <v>40998.051192129627</v>
      </c>
      <c r="S2606" s="13">
        <f t="shared" si="202"/>
        <v>41028.051192129627</v>
      </c>
      <c r="T2606">
        <f t="shared" si="203"/>
        <v>2012</v>
      </c>
    </row>
    <row r="2607" spans="1:20" ht="29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 t="shared" si="204"/>
        <v>107</v>
      </c>
      <c r="Q2607">
        <f t="shared" si="200"/>
        <v>60.97</v>
      </c>
      <c r="R2607" s="13">
        <f t="shared" si="201"/>
        <v>42508.541550925926</v>
      </c>
      <c r="S2607" s="13">
        <f t="shared" si="202"/>
        <v>42538.541550925926</v>
      </c>
      <c r="T2607">
        <f t="shared" si="203"/>
        <v>2016</v>
      </c>
    </row>
    <row r="2608" spans="1:20" ht="43.5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 t="shared" si="204"/>
        <v>110</v>
      </c>
      <c r="Q2608">
        <f t="shared" si="200"/>
        <v>31.44</v>
      </c>
      <c r="R2608" s="13">
        <f t="shared" si="201"/>
        <v>41726.712754629632</v>
      </c>
      <c r="S2608" s="13">
        <f t="shared" si="202"/>
        <v>41758.712754629632</v>
      </c>
      <c r="T2608">
        <f t="shared" si="203"/>
        <v>2014</v>
      </c>
    </row>
    <row r="2609" spans="1:20" ht="29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 t="shared" si="204"/>
        <v>408</v>
      </c>
      <c r="Q2609">
        <f t="shared" si="200"/>
        <v>81.95</v>
      </c>
      <c r="R2609" s="13">
        <f t="shared" si="201"/>
        <v>42184.874675925923</v>
      </c>
      <c r="S2609" s="13">
        <f t="shared" si="202"/>
        <v>42228.083333333328</v>
      </c>
      <c r="T2609">
        <f t="shared" si="203"/>
        <v>2015</v>
      </c>
    </row>
    <row r="2610" spans="1:20" ht="29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 t="shared" si="204"/>
        <v>224</v>
      </c>
      <c r="Q2610">
        <f t="shared" si="200"/>
        <v>58.93</v>
      </c>
      <c r="R2610" s="13">
        <f t="shared" si="201"/>
        <v>42767.801712962959</v>
      </c>
      <c r="S2610" s="13">
        <f t="shared" si="202"/>
        <v>42809</v>
      </c>
      <c r="T2610">
        <f t="shared" si="203"/>
        <v>2017</v>
      </c>
    </row>
    <row r="2611" spans="1:20" ht="29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 t="shared" si="204"/>
        <v>304</v>
      </c>
      <c r="Q2611">
        <f t="shared" si="200"/>
        <v>157.29</v>
      </c>
      <c r="R2611" s="13">
        <f t="shared" si="201"/>
        <v>41075.237858796296</v>
      </c>
      <c r="S2611" s="13">
        <f t="shared" si="202"/>
        <v>41105.237858796296</v>
      </c>
      <c r="T2611">
        <f t="shared" si="203"/>
        <v>2012</v>
      </c>
    </row>
    <row r="2612" spans="1:20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 t="shared" si="204"/>
        <v>141</v>
      </c>
      <c r="Q2612">
        <f t="shared" si="200"/>
        <v>55.76</v>
      </c>
      <c r="R2612" s="13">
        <f t="shared" si="201"/>
        <v>42564.881076388891</v>
      </c>
      <c r="S2612" s="13">
        <f t="shared" si="202"/>
        <v>42604.290972222225</v>
      </c>
      <c r="T2612">
        <f t="shared" si="203"/>
        <v>2016</v>
      </c>
    </row>
    <row r="2613" spans="1:20" ht="29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 t="shared" si="204"/>
        <v>2791</v>
      </c>
      <c r="Q2613">
        <f t="shared" si="200"/>
        <v>83.8</v>
      </c>
      <c r="R2613" s="13">
        <f t="shared" si="201"/>
        <v>42704.335810185185</v>
      </c>
      <c r="S2613" s="13">
        <f t="shared" si="202"/>
        <v>42737.957638888889</v>
      </c>
      <c r="T2613">
        <f t="shared" si="203"/>
        <v>2016</v>
      </c>
    </row>
    <row r="2614" spans="1:20" ht="29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 t="shared" si="204"/>
        <v>172</v>
      </c>
      <c r="Q2614">
        <f t="shared" si="200"/>
        <v>58.42</v>
      </c>
      <c r="R2614" s="13">
        <f t="shared" si="201"/>
        <v>41982.143171296295</v>
      </c>
      <c r="S2614" s="13">
        <f t="shared" si="202"/>
        <v>42013.143171296295</v>
      </c>
      <c r="T2614">
        <f t="shared" si="203"/>
        <v>2014</v>
      </c>
    </row>
    <row r="2615" spans="1:20" ht="29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 t="shared" si="204"/>
        <v>101</v>
      </c>
      <c r="Q2615">
        <f t="shared" si="200"/>
        <v>270.57</v>
      </c>
      <c r="R2615" s="13">
        <f t="shared" si="201"/>
        <v>41143.81821759259</v>
      </c>
      <c r="S2615" s="13">
        <f t="shared" si="202"/>
        <v>41173.81821759259</v>
      </c>
      <c r="T2615">
        <f t="shared" si="203"/>
        <v>2012</v>
      </c>
    </row>
    <row r="2616" spans="1:20" ht="29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 t="shared" si="204"/>
        <v>102</v>
      </c>
      <c r="Q2616">
        <f t="shared" si="200"/>
        <v>107.1</v>
      </c>
      <c r="R2616" s="13">
        <f t="shared" si="201"/>
        <v>41730.708472222221</v>
      </c>
      <c r="S2616" s="13">
        <f t="shared" si="202"/>
        <v>41759.208333333336</v>
      </c>
      <c r="T2616">
        <f t="shared" si="203"/>
        <v>2014</v>
      </c>
    </row>
    <row r="2617" spans="1:20" ht="29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 t="shared" si="204"/>
        <v>170</v>
      </c>
      <c r="Q2617">
        <f t="shared" si="200"/>
        <v>47.18</v>
      </c>
      <c r="R2617" s="13">
        <f t="shared" si="201"/>
        <v>42453.49726851852</v>
      </c>
      <c r="S2617" s="13">
        <f t="shared" si="202"/>
        <v>42490.5</v>
      </c>
      <c r="T2617">
        <f t="shared" si="203"/>
        <v>2016</v>
      </c>
    </row>
    <row r="2618" spans="1:20" ht="29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 t="shared" si="204"/>
        <v>115</v>
      </c>
      <c r="Q2618">
        <f t="shared" si="200"/>
        <v>120.31</v>
      </c>
      <c r="R2618" s="13">
        <f t="shared" si="201"/>
        <v>42211.99454861111</v>
      </c>
      <c r="S2618" s="13">
        <f t="shared" si="202"/>
        <v>42241.99454861111</v>
      </c>
      <c r="T2618">
        <f t="shared" si="203"/>
        <v>2015</v>
      </c>
    </row>
    <row r="2619" spans="1:20" ht="29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 t="shared" si="204"/>
        <v>878</v>
      </c>
      <c r="Q2619">
        <f t="shared" si="200"/>
        <v>27.6</v>
      </c>
      <c r="R2619" s="13">
        <f t="shared" si="201"/>
        <v>41902.874432870369</v>
      </c>
      <c r="S2619" s="13">
        <f t="shared" si="202"/>
        <v>41932.874432870369</v>
      </c>
      <c r="T2619">
        <f t="shared" si="203"/>
        <v>2014</v>
      </c>
    </row>
    <row r="2620" spans="1:20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 t="shared" si="204"/>
        <v>105</v>
      </c>
      <c r="Q2620">
        <f t="shared" si="200"/>
        <v>205.3</v>
      </c>
      <c r="R2620" s="13">
        <f t="shared" si="201"/>
        <v>42279.792372685188</v>
      </c>
      <c r="S2620" s="13">
        <f t="shared" si="202"/>
        <v>42339.834039351852</v>
      </c>
      <c r="T2620">
        <f t="shared" si="203"/>
        <v>2015</v>
      </c>
    </row>
    <row r="2621" spans="1:20" ht="29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 t="shared" si="204"/>
        <v>188</v>
      </c>
      <c r="Q2621">
        <f t="shared" si="200"/>
        <v>35.549999999999997</v>
      </c>
      <c r="R2621" s="13">
        <f t="shared" si="201"/>
        <v>42273.884305555555</v>
      </c>
      <c r="S2621" s="13">
        <f t="shared" si="202"/>
        <v>42300.458333333328</v>
      </c>
      <c r="T2621">
        <f t="shared" si="203"/>
        <v>2015</v>
      </c>
    </row>
    <row r="2622" spans="1:20" ht="29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 t="shared" si="204"/>
        <v>144</v>
      </c>
      <c r="Q2622">
        <f t="shared" si="200"/>
        <v>74.64</v>
      </c>
      <c r="R2622" s="13">
        <f t="shared" si="201"/>
        <v>42251.16715277778</v>
      </c>
      <c r="S2622" s="13">
        <f t="shared" si="202"/>
        <v>42288.041666666672</v>
      </c>
      <c r="T2622">
        <f t="shared" si="203"/>
        <v>2015</v>
      </c>
    </row>
    <row r="2623" spans="1:20" ht="29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 t="shared" si="204"/>
        <v>146</v>
      </c>
      <c r="Q2623">
        <f t="shared" si="200"/>
        <v>47.06</v>
      </c>
      <c r="R2623" s="13">
        <f t="shared" si="201"/>
        <v>42115.74754629629</v>
      </c>
      <c r="S2623" s="13">
        <f t="shared" si="202"/>
        <v>42145.74754629629</v>
      </c>
      <c r="T2623">
        <f t="shared" si="203"/>
        <v>2015</v>
      </c>
    </row>
    <row r="2624" spans="1:20" ht="29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 t="shared" si="204"/>
        <v>131</v>
      </c>
      <c r="Q2624">
        <f t="shared" si="200"/>
        <v>26.59</v>
      </c>
      <c r="R2624" s="13">
        <f t="shared" si="201"/>
        <v>42689.74324074074</v>
      </c>
      <c r="S2624" s="13">
        <f t="shared" si="202"/>
        <v>42734.74324074074</v>
      </c>
      <c r="T2624">
        <f t="shared" si="203"/>
        <v>2016</v>
      </c>
    </row>
    <row r="2625" spans="1:20" ht="29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 t="shared" si="204"/>
        <v>114</v>
      </c>
      <c r="Q2625">
        <f t="shared" si="200"/>
        <v>36.770000000000003</v>
      </c>
      <c r="R2625" s="13">
        <f t="shared" si="201"/>
        <v>42692.256550925929</v>
      </c>
      <c r="S2625" s="13">
        <f t="shared" si="202"/>
        <v>42706.256550925929</v>
      </c>
      <c r="T2625">
        <f t="shared" si="203"/>
        <v>2016</v>
      </c>
    </row>
    <row r="2626" spans="1:20" ht="29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 t="shared" si="204"/>
        <v>1379</v>
      </c>
      <c r="Q2626">
        <f t="shared" si="200"/>
        <v>31.82</v>
      </c>
      <c r="R2626" s="13">
        <f t="shared" si="201"/>
        <v>41144.42155092593</v>
      </c>
      <c r="S2626" s="13">
        <f t="shared" si="202"/>
        <v>41165.42155092593</v>
      </c>
      <c r="T2626">
        <f t="shared" si="203"/>
        <v>2012</v>
      </c>
    </row>
    <row r="2627" spans="1:20" ht="29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 t="shared" si="204"/>
        <v>956</v>
      </c>
      <c r="Q2627">
        <f t="shared" ref="Q2627:Q2690" si="205">IFERROR(ROUND(E2627/L2627,2),0)</f>
        <v>27.58</v>
      </c>
      <c r="R2627" s="13">
        <f t="shared" ref="R2627:R2690" si="206">(((J2627/60)/60)/24+DATE(1970,1,1))</f>
        <v>42658.810277777782</v>
      </c>
      <c r="S2627" s="13">
        <f t="shared" ref="S2627:S2690" si="207">(((I2627/60)/60)/24)+DATE(1970,1,1)</f>
        <v>42683.851944444439</v>
      </c>
      <c r="T2627">
        <f t="shared" ref="T2627:T2690" si="208">YEAR(R2627)</f>
        <v>2016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 t="shared" ref="P2628:P2691" si="209">ROUND(E2628/D2628*100,0)</f>
        <v>112</v>
      </c>
      <c r="Q2628">
        <f t="shared" si="205"/>
        <v>56</v>
      </c>
      <c r="R2628" s="13">
        <f t="shared" si="206"/>
        <v>42128.628113425926</v>
      </c>
      <c r="S2628" s="13">
        <f t="shared" si="207"/>
        <v>42158.628113425926</v>
      </c>
      <c r="T2628">
        <f t="shared" si="208"/>
        <v>2015</v>
      </c>
    </row>
    <row r="2629" spans="1:20" ht="29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 t="shared" si="209"/>
        <v>647</v>
      </c>
      <c r="Q2629">
        <f t="shared" si="205"/>
        <v>21.56</v>
      </c>
      <c r="R2629" s="13">
        <f t="shared" si="206"/>
        <v>42304.829409722224</v>
      </c>
      <c r="S2629" s="13">
        <f t="shared" si="207"/>
        <v>42334.871076388896</v>
      </c>
      <c r="T2629">
        <f t="shared" si="208"/>
        <v>2015</v>
      </c>
    </row>
    <row r="2630" spans="1:20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 t="shared" si="209"/>
        <v>110</v>
      </c>
      <c r="Q2630">
        <f t="shared" si="205"/>
        <v>44.1</v>
      </c>
      <c r="R2630" s="13">
        <f t="shared" si="206"/>
        <v>41953.966053240743</v>
      </c>
      <c r="S2630" s="13">
        <f t="shared" si="207"/>
        <v>41973.966053240743</v>
      </c>
      <c r="T2630">
        <f t="shared" si="208"/>
        <v>2014</v>
      </c>
    </row>
    <row r="2631" spans="1:20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 t="shared" si="209"/>
        <v>128</v>
      </c>
      <c r="Q2631">
        <f t="shared" si="205"/>
        <v>63.87</v>
      </c>
      <c r="R2631" s="13">
        <f t="shared" si="206"/>
        <v>42108.538449074069</v>
      </c>
      <c r="S2631" s="13">
        <f t="shared" si="207"/>
        <v>42138.538449074069</v>
      </c>
      <c r="T2631">
        <f t="shared" si="208"/>
        <v>2015</v>
      </c>
    </row>
    <row r="2632" spans="1:20" ht="29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 t="shared" si="209"/>
        <v>158</v>
      </c>
      <c r="Q2632">
        <f t="shared" si="205"/>
        <v>38.99</v>
      </c>
      <c r="R2632" s="13">
        <f t="shared" si="206"/>
        <v>42524.105462962965</v>
      </c>
      <c r="S2632" s="13">
        <f t="shared" si="207"/>
        <v>42551.416666666672</v>
      </c>
      <c r="T2632">
        <f t="shared" si="208"/>
        <v>2016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 t="shared" si="209"/>
        <v>115</v>
      </c>
      <c r="Q2633">
        <f t="shared" si="205"/>
        <v>80.19</v>
      </c>
      <c r="R2633" s="13">
        <f t="shared" si="206"/>
        <v>42218.169293981482</v>
      </c>
      <c r="S2633" s="13">
        <f t="shared" si="207"/>
        <v>42246.169293981482</v>
      </c>
      <c r="T2633">
        <f t="shared" si="208"/>
        <v>2015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 t="shared" si="209"/>
        <v>137</v>
      </c>
      <c r="Q2634">
        <f t="shared" si="205"/>
        <v>34.9</v>
      </c>
      <c r="R2634" s="13">
        <f t="shared" si="206"/>
        <v>42494.061793981484</v>
      </c>
      <c r="S2634" s="13">
        <f t="shared" si="207"/>
        <v>42519.061793981484</v>
      </c>
      <c r="T2634">
        <f t="shared" si="208"/>
        <v>2016</v>
      </c>
    </row>
    <row r="2635" spans="1:20" ht="29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 t="shared" si="209"/>
        <v>355</v>
      </c>
      <c r="Q2635">
        <f t="shared" si="205"/>
        <v>89.1</v>
      </c>
      <c r="R2635" s="13">
        <f t="shared" si="206"/>
        <v>41667.823287037041</v>
      </c>
      <c r="S2635" s="13">
        <f t="shared" si="207"/>
        <v>41697.958333333336</v>
      </c>
      <c r="T2635">
        <f t="shared" si="208"/>
        <v>2014</v>
      </c>
    </row>
    <row r="2636" spans="1:20" ht="29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 t="shared" si="209"/>
        <v>106</v>
      </c>
      <c r="Q2636">
        <f t="shared" si="205"/>
        <v>39.44</v>
      </c>
      <c r="R2636" s="13">
        <f t="shared" si="206"/>
        <v>42612.656493055561</v>
      </c>
      <c r="S2636" s="13">
        <f t="shared" si="207"/>
        <v>42642.656493055561</v>
      </c>
      <c r="T2636">
        <f t="shared" si="208"/>
        <v>2016</v>
      </c>
    </row>
    <row r="2637" spans="1:20" ht="29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 t="shared" si="209"/>
        <v>100</v>
      </c>
      <c r="Q2637">
        <f t="shared" si="205"/>
        <v>136.9</v>
      </c>
      <c r="R2637" s="13">
        <f t="shared" si="206"/>
        <v>42037.950937500005</v>
      </c>
      <c r="S2637" s="13">
        <f t="shared" si="207"/>
        <v>42072.909270833334</v>
      </c>
      <c r="T2637">
        <f t="shared" si="208"/>
        <v>2015</v>
      </c>
    </row>
    <row r="2638" spans="1:20" ht="29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 t="shared" si="209"/>
        <v>187</v>
      </c>
      <c r="Q2638">
        <f t="shared" si="205"/>
        <v>37.46</v>
      </c>
      <c r="R2638" s="13">
        <f t="shared" si="206"/>
        <v>42636.614745370374</v>
      </c>
      <c r="S2638" s="13">
        <f t="shared" si="207"/>
        <v>42659.041666666672</v>
      </c>
      <c r="T2638">
        <f t="shared" si="208"/>
        <v>2016</v>
      </c>
    </row>
    <row r="2639" spans="1:20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 t="shared" si="209"/>
        <v>166</v>
      </c>
      <c r="Q2639">
        <f t="shared" si="205"/>
        <v>31.96</v>
      </c>
      <c r="R2639" s="13">
        <f t="shared" si="206"/>
        <v>42639.549479166672</v>
      </c>
      <c r="S2639" s="13">
        <f t="shared" si="207"/>
        <v>42655.549479166672</v>
      </c>
      <c r="T2639">
        <f t="shared" si="208"/>
        <v>2016</v>
      </c>
    </row>
    <row r="2640" spans="1:20" ht="29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 t="shared" si="209"/>
        <v>102</v>
      </c>
      <c r="Q2640">
        <f t="shared" si="205"/>
        <v>25.21</v>
      </c>
      <c r="R2640" s="13">
        <f t="shared" si="206"/>
        <v>41989.913136574076</v>
      </c>
      <c r="S2640" s="13">
        <f t="shared" si="207"/>
        <v>42019.913136574076</v>
      </c>
      <c r="T2640">
        <f t="shared" si="208"/>
        <v>2014</v>
      </c>
    </row>
    <row r="2641" spans="1:20" ht="29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 t="shared" si="209"/>
        <v>164</v>
      </c>
      <c r="Q2641">
        <f t="shared" si="205"/>
        <v>10.039999999999999</v>
      </c>
      <c r="R2641" s="13">
        <f t="shared" si="206"/>
        <v>42024.86513888889</v>
      </c>
      <c r="S2641" s="13">
        <f t="shared" si="207"/>
        <v>42054.86513888889</v>
      </c>
      <c r="T2641">
        <f t="shared" si="208"/>
        <v>2015</v>
      </c>
    </row>
    <row r="2642" spans="1:20" ht="43.5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 t="shared" si="209"/>
        <v>106</v>
      </c>
      <c r="Q2642">
        <f t="shared" si="205"/>
        <v>45.94</v>
      </c>
      <c r="R2642" s="13">
        <f t="shared" si="206"/>
        <v>42103.160578703704</v>
      </c>
      <c r="S2642" s="13">
        <f t="shared" si="207"/>
        <v>42163.160578703704</v>
      </c>
      <c r="T2642">
        <f t="shared" si="208"/>
        <v>2015</v>
      </c>
    </row>
    <row r="2643" spans="1:20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 t="shared" si="209"/>
        <v>1</v>
      </c>
      <c r="Q2643">
        <f t="shared" si="205"/>
        <v>15</v>
      </c>
      <c r="R2643" s="13">
        <f t="shared" si="206"/>
        <v>41880.827118055553</v>
      </c>
      <c r="S2643" s="13">
        <f t="shared" si="207"/>
        <v>41897.839583333334</v>
      </c>
      <c r="T2643">
        <f t="shared" si="208"/>
        <v>2014</v>
      </c>
    </row>
    <row r="2644" spans="1:20" ht="29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 t="shared" si="209"/>
        <v>0</v>
      </c>
      <c r="Q2644">
        <f t="shared" si="205"/>
        <v>0</v>
      </c>
      <c r="R2644" s="13">
        <f t="shared" si="206"/>
        <v>42536.246620370366</v>
      </c>
      <c r="S2644" s="13">
        <f t="shared" si="207"/>
        <v>42566.289583333331</v>
      </c>
      <c r="T2644">
        <f t="shared" si="208"/>
        <v>2016</v>
      </c>
    </row>
    <row r="2645" spans="1:20" ht="29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 t="shared" si="209"/>
        <v>34</v>
      </c>
      <c r="Q2645">
        <f t="shared" si="205"/>
        <v>223.58</v>
      </c>
      <c r="R2645" s="13">
        <f t="shared" si="206"/>
        <v>42689.582349537035</v>
      </c>
      <c r="S2645" s="13">
        <f t="shared" si="207"/>
        <v>42725.332638888889</v>
      </c>
      <c r="T2645">
        <f t="shared" si="208"/>
        <v>2016</v>
      </c>
    </row>
    <row r="2646" spans="1:20" ht="29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 t="shared" si="209"/>
        <v>2</v>
      </c>
      <c r="Q2646">
        <f t="shared" si="205"/>
        <v>39.479999999999997</v>
      </c>
      <c r="R2646" s="13">
        <f t="shared" si="206"/>
        <v>42774.792071759264</v>
      </c>
      <c r="S2646" s="13">
        <f t="shared" si="207"/>
        <v>42804.792071759264</v>
      </c>
      <c r="T2646">
        <f t="shared" si="208"/>
        <v>2017</v>
      </c>
    </row>
    <row r="2647" spans="1:20" ht="29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 t="shared" si="209"/>
        <v>11</v>
      </c>
      <c r="Q2647">
        <f t="shared" si="205"/>
        <v>91.3</v>
      </c>
      <c r="R2647" s="13">
        <f t="shared" si="206"/>
        <v>41921.842627314814</v>
      </c>
      <c r="S2647" s="13">
        <f t="shared" si="207"/>
        <v>41951.884293981479</v>
      </c>
      <c r="T2647">
        <f t="shared" si="208"/>
        <v>2014</v>
      </c>
    </row>
    <row r="2648" spans="1:20" ht="29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 t="shared" si="209"/>
        <v>8</v>
      </c>
      <c r="Q2648">
        <f t="shared" si="205"/>
        <v>78.67</v>
      </c>
      <c r="R2648" s="13">
        <f t="shared" si="206"/>
        <v>42226.313298611116</v>
      </c>
      <c r="S2648" s="13">
        <f t="shared" si="207"/>
        <v>42256.313298611116</v>
      </c>
      <c r="T2648">
        <f t="shared" si="208"/>
        <v>2015</v>
      </c>
    </row>
    <row r="2649" spans="1:20" ht="29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 t="shared" si="209"/>
        <v>1</v>
      </c>
      <c r="Q2649">
        <f t="shared" si="205"/>
        <v>12</v>
      </c>
      <c r="R2649" s="13">
        <f t="shared" si="206"/>
        <v>42200.261793981481</v>
      </c>
      <c r="S2649" s="13">
        <f t="shared" si="207"/>
        <v>42230.261793981481</v>
      </c>
      <c r="T2649">
        <f t="shared" si="208"/>
        <v>2015</v>
      </c>
    </row>
    <row r="2650" spans="1:20" ht="29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 t="shared" si="209"/>
        <v>1</v>
      </c>
      <c r="Q2650">
        <f t="shared" si="205"/>
        <v>17.670000000000002</v>
      </c>
      <c r="R2650" s="13">
        <f t="shared" si="206"/>
        <v>42408.714814814812</v>
      </c>
      <c r="S2650" s="13">
        <f t="shared" si="207"/>
        <v>42438.714814814812</v>
      </c>
      <c r="T2650">
        <f t="shared" si="208"/>
        <v>2016</v>
      </c>
    </row>
    <row r="2651" spans="1:20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 t="shared" si="209"/>
        <v>0</v>
      </c>
      <c r="Q2651">
        <f t="shared" si="205"/>
        <v>41.33</v>
      </c>
      <c r="R2651" s="13">
        <f t="shared" si="206"/>
        <v>42341.99700231482</v>
      </c>
      <c r="S2651" s="13">
        <f t="shared" si="207"/>
        <v>42401.99700231482</v>
      </c>
      <c r="T2651">
        <f t="shared" si="208"/>
        <v>2015</v>
      </c>
    </row>
    <row r="2652" spans="1:20" ht="29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 t="shared" si="209"/>
        <v>1</v>
      </c>
      <c r="Q2652">
        <f t="shared" si="205"/>
        <v>71.599999999999994</v>
      </c>
      <c r="R2652" s="13">
        <f t="shared" si="206"/>
        <v>42695.624340277776</v>
      </c>
      <c r="S2652" s="13">
        <f t="shared" si="207"/>
        <v>42725.624340277776</v>
      </c>
      <c r="T2652">
        <f t="shared" si="208"/>
        <v>2016</v>
      </c>
    </row>
    <row r="2653" spans="1:20" ht="29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 t="shared" si="209"/>
        <v>2</v>
      </c>
      <c r="Q2653">
        <f t="shared" si="205"/>
        <v>307.82</v>
      </c>
      <c r="R2653" s="13">
        <f t="shared" si="206"/>
        <v>42327.805659722217</v>
      </c>
      <c r="S2653" s="13">
        <f t="shared" si="207"/>
        <v>42355.805659722217</v>
      </c>
      <c r="T2653">
        <f t="shared" si="208"/>
        <v>2015</v>
      </c>
    </row>
    <row r="2654" spans="1:20" ht="29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 t="shared" si="209"/>
        <v>1</v>
      </c>
      <c r="Q2654">
        <f t="shared" si="205"/>
        <v>80.45</v>
      </c>
      <c r="R2654" s="13">
        <f t="shared" si="206"/>
        <v>41953.158854166672</v>
      </c>
      <c r="S2654" s="13">
        <f t="shared" si="207"/>
        <v>41983.158854166672</v>
      </c>
      <c r="T2654">
        <f t="shared" si="208"/>
        <v>2014</v>
      </c>
    </row>
    <row r="2655" spans="1:20" ht="29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 t="shared" si="209"/>
        <v>12</v>
      </c>
      <c r="Q2655">
        <f t="shared" si="205"/>
        <v>83.94</v>
      </c>
      <c r="R2655" s="13">
        <f t="shared" si="206"/>
        <v>41771.651932870373</v>
      </c>
      <c r="S2655" s="13">
        <f t="shared" si="207"/>
        <v>41803.166666666664</v>
      </c>
      <c r="T2655">
        <f t="shared" si="208"/>
        <v>2014</v>
      </c>
    </row>
    <row r="2656" spans="1:20" ht="29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 t="shared" si="209"/>
        <v>0</v>
      </c>
      <c r="Q2656">
        <f t="shared" si="205"/>
        <v>8.5</v>
      </c>
      <c r="R2656" s="13">
        <f t="shared" si="206"/>
        <v>42055.600995370376</v>
      </c>
      <c r="S2656" s="13">
        <f t="shared" si="207"/>
        <v>42115.559328703705</v>
      </c>
      <c r="T2656">
        <f t="shared" si="208"/>
        <v>2015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 t="shared" si="209"/>
        <v>21</v>
      </c>
      <c r="Q2657">
        <f t="shared" si="205"/>
        <v>73.37</v>
      </c>
      <c r="R2657" s="13">
        <f t="shared" si="206"/>
        <v>42381.866284722222</v>
      </c>
      <c r="S2657" s="13">
        <f t="shared" si="207"/>
        <v>42409.833333333328</v>
      </c>
      <c r="T2657">
        <f t="shared" si="208"/>
        <v>2016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 t="shared" si="209"/>
        <v>11</v>
      </c>
      <c r="Q2658">
        <f t="shared" si="205"/>
        <v>112.86</v>
      </c>
      <c r="R2658" s="13">
        <f t="shared" si="206"/>
        <v>42767.688518518517</v>
      </c>
      <c r="S2658" s="13">
        <f t="shared" si="207"/>
        <v>42806.791666666672</v>
      </c>
      <c r="T2658">
        <f t="shared" si="208"/>
        <v>2017</v>
      </c>
    </row>
    <row r="2659" spans="1:20" ht="29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 t="shared" si="209"/>
        <v>19</v>
      </c>
      <c r="Q2659">
        <f t="shared" si="205"/>
        <v>95.28</v>
      </c>
      <c r="R2659" s="13">
        <f t="shared" si="206"/>
        <v>42551.928854166668</v>
      </c>
      <c r="S2659" s="13">
        <f t="shared" si="207"/>
        <v>42585.0625</v>
      </c>
      <c r="T2659">
        <f t="shared" si="208"/>
        <v>2016</v>
      </c>
    </row>
    <row r="2660" spans="1:20" ht="29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 t="shared" si="209"/>
        <v>0</v>
      </c>
      <c r="Q2660">
        <f t="shared" si="205"/>
        <v>22.75</v>
      </c>
      <c r="R2660" s="13">
        <f t="shared" si="206"/>
        <v>42551.884189814817</v>
      </c>
      <c r="S2660" s="13">
        <f t="shared" si="207"/>
        <v>42581.884189814817</v>
      </c>
      <c r="T2660">
        <f t="shared" si="208"/>
        <v>2016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 t="shared" si="209"/>
        <v>3</v>
      </c>
      <c r="Q2661">
        <f t="shared" si="205"/>
        <v>133.30000000000001</v>
      </c>
      <c r="R2661" s="13">
        <f t="shared" si="206"/>
        <v>42082.069560185191</v>
      </c>
      <c r="S2661" s="13">
        <f t="shared" si="207"/>
        <v>42112.069560185191</v>
      </c>
      <c r="T2661">
        <f t="shared" si="208"/>
        <v>2015</v>
      </c>
    </row>
    <row r="2662" spans="1:20" ht="29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 t="shared" si="209"/>
        <v>0</v>
      </c>
      <c r="Q2662">
        <f t="shared" si="205"/>
        <v>3.8</v>
      </c>
      <c r="R2662" s="13">
        <f t="shared" si="206"/>
        <v>42272.713171296295</v>
      </c>
      <c r="S2662" s="13">
        <f t="shared" si="207"/>
        <v>42332.754837962959</v>
      </c>
      <c r="T2662">
        <f t="shared" si="208"/>
        <v>2015</v>
      </c>
    </row>
    <row r="2663" spans="1:20" ht="29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 t="shared" si="209"/>
        <v>103</v>
      </c>
      <c r="Q2663">
        <f t="shared" si="205"/>
        <v>85.75</v>
      </c>
      <c r="R2663" s="13">
        <f t="shared" si="206"/>
        <v>41542.958449074074</v>
      </c>
      <c r="S2663" s="13">
        <f t="shared" si="207"/>
        <v>41572.958449074074</v>
      </c>
      <c r="T2663">
        <f t="shared" si="208"/>
        <v>2013</v>
      </c>
    </row>
    <row r="2664" spans="1:20" ht="29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 t="shared" si="209"/>
        <v>107</v>
      </c>
      <c r="Q2664">
        <f t="shared" si="205"/>
        <v>267</v>
      </c>
      <c r="R2664" s="13">
        <f t="shared" si="206"/>
        <v>42207.746678240743</v>
      </c>
      <c r="S2664" s="13">
        <f t="shared" si="207"/>
        <v>42237.746678240743</v>
      </c>
      <c r="T2664">
        <f t="shared" si="208"/>
        <v>2015</v>
      </c>
    </row>
    <row r="2665" spans="1:20" ht="29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 t="shared" si="209"/>
        <v>105</v>
      </c>
      <c r="Q2665">
        <f t="shared" si="205"/>
        <v>373.56</v>
      </c>
      <c r="R2665" s="13">
        <f t="shared" si="206"/>
        <v>42222.622766203705</v>
      </c>
      <c r="S2665" s="13">
        <f t="shared" si="207"/>
        <v>42251.625</v>
      </c>
      <c r="T2665">
        <f t="shared" si="208"/>
        <v>2015</v>
      </c>
    </row>
    <row r="2666" spans="1:20" ht="29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 t="shared" si="209"/>
        <v>103</v>
      </c>
      <c r="Q2666">
        <f t="shared" si="205"/>
        <v>174.04</v>
      </c>
      <c r="R2666" s="13">
        <f t="shared" si="206"/>
        <v>42313.02542824074</v>
      </c>
      <c r="S2666" s="13">
        <f t="shared" si="207"/>
        <v>42347.290972222225</v>
      </c>
      <c r="T2666">
        <f t="shared" si="208"/>
        <v>2015</v>
      </c>
    </row>
    <row r="2667" spans="1:20" ht="29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 t="shared" si="209"/>
        <v>123</v>
      </c>
      <c r="Q2667">
        <f t="shared" si="205"/>
        <v>93.7</v>
      </c>
      <c r="R2667" s="13">
        <f t="shared" si="206"/>
        <v>42083.895532407405</v>
      </c>
      <c r="S2667" s="13">
        <f t="shared" si="207"/>
        <v>42128.895532407405</v>
      </c>
      <c r="T2667">
        <f t="shared" si="208"/>
        <v>2015</v>
      </c>
    </row>
    <row r="2668" spans="1:20" ht="29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 t="shared" si="209"/>
        <v>159</v>
      </c>
      <c r="Q2668">
        <f t="shared" si="205"/>
        <v>77.33</v>
      </c>
      <c r="R2668" s="13">
        <f t="shared" si="206"/>
        <v>42235.764340277776</v>
      </c>
      <c r="S2668" s="13">
        <f t="shared" si="207"/>
        <v>42272.875</v>
      </c>
      <c r="T2668">
        <f t="shared" si="208"/>
        <v>2015</v>
      </c>
    </row>
    <row r="2669" spans="1:20" ht="29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 t="shared" si="209"/>
        <v>111</v>
      </c>
      <c r="Q2669">
        <f t="shared" si="205"/>
        <v>92.22</v>
      </c>
      <c r="R2669" s="13">
        <f t="shared" si="206"/>
        <v>42380.926111111112</v>
      </c>
      <c r="S2669" s="13">
        <f t="shared" si="207"/>
        <v>42410.926111111112</v>
      </c>
      <c r="T2669">
        <f t="shared" si="208"/>
        <v>2016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 t="shared" si="209"/>
        <v>171</v>
      </c>
      <c r="Q2670">
        <f t="shared" si="205"/>
        <v>60.96</v>
      </c>
      <c r="R2670" s="13">
        <f t="shared" si="206"/>
        <v>42275.588715277772</v>
      </c>
      <c r="S2670" s="13">
        <f t="shared" si="207"/>
        <v>42317.60555555555</v>
      </c>
      <c r="T2670">
        <f t="shared" si="208"/>
        <v>2015</v>
      </c>
    </row>
    <row r="2671" spans="1:20" ht="29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 t="shared" si="209"/>
        <v>125</v>
      </c>
      <c r="Q2671">
        <f t="shared" si="205"/>
        <v>91</v>
      </c>
      <c r="R2671" s="13">
        <f t="shared" si="206"/>
        <v>42319.035833333335</v>
      </c>
      <c r="S2671" s="13">
        <f t="shared" si="207"/>
        <v>42379.035833333335</v>
      </c>
      <c r="T2671">
        <f t="shared" si="208"/>
        <v>2015</v>
      </c>
    </row>
    <row r="2672" spans="1:20" ht="29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 t="shared" si="209"/>
        <v>6</v>
      </c>
      <c r="Q2672">
        <f t="shared" si="205"/>
        <v>41.58</v>
      </c>
      <c r="R2672" s="13">
        <f t="shared" si="206"/>
        <v>41821.020601851851</v>
      </c>
      <c r="S2672" s="13">
        <f t="shared" si="207"/>
        <v>41849.020601851851</v>
      </c>
      <c r="T2672">
        <f t="shared" si="208"/>
        <v>2014</v>
      </c>
    </row>
    <row r="2673" spans="1:20" ht="29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 t="shared" si="209"/>
        <v>11</v>
      </c>
      <c r="Q2673">
        <f t="shared" si="205"/>
        <v>33.76</v>
      </c>
      <c r="R2673" s="13">
        <f t="shared" si="206"/>
        <v>41962.749027777783</v>
      </c>
      <c r="S2673" s="13">
        <f t="shared" si="207"/>
        <v>41992.818055555559</v>
      </c>
      <c r="T2673">
        <f t="shared" si="208"/>
        <v>2014</v>
      </c>
    </row>
    <row r="2674" spans="1:20" ht="29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 t="shared" si="209"/>
        <v>33</v>
      </c>
      <c r="Q2674">
        <f t="shared" si="205"/>
        <v>70.62</v>
      </c>
      <c r="R2674" s="13">
        <f t="shared" si="206"/>
        <v>42344.884143518517</v>
      </c>
      <c r="S2674" s="13">
        <f t="shared" si="207"/>
        <v>42366.25</v>
      </c>
      <c r="T2674">
        <f t="shared" si="208"/>
        <v>2015</v>
      </c>
    </row>
    <row r="2675" spans="1:20" ht="29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 t="shared" si="209"/>
        <v>28</v>
      </c>
      <c r="Q2675">
        <f t="shared" si="205"/>
        <v>167.15</v>
      </c>
      <c r="R2675" s="13">
        <f t="shared" si="206"/>
        <v>41912.541655092595</v>
      </c>
      <c r="S2675" s="13">
        <f t="shared" si="207"/>
        <v>41941.947916666664</v>
      </c>
      <c r="T2675">
        <f t="shared" si="208"/>
        <v>2014</v>
      </c>
    </row>
    <row r="2676" spans="1:20" ht="29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 t="shared" si="209"/>
        <v>63</v>
      </c>
      <c r="Q2676">
        <f t="shared" si="205"/>
        <v>128.62</v>
      </c>
      <c r="R2676" s="13">
        <f t="shared" si="206"/>
        <v>42529.632754629631</v>
      </c>
      <c r="S2676" s="13">
        <f t="shared" si="207"/>
        <v>42556.207638888889</v>
      </c>
      <c r="T2676">
        <f t="shared" si="208"/>
        <v>2016</v>
      </c>
    </row>
    <row r="2677" spans="1:20" ht="29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 t="shared" si="209"/>
        <v>8</v>
      </c>
      <c r="Q2677">
        <f t="shared" si="205"/>
        <v>65.41</v>
      </c>
      <c r="R2677" s="13">
        <f t="shared" si="206"/>
        <v>41923.857511574075</v>
      </c>
      <c r="S2677" s="13">
        <f t="shared" si="207"/>
        <v>41953.899178240739</v>
      </c>
      <c r="T2677">
        <f t="shared" si="208"/>
        <v>2014</v>
      </c>
    </row>
    <row r="2678" spans="1:20" ht="29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 t="shared" si="209"/>
        <v>50</v>
      </c>
      <c r="Q2678">
        <f t="shared" si="205"/>
        <v>117.56</v>
      </c>
      <c r="R2678" s="13">
        <f t="shared" si="206"/>
        <v>42482.624699074076</v>
      </c>
      <c r="S2678" s="13">
        <f t="shared" si="207"/>
        <v>42512.624699074076</v>
      </c>
      <c r="T2678">
        <f t="shared" si="208"/>
        <v>2016</v>
      </c>
    </row>
    <row r="2679" spans="1:20" ht="29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 t="shared" si="209"/>
        <v>18</v>
      </c>
      <c r="Q2679">
        <f t="shared" si="205"/>
        <v>126.48</v>
      </c>
      <c r="R2679" s="13">
        <f t="shared" si="206"/>
        <v>41793.029432870368</v>
      </c>
      <c r="S2679" s="13">
        <f t="shared" si="207"/>
        <v>41823.029432870368</v>
      </c>
      <c r="T2679">
        <f t="shared" si="208"/>
        <v>2014</v>
      </c>
    </row>
    <row r="2680" spans="1:20" ht="29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 t="shared" si="209"/>
        <v>0</v>
      </c>
      <c r="Q2680">
        <f t="shared" si="205"/>
        <v>550</v>
      </c>
      <c r="R2680" s="13">
        <f t="shared" si="206"/>
        <v>42241.798206018517</v>
      </c>
      <c r="S2680" s="13">
        <f t="shared" si="207"/>
        <v>42271.798206018517</v>
      </c>
      <c r="T2680">
        <f t="shared" si="208"/>
        <v>2015</v>
      </c>
    </row>
    <row r="2681" spans="1:20" ht="29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 t="shared" si="209"/>
        <v>0</v>
      </c>
      <c r="Q2681">
        <f t="shared" si="205"/>
        <v>44</v>
      </c>
      <c r="R2681" s="13">
        <f t="shared" si="206"/>
        <v>42033.001087962963</v>
      </c>
      <c r="S2681" s="13">
        <f t="shared" si="207"/>
        <v>42063.001087962963</v>
      </c>
      <c r="T2681">
        <f t="shared" si="208"/>
        <v>2015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 t="shared" si="209"/>
        <v>1</v>
      </c>
      <c r="Q2682">
        <f t="shared" si="205"/>
        <v>69</v>
      </c>
      <c r="R2682" s="13">
        <f t="shared" si="206"/>
        <v>42436.211701388893</v>
      </c>
      <c r="S2682" s="13">
        <f t="shared" si="207"/>
        <v>42466.170034722221</v>
      </c>
      <c r="T2682">
        <f t="shared" si="208"/>
        <v>2016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 t="shared" si="209"/>
        <v>1</v>
      </c>
      <c r="Q2683">
        <f t="shared" si="205"/>
        <v>27.5</v>
      </c>
      <c r="R2683" s="13">
        <f t="shared" si="206"/>
        <v>41805.895254629628</v>
      </c>
      <c r="S2683" s="13">
        <f t="shared" si="207"/>
        <v>41830.895254629628</v>
      </c>
      <c r="T2683">
        <f t="shared" si="208"/>
        <v>2014</v>
      </c>
    </row>
    <row r="2684" spans="1:20" ht="29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 t="shared" si="209"/>
        <v>28</v>
      </c>
      <c r="Q2684">
        <f t="shared" si="205"/>
        <v>84.9</v>
      </c>
      <c r="R2684" s="13">
        <f t="shared" si="206"/>
        <v>41932.871990740743</v>
      </c>
      <c r="S2684" s="13">
        <f t="shared" si="207"/>
        <v>41965.249305555553</v>
      </c>
      <c r="T2684">
        <f t="shared" si="208"/>
        <v>2014</v>
      </c>
    </row>
    <row r="2685" spans="1:20" ht="29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 t="shared" si="209"/>
        <v>0</v>
      </c>
      <c r="Q2685">
        <f t="shared" si="205"/>
        <v>12</v>
      </c>
      <c r="R2685" s="13">
        <f t="shared" si="206"/>
        <v>42034.75509259259</v>
      </c>
      <c r="S2685" s="13">
        <f t="shared" si="207"/>
        <v>42064.75509259259</v>
      </c>
      <c r="T2685">
        <f t="shared" si="208"/>
        <v>2015</v>
      </c>
    </row>
    <row r="2686" spans="1:20" ht="29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 t="shared" si="209"/>
        <v>1</v>
      </c>
      <c r="Q2686">
        <f t="shared" si="205"/>
        <v>200</v>
      </c>
      <c r="R2686" s="13">
        <f t="shared" si="206"/>
        <v>41820.914641203701</v>
      </c>
      <c r="S2686" s="13">
        <f t="shared" si="207"/>
        <v>41860.914641203701</v>
      </c>
      <c r="T2686">
        <f t="shared" si="208"/>
        <v>2014</v>
      </c>
    </row>
    <row r="2687" spans="1:20" ht="29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 t="shared" si="209"/>
        <v>0</v>
      </c>
      <c r="Q2687">
        <f t="shared" si="205"/>
        <v>10</v>
      </c>
      <c r="R2687" s="13">
        <f t="shared" si="206"/>
        <v>42061.69594907407</v>
      </c>
      <c r="S2687" s="13">
        <f t="shared" si="207"/>
        <v>42121.654282407413</v>
      </c>
      <c r="T2687">
        <f t="shared" si="208"/>
        <v>2015</v>
      </c>
    </row>
    <row r="2688" spans="1:20" ht="29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 t="shared" si="209"/>
        <v>0</v>
      </c>
      <c r="Q2688">
        <f t="shared" si="205"/>
        <v>0</v>
      </c>
      <c r="R2688" s="13">
        <f t="shared" si="206"/>
        <v>41892.974803240737</v>
      </c>
      <c r="S2688" s="13">
        <f t="shared" si="207"/>
        <v>41912.974803240737</v>
      </c>
      <c r="T2688">
        <f t="shared" si="208"/>
        <v>2014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 t="shared" si="209"/>
        <v>0</v>
      </c>
      <c r="Q2689">
        <f t="shared" si="205"/>
        <v>0</v>
      </c>
      <c r="R2689" s="13">
        <f t="shared" si="206"/>
        <v>42154.64025462963</v>
      </c>
      <c r="S2689" s="13">
        <f t="shared" si="207"/>
        <v>42184.64025462963</v>
      </c>
      <c r="T2689">
        <f t="shared" si="208"/>
        <v>2015</v>
      </c>
    </row>
    <row r="2690" spans="1:20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 t="shared" si="209"/>
        <v>0</v>
      </c>
      <c r="Q2690">
        <f t="shared" si="205"/>
        <v>5.29</v>
      </c>
      <c r="R2690" s="13">
        <f t="shared" si="206"/>
        <v>42028.118865740747</v>
      </c>
      <c r="S2690" s="13">
        <f t="shared" si="207"/>
        <v>42059.125</v>
      </c>
      <c r="T2690">
        <f t="shared" si="208"/>
        <v>2015</v>
      </c>
    </row>
    <row r="2691" spans="1:20" ht="29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 t="shared" si="209"/>
        <v>0</v>
      </c>
      <c r="Q2691">
        <f t="shared" ref="Q2691:Q2754" si="210">IFERROR(ROUND(E2691/L2691,2),0)</f>
        <v>1</v>
      </c>
      <c r="R2691" s="13">
        <f t="shared" ref="R2691:R2754" si="211">(((J2691/60)/60)/24+DATE(1970,1,1))</f>
        <v>42551.961689814809</v>
      </c>
      <c r="S2691" s="13">
        <f t="shared" ref="S2691:S2754" si="212">(((I2691/60)/60)/24)+DATE(1970,1,1)</f>
        <v>42581.961689814809</v>
      </c>
      <c r="T2691">
        <f t="shared" ref="T2691:T2754" si="213">YEAR(R2691)</f>
        <v>2016</v>
      </c>
    </row>
    <row r="2692" spans="1:20" ht="29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 t="shared" ref="P2692:P2755" si="214">ROUND(E2692/D2692*100,0)</f>
        <v>11</v>
      </c>
      <c r="Q2692">
        <f t="shared" si="210"/>
        <v>72.760000000000005</v>
      </c>
      <c r="R2692" s="13">
        <f t="shared" si="211"/>
        <v>42113.105046296296</v>
      </c>
      <c r="S2692" s="13">
        <f t="shared" si="212"/>
        <v>42158.105046296296</v>
      </c>
      <c r="T2692">
        <f t="shared" si="213"/>
        <v>2015</v>
      </c>
    </row>
    <row r="2693" spans="1:20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 t="shared" si="214"/>
        <v>0</v>
      </c>
      <c r="Q2693">
        <f t="shared" si="210"/>
        <v>17.5</v>
      </c>
      <c r="R2693" s="13">
        <f t="shared" si="211"/>
        <v>42089.724039351851</v>
      </c>
      <c r="S2693" s="13">
        <f t="shared" si="212"/>
        <v>42134.724039351851</v>
      </c>
      <c r="T2693">
        <f t="shared" si="213"/>
        <v>2015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 t="shared" si="214"/>
        <v>1</v>
      </c>
      <c r="Q2694">
        <f t="shared" si="210"/>
        <v>25</v>
      </c>
      <c r="R2694" s="13">
        <f t="shared" si="211"/>
        <v>42058.334027777775</v>
      </c>
      <c r="S2694" s="13">
        <f t="shared" si="212"/>
        <v>42088.292361111111</v>
      </c>
      <c r="T2694">
        <f t="shared" si="213"/>
        <v>2015</v>
      </c>
    </row>
    <row r="2695" spans="1:20" ht="29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 t="shared" si="214"/>
        <v>1</v>
      </c>
      <c r="Q2695">
        <f t="shared" si="210"/>
        <v>13.33</v>
      </c>
      <c r="R2695" s="13">
        <f t="shared" si="211"/>
        <v>41834.138495370367</v>
      </c>
      <c r="S2695" s="13">
        <f t="shared" si="212"/>
        <v>41864.138495370367</v>
      </c>
      <c r="T2695">
        <f t="shared" si="213"/>
        <v>2014</v>
      </c>
    </row>
    <row r="2696" spans="1:20" ht="29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 t="shared" si="214"/>
        <v>0</v>
      </c>
      <c r="Q2696">
        <f t="shared" si="210"/>
        <v>1</v>
      </c>
      <c r="R2696" s="13">
        <f t="shared" si="211"/>
        <v>41878.140497685185</v>
      </c>
      <c r="S2696" s="13">
        <f t="shared" si="212"/>
        <v>41908.140497685185</v>
      </c>
      <c r="T2696">
        <f t="shared" si="213"/>
        <v>2014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 t="shared" si="214"/>
        <v>0</v>
      </c>
      <c r="Q2697">
        <f t="shared" si="210"/>
        <v>23.67</v>
      </c>
      <c r="R2697" s="13">
        <f t="shared" si="211"/>
        <v>42048.181921296295</v>
      </c>
      <c r="S2697" s="13">
        <f t="shared" si="212"/>
        <v>42108.14025462963</v>
      </c>
      <c r="T2697">
        <f t="shared" si="213"/>
        <v>2015</v>
      </c>
    </row>
    <row r="2698" spans="1:20" ht="29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 t="shared" si="214"/>
        <v>6</v>
      </c>
      <c r="Q2698">
        <f t="shared" si="210"/>
        <v>89.21</v>
      </c>
      <c r="R2698" s="13">
        <f t="shared" si="211"/>
        <v>41964.844444444447</v>
      </c>
      <c r="S2698" s="13">
        <f t="shared" si="212"/>
        <v>41998.844444444447</v>
      </c>
      <c r="T2698">
        <f t="shared" si="213"/>
        <v>2014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 t="shared" si="214"/>
        <v>26</v>
      </c>
      <c r="Q2699">
        <f t="shared" si="210"/>
        <v>116.56</v>
      </c>
      <c r="R2699" s="13">
        <f t="shared" si="211"/>
        <v>42187.940081018518</v>
      </c>
      <c r="S2699" s="13">
        <f t="shared" si="212"/>
        <v>42218.916666666672</v>
      </c>
      <c r="T2699">
        <f t="shared" si="213"/>
        <v>2015</v>
      </c>
    </row>
    <row r="2700" spans="1:20" ht="29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 t="shared" si="214"/>
        <v>0</v>
      </c>
      <c r="Q2700">
        <f t="shared" si="210"/>
        <v>13.01</v>
      </c>
      <c r="R2700" s="13">
        <f t="shared" si="211"/>
        <v>41787.898240740738</v>
      </c>
      <c r="S2700" s="13">
        <f t="shared" si="212"/>
        <v>41817.898240740738</v>
      </c>
      <c r="T2700">
        <f t="shared" si="213"/>
        <v>2014</v>
      </c>
    </row>
    <row r="2701" spans="1:20" ht="29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 t="shared" si="214"/>
        <v>0</v>
      </c>
      <c r="Q2701">
        <f t="shared" si="210"/>
        <v>0</v>
      </c>
      <c r="R2701" s="13">
        <f t="shared" si="211"/>
        <v>41829.896562499998</v>
      </c>
      <c r="S2701" s="13">
        <f t="shared" si="212"/>
        <v>41859.896562499998</v>
      </c>
      <c r="T2701">
        <f t="shared" si="213"/>
        <v>2014</v>
      </c>
    </row>
    <row r="2702" spans="1:20" ht="29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 t="shared" si="214"/>
        <v>1</v>
      </c>
      <c r="Q2702">
        <f t="shared" si="210"/>
        <v>17.5</v>
      </c>
      <c r="R2702" s="13">
        <f t="shared" si="211"/>
        <v>41870.87467592593</v>
      </c>
      <c r="S2702" s="13">
        <f t="shared" si="212"/>
        <v>41900.87467592593</v>
      </c>
      <c r="T2702">
        <f t="shared" si="213"/>
        <v>2014</v>
      </c>
    </row>
    <row r="2703" spans="1:20" ht="29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 t="shared" si="214"/>
        <v>46</v>
      </c>
      <c r="Q2703">
        <f t="shared" si="210"/>
        <v>34.130000000000003</v>
      </c>
      <c r="R2703" s="13">
        <f t="shared" si="211"/>
        <v>42801.774699074071</v>
      </c>
      <c r="S2703" s="13">
        <f t="shared" si="212"/>
        <v>42832.733032407406</v>
      </c>
      <c r="T2703">
        <f t="shared" si="213"/>
        <v>2017</v>
      </c>
    </row>
    <row r="2704" spans="1:20" ht="29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 t="shared" si="214"/>
        <v>34</v>
      </c>
      <c r="Q2704">
        <f t="shared" si="210"/>
        <v>132.35</v>
      </c>
      <c r="R2704" s="13">
        <f t="shared" si="211"/>
        <v>42800.801817129628</v>
      </c>
      <c r="S2704" s="13">
        <f t="shared" si="212"/>
        <v>42830.760150462964</v>
      </c>
      <c r="T2704">
        <f t="shared" si="213"/>
        <v>2017</v>
      </c>
    </row>
    <row r="2705" spans="1:20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 t="shared" si="214"/>
        <v>104</v>
      </c>
      <c r="Q2705">
        <f t="shared" si="210"/>
        <v>922.22</v>
      </c>
      <c r="R2705" s="13">
        <f t="shared" si="211"/>
        <v>42756.690162037034</v>
      </c>
      <c r="S2705" s="13">
        <f t="shared" si="212"/>
        <v>42816.648495370369</v>
      </c>
      <c r="T2705">
        <f t="shared" si="213"/>
        <v>2017</v>
      </c>
    </row>
    <row r="2706" spans="1:20" ht="29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 t="shared" si="214"/>
        <v>6</v>
      </c>
      <c r="Q2706">
        <f t="shared" si="210"/>
        <v>163.57</v>
      </c>
      <c r="R2706" s="13">
        <f t="shared" si="211"/>
        <v>42787.862430555557</v>
      </c>
      <c r="S2706" s="13">
        <f t="shared" si="212"/>
        <v>42830.820763888885</v>
      </c>
      <c r="T2706">
        <f t="shared" si="213"/>
        <v>2017</v>
      </c>
    </row>
    <row r="2707" spans="1:20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 t="shared" si="214"/>
        <v>11</v>
      </c>
      <c r="Q2707">
        <f t="shared" si="210"/>
        <v>217.38</v>
      </c>
      <c r="R2707" s="13">
        <f t="shared" si="211"/>
        <v>42773.916180555556</v>
      </c>
      <c r="S2707" s="13">
        <f t="shared" si="212"/>
        <v>42818.874513888892</v>
      </c>
      <c r="T2707">
        <f t="shared" si="213"/>
        <v>2017</v>
      </c>
    </row>
    <row r="2708" spans="1:20" ht="29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 t="shared" si="214"/>
        <v>112</v>
      </c>
      <c r="Q2708">
        <f t="shared" si="210"/>
        <v>149.44</v>
      </c>
      <c r="R2708" s="13">
        <f t="shared" si="211"/>
        <v>41899.294942129629</v>
      </c>
      <c r="S2708" s="13">
        <f t="shared" si="212"/>
        <v>41928.290972222225</v>
      </c>
      <c r="T2708">
        <f t="shared" si="213"/>
        <v>2014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 t="shared" si="214"/>
        <v>351</v>
      </c>
      <c r="Q2709">
        <f t="shared" si="210"/>
        <v>71.239999999999995</v>
      </c>
      <c r="R2709" s="13">
        <f t="shared" si="211"/>
        <v>41391.782905092594</v>
      </c>
      <c r="S2709" s="13">
        <f t="shared" si="212"/>
        <v>41421.290972222225</v>
      </c>
      <c r="T2709">
        <f t="shared" si="213"/>
        <v>2013</v>
      </c>
    </row>
    <row r="2710" spans="1:20" ht="29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 t="shared" si="214"/>
        <v>233</v>
      </c>
      <c r="Q2710">
        <f t="shared" si="210"/>
        <v>44.46</v>
      </c>
      <c r="R2710" s="13">
        <f t="shared" si="211"/>
        <v>42512.698217592595</v>
      </c>
      <c r="S2710" s="13">
        <f t="shared" si="212"/>
        <v>42572.698217592595</v>
      </c>
      <c r="T2710">
        <f t="shared" si="213"/>
        <v>2016</v>
      </c>
    </row>
    <row r="2711" spans="1:20" ht="29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 t="shared" si="214"/>
        <v>102</v>
      </c>
      <c r="Q2711">
        <f t="shared" si="210"/>
        <v>164.94</v>
      </c>
      <c r="R2711" s="13">
        <f t="shared" si="211"/>
        <v>42612.149780092594</v>
      </c>
      <c r="S2711" s="13">
        <f t="shared" si="212"/>
        <v>42647.165972222225</v>
      </c>
      <c r="T2711">
        <f t="shared" si="213"/>
        <v>2016</v>
      </c>
    </row>
    <row r="2712" spans="1:20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 t="shared" si="214"/>
        <v>154</v>
      </c>
      <c r="Q2712">
        <f t="shared" si="210"/>
        <v>84.87</v>
      </c>
      <c r="R2712" s="13">
        <f t="shared" si="211"/>
        <v>41828.229490740741</v>
      </c>
      <c r="S2712" s="13">
        <f t="shared" si="212"/>
        <v>41860.083333333336</v>
      </c>
      <c r="T2712">
        <f t="shared" si="213"/>
        <v>2014</v>
      </c>
    </row>
    <row r="2713" spans="1:20" ht="29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 t="shared" si="214"/>
        <v>101</v>
      </c>
      <c r="Q2713">
        <f t="shared" si="210"/>
        <v>53.95</v>
      </c>
      <c r="R2713" s="13">
        <f t="shared" si="211"/>
        <v>41780.745254629634</v>
      </c>
      <c r="S2713" s="13">
        <f t="shared" si="212"/>
        <v>41810.917361111111</v>
      </c>
      <c r="T2713">
        <f t="shared" si="213"/>
        <v>2014</v>
      </c>
    </row>
    <row r="2714" spans="1:20" ht="29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 t="shared" si="214"/>
        <v>131</v>
      </c>
      <c r="Q2714">
        <f t="shared" si="210"/>
        <v>50.53</v>
      </c>
      <c r="R2714" s="13">
        <f t="shared" si="211"/>
        <v>41432.062037037038</v>
      </c>
      <c r="S2714" s="13">
        <f t="shared" si="212"/>
        <v>41468.75</v>
      </c>
      <c r="T2714">
        <f t="shared" si="213"/>
        <v>2013</v>
      </c>
    </row>
    <row r="2715" spans="1:20" ht="29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 t="shared" si="214"/>
        <v>102</v>
      </c>
      <c r="Q2715">
        <f t="shared" si="210"/>
        <v>108</v>
      </c>
      <c r="R2715" s="13">
        <f t="shared" si="211"/>
        <v>42322.653749999998</v>
      </c>
      <c r="S2715" s="13">
        <f t="shared" si="212"/>
        <v>42362.653749999998</v>
      </c>
      <c r="T2715">
        <f t="shared" si="213"/>
        <v>2015</v>
      </c>
    </row>
    <row r="2716" spans="1:20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 t="shared" si="214"/>
        <v>116</v>
      </c>
      <c r="Q2716">
        <f t="shared" si="210"/>
        <v>95.37</v>
      </c>
      <c r="R2716" s="13">
        <f t="shared" si="211"/>
        <v>42629.655046296291</v>
      </c>
      <c r="S2716" s="13">
        <f t="shared" si="212"/>
        <v>42657.958333333328</v>
      </c>
      <c r="T2716">
        <f t="shared" si="213"/>
        <v>2016</v>
      </c>
    </row>
    <row r="2717" spans="1:20" ht="29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 t="shared" si="214"/>
        <v>265</v>
      </c>
      <c r="Q2717">
        <f t="shared" si="210"/>
        <v>57.63</v>
      </c>
      <c r="R2717" s="13">
        <f t="shared" si="211"/>
        <v>42387.398472222223</v>
      </c>
      <c r="S2717" s="13">
        <f t="shared" si="212"/>
        <v>42421.398472222223</v>
      </c>
      <c r="T2717">
        <f t="shared" si="213"/>
        <v>2016</v>
      </c>
    </row>
    <row r="2718" spans="1:20" ht="43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 t="shared" si="214"/>
        <v>120</v>
      </c>
      <c r="Q2718">
        <f t="shared" si="210"/>
        <v>64.16</v>
      </c>
      <c r="R2718" s="13">
        <f t="shared" si="211"/>
        <v>42255.333252314813</v>
      </c>
      <c r="S2718" s="13">
        <f t="shared" si="212"/>
        <v>42285.333252314813</v>
      </c>
      <c r="T2718">
        <f t="shared" si="213"/>
        <v>2015</v>
      </c>
    </row>
    <row r="2719" spans="1:20" ht="29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 t="shared" si="214"/>
        <v>120</v>
      </c>
      <c r="Q2719">
        <f t="shared" si="210"/>
        <v>92.39</v>
      </c>
      <c r="R2719" s="13">
        <f t="shared" si="211"/>
        <v>41934.914918981485</v>
      </c>
      <c r="S2719" s="13">
        <f t="shared" si="212"/>
        <v>41979.956585648149</v>
      </c>
      <c r="T2719">
        <f t="shared" si="213"/>
        <v>2014</v>
      </c>
    </row>
    <row r="2720" spans="1:20" ht="29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 t="shared" si="214"/>
        <v>104</v>
      </c>
      <c r="Q2720">
        <f t="shared" si="210"/>
        <v>125.98</v>
      </c>
      <c r="R2720" s="13">
        <f t="shared" si="211"/>
        <v>42465.596585648149</v>
      </c>
      <c r="S2720" s="13">
        <f t="shared" si="212"/>
        <v>42493.958333333328</v>
      </c>
      <c r="T2720">
        <f t="shared" si="213"/>
        <v>2016</v>
      </c>
    </row>
    <row r="2721" spans="1:20" ht="29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 t="shared" si="214"/>
        <v>109</v>
      </c>
      <c r="Q2721">
        <f t="shared" si="210"/>
        <v>94.64</v>
      </c>
      <c r="R2721" s="13">
        <f t="shared" si="211"/>
        <v>42418.031180555554</v>
      </c>
      <c r="S2721" s="13">
        <f t="shared" si="212"/>
        <v>42477.989513888882</v>
      </c>
      <c r="T2721">
        <f t="shared" si="213"/>
        <v>2016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 t="shared" si="214"/>
        <v>118</v>
      </c>
      <c r="Q2722">
        <f t="shared" si="210"/>
        <v>170.7</v>
      </c>
      <c r="R2722" s="13">
        <f t="shared" si="211"/>
        <v>42655.465891203698</v>
      </c>
      <c r="S2722" s="13">
        <f t="shared" si="212"/>
        <v>42685.507557870369</v>
      </c>
      <c r="T2722">
        <f t="shared" si="213"/>
        <v>2016</v>
      </c>
    </row>
    <row r="2723" spans="1:20" ht="29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 t="shared" si="214"/>
        <v>1462</v>
      </c>
      <c r="Q2723">
        <f t="shared" si="210"/>
        <v>40.76</v>
      </c>
      <c r="R2723" s="13">
        <f t="shared" si="211"/>
        <v>41493.543958333335</v>
      </c>
      <c r="S2723" s="13">
        <f t="shared" si="212"/>
        <v>41523.791666666664</v>
      </c>
      <c r="T2723">
        <f t="shared" si="213"/>
        <v>2013</v>
      </c>
    </row>
    <row r="2724" spans="1:20" ht="29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 t="shared" si="214"/>
        <v>253</v>
      </c>
      <c r="Q2724">
        <f t="shared" si="210"/>
        <v>68.25</v>
      </c>
      <c r="R2724" s="13">
        <f t="shared" si="211"/>
        <v>42704.857094907406</v>
      </c>
      <c r="S2724" s="13">
        <f t="shared" si="212"/>
        <v>42764.857094907406</v>
      </c>
      <c r="T2724">
        <f t="shared" si="213"/>
        <v>2016</v>
      </c>
    </row>
    <row r="2725" spans="1:20" ht="29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 t="shared" si="214"/>
        <v>140</v>
      </c>
      <c r="Q2725">
        <f t="shared" si="210"/>
        <v>95.49</v>
      </c>
      <c r="R2725" s="13">
        <f t="shared" si="211"/>
        <v>41944.83898148148</v>
      </c>
      <c r="S2725" s="13">
        <f t="shared" si="212"/>
        <v>42004.880648148144</v>
      </c>
      <c r="T2725">
        <f t="shared" si="213"/>
        <v>2014</v>
      </c>
    </row>
    <row r="2726" spans="1:20" ht="29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 t="shared" si="214"/>
        <v>297</v>
      </c>
      <c r="Q2726">
        <f t="shared" si="210"/>
        <v>7.19</v>
      </c>
      <c r="R2726" s="13">
        <f t="shared" si="211"/>
        <v>42199.32707175926</v>
      </c>
      <c r="S2726" s="13">
        <f t="shared" si="212"/>
        <v>42231.32707175926</v>
      </c>
      <c r="T2726">
        <f t="shared" si="213"/>
        <v>2015</v>
      </c>
    </row>
    <row r="2727" spans="1:20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 t="shared" si="214"/>
        <v>145</v>
      </c>
      <c r="Q2727">
        <f t="shared" si="210"/>
        <v>511.65</v>
      </c>
      <c r="R2727" s="13">
        <f t="shared" si="211"/>
        <v>42745.744618055556</v>
      </c>
      <c r="S2727" s="13">
        <f t="shared" si="212"/>
        <v>42795.744618055556</v>
      </c>
      <c r="T2727">
        <f t="shared" si="213"/>
        <v>2017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 t="shared" si="214"/>
        <v>106</v>
      </c>
      <c r="Q2728">
        <f t="shared" si="210"/>
        <v>261.75</v>
      </c>
      <c r="R2728" s="13">
        <f t="shared" si="211"/>
        <v>42452.579988425925</v>
      </c>
      <c r="S2728" s="13">
        <f t="shared" si="212"/>
        <v>42482.579988425925</v>
      </c>
      <c r="T2728">
        <f t="shared" si="213"/>
        <v>2016</v>
      </c>
    </row>
    <row r="2729" spans="1:20" ht="29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 t="shared" si="214"/>
        <v>493</v>
      </c>
      <c r="Q2729">
        <f t="shared" si="210"/>
        <v>69.760000000000005</v>
      </c>
      <c r="R2729" s="13">
        <f t="shared" si="211"/>
        <v>42198.676655092597</v>
      </c>
      <c r="S2729" s="13">
        <f t="shared" si="212"/>
        <v>42223.676655092597</v>
      </c>
      <c r="T2729">
        <f t="shared" si="213"/>
        <v>2015</v>
      </c>
    </row>
    <row r="2730" spans="1:20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 t="shared" si="214"/>
        <v>202</v>
      </c>
      <c r="Q2730">
        <f t="shared" si="210"/>
        <v>77.23</v>
      </c>
      <c r="R2730" s="13">
        <f t="shared" si="211"/>
        <v>42333.59993055556</v>
      </c>
      <c r="S2730" s="13">
        <f t="shared" si="212"/>
        <v>42368.59993055556</v>
      </c>
      <c r="T2730">
        <f t="shared" si="213"/>
        <v>2015</v>
      </c>
    </row>
    <row r="2731" spans="1:20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 t="shared" si="214"/>
        <v>104</v>
      </c>
      <c r="Q2731">
        <f t="shared" si="210"/>
        <v>340.57</v>
      </c>
      <c r="R2731" s="13">
        <f t="shared" si="211"/>
        <v>42095.240706018521</v>
      </c>
      <c r="S2731" s="13">
        <f t="shared" si="212"/>
        <v>42125.240706018521</v>
      </c>
      <c r="T2731">
        <f t="shared" si="213"/>
        <v>2015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 t="shared" si="214"/>
        <v>170</v>
      </c>
      <c r="Q2732">
        <f t="shared" si="210"/>
        <v>67.42</v>
      </c>
      <c r="R2732" s="13">
        <f t="shared" si="211"/>
        <v>41351.541377314818</v>
      </c>
      <c r="S2732" s="13">
        <f t="shared" si="212"/>
        <v>41386.541377314818</v>
      </c>
      <c r="T2732">
        <f t="shared" si="213"/>
        <v>2013</v>
      </c>
    </row>
    <row r="2733" spans="1:20" ht="29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 t="shared" si="214"/>
        <v>104</v>
      </c>
      <c r="Q2733">
        <f t="shared" si="210"/>
        <v>845.7</v>
      </c>
      <c r="R2733" s="13">
        <f t="shared" si="211"/>
        <v>41872.525717592594</v>
      </c>
      <c r="S2733" s="13">
        <f t="shared" si="212"/>
        <v>41930.166666666664</v>
      </c>
      <c r="T2733">
        <f t="shared" si="213"/>
        <v>2014</v>
      </c>
    </row>
    <row r="2734" spans="1:20" ht="29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 t="shared" si="214"/>
        <v>118</v>
      </c>
      <c r="Q2734">
        <f t="shared" si="210"/>
        <v>97.19</v>
      </c>
      <c r="R2734" s="13">
        <f t="shared" si="211"/>
        <v>41389.808194444442</v>
      </c>
      <c r="S2734" s="13">
        <f t="shared" si="212"/>
        <v>41422</v>
      </c>
      <c r="T2734">
        <f t="shared" si="213"/>
        <v>2013</v>
      </c>
    </row>
    <row r="2735" spans="1:20" ht="29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 t="shared" si="214"/>
        <v>108</v>
      </c>
      <c r="Q2735">
        <f t="shared" si="210"/>
        <v>451.84</v>
      </c>
      <c r="R2735" s="13">
        <f t="shared" si="211"/>
        <v>42044.272847222222</v>
      </c>
      <c r="S2735" s="13">
        <f t="shared" si="212"/>
        <v>42104.231180555551</v>
      </c>
      <c r="T2735">
        <f t="shared" si="213"/>
        <v>2015</v>
      </c>
    </row>
    <row r="2736" spans="1:20" ht="29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 t="shared" si="214"/>
        <v>2260300</v>
      </c>
      <c r="Q2736">
        <f t="shared" si="210"/>
        <v>138.66999999999999</v>
      </c>
      <c r="R2736" s="13">
        <f t="shared" si="211"/>
        <v>42626.668888888889</v>
      </c>
      <c r="S2736" s="13">
        <f t="shared" si="212"/>
        <v>42656.915972222225</v>
      </c>
      <c r="T2736">
        <f t="shared" si="213"/>
        <v>2016</v>
      </c>
    </row>
    <row r="2737" spans="1:20" ht="29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 t="shared" si="214"/>
        <v>978</v>
      </c>
      <c r="Q2737">
        <f t="shared" si="210"/>
        <v>21.64</v>
      </c>
      <c r="R2737" s="13">
        <f t="shared" si="211"/>
        <v>41316.120949074073</v>
      </c>
      <c r="S2737" s="13">
        <f t="shared" si="212"/>
        <v>41346.833333333336</v>
      </c>
      <c r="T2737">
        <f t="shared" si="213"/>
        <v>2013</v>
      </c>
    </row>
    <row r="2738" spans="1:20" ht="43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 t="shared" si="214"/>
        <v>123</v>
      </c>
      <c r="Q2738">
        <f t="shared" si="210"/>
        <v>169.52</v>
      </c>
      <c r="R2738" s="13">
        <f t="shared" si="211"/>
        <v>41722.666354166664</v>
      </c>
      <c r="S2738" s="13">
        <f t="shared" si="212"/>
        <v>41752.666354166664</v>
      </c>
      <c r="T2738">
        <f t="shared" si="213"/>
        <v>2014</v>
      </c>
    </row>
    <row r="2739" spans="1:20" ht="29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 t="shared" si="214"/>
        <v>246</v>
      </c>
      <c r="Q2739">
        <f t="shared" si="210"/>
        <v>161.88</v>
      </c>
      <c r="R2739" s="13">
        <f t="shared" si="211"/>
        <v>41611.917673611111</v>
      </c>
      <c r="S2739" s="13">
        <f t="shared" si="212"/>
        <v>41654.791666666664</v>
      </c>
      <c r="T2739">
        <f t="shared" si="213"/>
        <v>2013</v>
      </c>
    </row>
    <row r="2740" spans="1:20" ht="29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 t="shared" si="214"/>
        <v>148</v>
      </c>
      <c r="Q2740">
        <f t="shared" si="210"/>
        <v>493.13</v>
      </c>
      <c r="R2740" s="13">
        <f t="shared" si="211"/>
        <v>42620.143564814818</v>
      </c>
      <c r="S2740" s="13">
        <f t="shared" si="212"/>
        <v>42680.143564814818</v>
      </c>
      <c r="T2740">
        <f t="shared" si="213"/>
        <v>2016</v>
      </c>
    </row>
    <row r="2741" spans="1:20" ht="29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 t="shared" si="214"/>
        <v>384</v>
      </c>
      <c r="Q2741">
        <f t="shared" si="210"/>
        <v>22.12</v>
      </c>
      <c r="R2741" s="13">
        <f t="shared" si="211"/>
        <v>41719.887928240743</v>
      </c>
      <c r="S2741" s="13">
        <f t="shared" si="212"/>
        <v>41764.887928240743</v>
      </c>
      <c r="T2741">
        <f t="shared" si="213"/>
        <v>2014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 t="shared" si="214"/>
        <v>103</v>
      </c>
      <c r="Q2742">
        <f t="shared" si="210"/>
        <v>18.239999999999998</v>
      </c>
      <c r="R2742" s="13">
        <f t="shared" si="211"/>
        <v>42045.031851851847</v>
      </c>
      <c r="S2742" s="13">
        <f t="shared" si="212"/>
        <v>42074.99018518519</v>
      </c>
      <c r="T2742">
        <f t="shared" si="213"/>
        <v>2015</v>
      </c>
    </row>
    <row r="2743" spans="1:20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 t="shared" si="214"/>
        <v>0</v>
      </c>
      <c r="Q2743">
        <f t="shared" si="210"/>
        <v>8.75</v>
      </c>
      <c r="R2743" s="13">
        <f t="shared" si="211"/>
        <v>41911.657430555555</v>
      </c>
      <c r="S2743" s="13">
        <f t="shared" si="212"/>
        <v>41932.088194444441</v>
      </c>
      <c r="T2743">
        <f t="shared" si="213"/>
        <v>2014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 t="shared" si="214"/>
        <v>29</v>
      </c>
      <c r="Q2744">
        <f t="shared" si="210"/>
        <v>40.61</v>
      </c>
      <c r="R2744" s="13">
        <f t="shared" si="211"/>
        <v>41030.719756944447</v>
      </c>
      <c r="S2744" s="13">
        <f t="shared" si="212"/>
        <v>41044.719756944447</v>
      </c>
      <c r="T2744">
        <f t="shared" si="213"/>
        <v>2012</v>
      </c>
    </row>
    <row r="2745" spans="1:20" ht="29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 t="shared" si="214"/>
        <v>0</v>
      </c>
      <c r="Q2745">
        <f t="shared" si="210"/>
        <v>0</v>
      </c>
      <c r="R2745" s="13">
        <f t="shared" si="211"/>
        <v>42632.328784722224</v>
      </c>
      <c r="S2745" s="13">
        <f t="shared" si="212"/>
        <v>42662.328784722224</v>
      </c>
      <c r="T2745">
        <f t="shared" si="213"/>
        <v>2016</v>
      </c>
    </row>
    <row r="2746" spans="1:20" ht="29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 t="shared" si="214"/>
        <v>5</v>
      </c>
      <c r="Q2746">
        <f t="shared" si="210"/>
        <v>37.950000000000003</v>
      </c>
      <c r="R2746" s="13">
        <f t="shared" si="211"/>
        <v>40938.062476851854</v>
      </c>
      <c r="S2746" s="13">
        <f t="shared" si="212"/>
        <v>40968.062476851854</v>
      </c>
      <c r="T2746">
        <f t="shared" si="213"/>
        <v>2012</v>
      </c>
    </row>
    <row r="2747" spans="1:20" ht="29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 t="shared" si="214"/>
        <v>22</v>
      </c>
      <c r="Q2747">
        <f t="shared" si="210"/>
        <v>35.729999999999997</v>
      </c>
      <c r="R2747" s="13">
        <f t="shared" si="211"/>
        <v>41044.988055555557</v>
      </c>
      <c r="S2747" s="13">
        <f t="shared" si="212"/>
        <v>41104.988055555557</v>
      </c>
      <c r="T2747">
        <f t="shared" si="213"/>
        <v>2012</v>
      </c>
    </row>
    <row r="2748" spans="1:20" ht="29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 t="shared" si="214"/>
        <v>27</v>
      </c>
      <c r="Q2748">
        <f t="shared" si="210"/>
        <v>42.16</v>
      </c>
      <c r="R2748" s="13">
        <f t="shared" si="211"/>
        <v>41850.781377314815</v>
      </c>
      <c r="S2748" s="13">
        <f t="shared" si="212"/>
        <v>41880.781377314815</v>
      </c>
      <c r="T2748">
        <f t="shared" si="213"/>
        <v>2014</v>
      </c>
    </row>
    <row r="2749" spans="1:20" ht="29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 t="shared" si="214"/>
        <v>28</v>
      </c>
      <c r="Q2749">
        <f t="shared" si="210"/>
        <v>35</v>
      </c>
      <c r="R2749" s="13">
        <f t="shared" si="211"/>
        <v>41044.64811342593</v>
      </c>
      <c r="S2749" s="13">
        <f t="shared" si="212"/>
        <v>41076.131944444445</v>
      </c>
      <c r="T2749">
        <f t="shared" si="213"/>
        <v>2012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 t="shared" si="214"/>
        <v>1</v>
      </c>
      <c r="Q2750">
        <f t="shared" si="210"/>
        <v>13.25</v>
      </c>
      <c r="R2750" s="13">
        <f t="shared" si="211"/>
        <v>42585.7106712963</v>
      </c>
      <c r="S2750" s="13">
        <f t="shared" si="212"/>
        <v>42615.7106712963</v>
      </c>
      <c r="T2750">
        <f t="shared" si="213"/>
        <v>2016</v>
      </c>
    </row>
    <row r="2751" spans="1:20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 t="shared" si="214"/>
        <v>1</v>
      </c>
      <c r="Q2751">
        <f t="shared" si="210"/>
        <v>55</v>
      </c>
      <c r="R2751" s="13">
        <f t="shared" si="211"/>
        <v>42068.799039351856</v>
      </c>
      <c r="S2751" s="13">
        <f t="shared" si="212"/>
        <v>42098.757372685184</v>
      </c>
      <c r="T2751">
        <f t="shared" si="213"/>
        <v>2015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 t="shared" si="214"/>
        <v>0</v>
      </c>
      <c r="Q2752">
        <f t="shared" si="210"/>
        <v>0</v>
      </c>
      <c r="R2752" s="13">
        <f t="shared" si="211"/>
        <v>41078.899826388886</v>
      </c>
      <c r="S2752" s="13">
        <f t="shared" si="212"/>
        <v>41090.833333333336</v>
      </c>
      <c r="T2752">
        <f t="shared" si="213"/>
        <v>2012</v>
      </c>
    </row>
    <row r="2753" spans="1:20" ht="29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 t="shared" si="214"/>
        <v>0</v>
      </c>
      <c r="Q2753">
        <f t="shared" si="210"/>
        <v>0</v>
      </c>
      <c r="R2753" s="13">
        <f t="shared" si="211"/>
        <v>41747.887060185189</v>
      </c>
      <c r="S2753" s="13">
        <f t="shared" si="212"/>
        <v>41807.887060185189</v>
      </c>
      <c r="T2753">
        <f t="shared" si="213"/>
        <v>2014</v>
      </c>
    </row>
    <row r="2754" spans="1:20" ht="29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 t="shared" si="214"/>
        <v>11</v>
      </c>
      <c r="Q2754">
        <f t="shared" si="210"/>
        <v>39.29</v>
      </c>
      <c r="R2754" s="13">
        <f t="shared" si="211"/>
        <v>40855.765092592592</v>
      </c>
      <c r="S2754" s="13">
        <f t="shared" si="212"/>
        <v>40895.765092592592</v>
      </c>
      <c r="T2754">
        <f t="shared" si="213"/>
        <v>2011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 t="shared" si="214"/>
        <v>19</v>
      </c>
      <c r="Q2755">
        <f t="shared" ref="Q2755:Q2818" si="215">IFERROR(ROUND(E2755/L2755,2),0)</f>
        <v>47.5</v>
      </c>
      <c r="R2755" s="13">
        <f t="shared" ref="R2755:R2818" si="216">(((J2755/60)/60)/24+DATE(1970,1,1))</f>
        <v>41117.900729166664</v>
      </c>
      <c r="S2755" s="13">
        <f t="shared" ref="S2755:S2818" si="217">(((I2755/60)/60)/24)+DATE(1970,1,1)</f>
        <v>41147.900729166664</v>
      </c>
      <c r="T2755">
        <f t="shared" ref="T2755:T2818" si="218">YEAR(R2755)</f>
        <v>2012</v>
      </c>
    </row>
    <row r="2756" spans="1:20" ht="29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 t="shared" ref="P2756:P2819" si="219">ROUND(E2756/D2756*100,0)</f>
        <v>0</v>
      </c>
      <c r="Q2756">
        <f t="shared" si="215"/>
        <v>0</v>
      </c>
      <c r="R2756" s="13">
        <f t="shared" si="216"/>
        <v>41863.636006944449</v>
      </c>
      <c r="S2756" s="13">
        <f t="shared" si="217"/>
        <v>41893.636006944449</v>
      </c>
      <c r="T2756">
        <f t="shared" si="218"/>
        <v>2014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 t="shared" si="219"/>
        <v>52</v>
      </c>
      <c r="Q2757">
        <f t="shared" si="215"/>
        <v>17.329999999999998</v>
      </c>
      <c r="R2757" s="13">
        <f t="shared" si="216"/>
        <v>42072.790821759263</v>
      </c>
      <c r="S2757" s="13">
        <f t="shared" si="217"/>
        <v>42102.790821759263</v>
      </c>
      <c r="T2757">
        <f t="shared" si="218"/>
        <v>2015</v>
      </c>
    </row>
    <row r="2758" spans="1:20" ht="29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 t="shared" si="219"/>
        <v>10</v>
      </c>
      <c r="Q2758">
        <f t="shared" si="215"/>
        <v>31.76</v>
      </c>
      <c r="R2758" s="13">
        <f t="shared" si="216"/>
        <v>41620.90047453704</v>
      </c>
      <c r="S2758" s="13">
        <f t="shared" si="217"/>
        <v>41650.90047453704</v>
      </c>
      <c r="T2758">
        <f t="shared" si="218"/>
        <v>2013</v>
      </c>
    </row>
    <row r="2759" spans="1:20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 t="shared" si="219"/>
        <v>1</v>
      </c>
      <c r="Q2759">
        <f t="shared" si="215"/>
        <v>5</v>
      </c>
      <c r="R2759" s="13">
        <f t="shared" si="216"/>
        <v>42573.65662037037</v>
      </c>
      <c r="S2759" s="13">
        <f t="shared" si="217"/>
        <v>42588.65662037037</v>
      </c>
      <c r="T2759">
        <f t="shared" si="218"/>
        <v>2016</v>
      </c>
    </row>
    <row r="2760" spans="1:20" ht="29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 t="shared" si="219"/>
        <v>12</v>
      </c>
      <c r="Q2760">
        <f t="shared" si="215"/>
        <v>39</v>
      </c>
      <c r="R2760" s="13">
        <f t="shared" si="216"/>
        <v>42639.441932870366</v>
      </c>
      <c r="S2760" s="13">
        <f t="shared" si="217"/>
        <v>42653.441932870366</v>
      </c>
      <c r="T2760">
        <f t="shared" si="218"/>
        <v>2016</v>
      </c>
    </row>
    <row r="2761" spans="1:20" ht="29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 t="shared" si="219"/>
        <v>11</v>
      </c>
      <c r="Q2761">
        <f t="shared" si="215"/>
        <v>52.5</v>
      </c>
      <c r="R2761" s="13">
        <f t="shared" si="216"/>
        <v>42524.36650462963</v>
      </c>
      <c r="S2761" s="13">
        <f t="shared" si="217"/>
        <v>42567.36650462963</v>
      </c>
      <c r="T2761">
        <f t="shared" si="218"/>
        <v>2016</v>
      </c>
    </row>
    <row r="2762" spans="1:20" ht="29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 t="shared" si="219"/>
        <v>0</v>
      </c>
      <c r="Q2762">
        <f t="shared" si="215"/>
        <v>0</v>
      </c>
      <c r="R2762" s="13">
        <f t="shared" si="216"/>
        <v>41415.461319444446</v>
      </c>
      <c r="S2762" s="13">
        <f t="shared" si="217"/>
        <v>41445.461319444446</v>
      </c>
      <c r="T2762">
        <f t="shared" si="218"/>
        <v>2013</v>
      </c>
    </row>
    <row r="2763" spans="1:20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 t="shared" si="219"/>
        <v>1</v>
      </c>
      <c r="Q2763">
        <f t="shared" si="215"/>
        <v>9</v>
      </c>
      <c r="R2763" s="13">
        <f t="shared" si="216"/>
        <v>41247.063576388886</v>
      </c>
      <c r="S2763" s="13">
        <f t="shared" si="217"/>
        <v>41277.063576388886</v>
      </c>
      <c r="T2763">
        <f t="shared" si="218"/>
        <v>2012</v>
      </c>
    </row>
    <row r="2764" spans="1:20" ht="29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 t="shared" si="219"/>
        <v>1</v>
      </c>
      <c r="Q2764">
        <f t="shared" si="215"/>
        <v>25</v>
      </c>
      <c r="R2764" s="13">
        <f t="shared" si="216"/>
        <v>40927.036979166667</v>
      </c>
      <c r="S2764" s="13">
        <f t="shared" si="217"/>
        <v>40986.995312500003</v>
      </c>
      <c r="T2764">
        <f t="shared" si="218"/>
        <v>2012</v>
      </c>
    </row>
    <row r="2765" spans="1:20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 t="shared" si="219"/>
        <v>0</v>
      </c>
      <c r="Q2765">
        <f t="shared" si="215"/>
        <v>30</v>
      </c>
      <c r="R2765" s="13">
        <f t="shared" si="216"/>
        <v>41373.579675925925</v>
      </c>
      <c r="S2765" s="13">
        <f t="shared" si="217"/>
        <v>41418.579675925925</v>
      </c>
      <c r="T2765">
        <f t="shared" si="218"/>
        <v>2013</v>
      </c>
    </row>
    <row r="2766" spans="1:20" ht="29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 t="shared" si="219"/>
        <v>1</v>
      </c>
      <c r="Q2766">
        <f t="shared" si="215"/>
        <v>11.25</v>
      </c>
      <c r="R2766" s="13">
        <f t="shared" si="216"/>
        <v>41030.292025462964</v>
      </c>
      <c r="S2766" s="13">
        <f t="shared" si="217"/>
        <v>41059.791666666664</v>
      </c>
      <c r="T2766">
        <f t="shared" si="218"/>
        <v>2012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 t="shared" si="219"/>
        <v>0</v>
      </c>
      <c r="Q2767">
        <f t="shared" si="215"/>
        <v>0</v>
      </c>
      <c r="R2767" s="13">
        <f t="shared" si="216"/>
        <v>41194.579027777778</v>
      </c>
      <c r="S2767" s="13">
        <f t="shared" si="217"/>
        <v>41210.579027777778</v>
      </c>
      <c r="T2767">
        <f t="shared" si="218"/>
        <v>2012</v>
      </c>
    </row>
    <row r="2768" spans="1:20" ht="29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 t="shared" si="219"/>
        <v>2</v>
      </c>
      <c r="Q2768">
        <f t="shared" si="215"/>
        <v>25</v>
      </c>
      <c r="R2768" s="13">
        <f t="shared" si="216"/>
        <v>40736.668032407404</v>
      </c>
      <c r="S2768" s="13">
        <f t="shared" si="217"/>
        <v>40766.668032407404</v>
      </c>
      <c r="T2768">
        <f t="shared" si="218"/>
        <v>2011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 t="shared" si="219"/>
        <v>1</v>
      </c>
      <c r="Q2769">
        <f t="shared" si="215"/>
        <v>11.33</v>
      </c>
      <c r="R2769" s="13">
        <f t="shared" si="216"/>
        <v>42172.958912037036</v>
      </c>
      <c r="S2769" s="13">
        <f t="shared" si="217"/>
        <v>42232.958912037036</v>
      </c>
      <c r="T2769">
        <f t="shared" si="218"/>
        <v>2015</v>
      </c>
    </row>
    <row r="2770" spans="1:20" ht="29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 t="shared" si="219"/>
        <v>14</v>
      </c>
      <c r="Q2770">
        <f t="shared" si="215"/>
        <v>29.47</v>
      </c>
      <c r="R2770" s="13">
        <f t="shared" si="216"/>
        <v>40967.614849537036</v>
      </c>
      <c r="S2770" s="13">
        <f t="shared" si="217"/>
        <v>40997.573182870372</v>
      </c>
      <c r="T2770">
        <f t="shared" si="218"/>
        <v>2012</v>
      </c>
    </row>
    <row r="2771" spans="1:20" ht="29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 t="shared" si="219"/>
        <v>0</v>
      </c>
      <c r="Q2771">
        <f t="shared" si="215"/>
        <v>1</v>
      </c>
      <c r="R2771" s="13">
        <f t="shared" si="216"/>
        <v>41745.826273148145</v>
      </c>
      <c r="S2771" s="13">
        <f t="shared" si="217"/>
        <v>41795.826273148145</v>
      </c>
      <c r="T2771">
        <f t="shared" si="218"/>
        <v>2014</v>
      </c>
    </row>
    <row r="2772" spans="1:20" ht="29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 t="shared" si="219"/>
        <v>10</v>
      </c>
      <c r="Q2772">
        <f t="shared" si="215"/>
        <v>63.1</v>
      </c>
      <c r="R2772" s="13">
        <f t="shared" si="216"/>
        <v>41686.705208333333</v>
      </c>
      <c r="S2772" s="13">
        <f t="shared" si="217"/>
        <v>41716.663541666669</v>
      </c>
      <c r="T2772">
        <f t="shared" si="218"/>
        <v>2014</v>
      </c>
    </row>
    <row r="2773" spans="1:20" ht="29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 t="shared" si="219"/>
        <v>0</v>
      </c>
      <c r="Q2773">
        <f t="shared" si="215"/>
        <v>0</v>
      </c>
      <c r="R2773" s="13">
        <f t="shared" si="216"/>
        <v>41257.531712962962</v>
      </c>
      <c r="S2773" s="13">
        <f t="shared" si="217"/>
        <v>41306.708333333336</v>
      </c>
      <c r="T2773">
        <f t="shared" si="218"/>
        <v>2012</v>
      </c>
    </row>
    <row r="2774" spans="1:20" ht="29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 t="shared" si="219"/>
        <v>0</v>
      </c>
      <c r="Q2774">
        <f t="shared" si="215"/>
        <v>0</v>
      </c>
      <c r="R2774" s="13">
        <f t="shared" si="216"/>
        <v>41537.869143518517</v>
      </c>
      <c r="S2774" s="13">
        <f t="shared" si="217"/>
        <v>41552.869143518517</v>
      </c>
      <c r="T2774">
        <f t="shared" si="218"/>
        <v>2013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 t="shared" si="219"/>
        <v>0</v>
      </c>
      <c r="Q2775">
        <f t="shared" si="215"/>
        <v>1</v>
      </c>
      <c r="R2775" s="13">
        <f t="shared" si="216"/>
        <v>42474.86482638889</v>
      </c>
      <c r="S2775" s="13">
        <f t="shared" si="217"/>
        <v>42484.86482638889</v>
      </c>
      <c r="T2775">
        <f t="shared" si="218"/>
        <v>2016</v>
      </c>
    </row>
    <row r="2776" spans="1:20" ht="29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 t="shared" si="219"/>
        <v>14</v>
      </c>
      <c r="Q2776">
        <f t="shared" si="215"/>
        <v>43.85</v>
      </c>
      <c r="R2776" s="13">
        <f t="shared" si="216"/>
        <v>41311.126481481479</v>
      </c>
      <c r="S2776" s="13">
        <f t="shared" si="217"/>
        <v>41341.126481481479</v>
      </c>
      <c r="T2776">
        <f t="shared" si="218"/>
        <v>2013</v>
      </c>
    </row>
    <row r="2777" spans="1:20" ht="29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 t="shared" si="219"/>
        <v>3</v>
      </c>
      <c r="Q2777">
        <f t="shared" si="215"/>
        <v>75</v>
      </c>
      <c r="R2777" s="13">
        <f t="shared" si="216"/>
        <v>40863.013356481482</v>
      </c>
      <c r="S2777" s="13">
        <f t="shared" si="217"/>
        <v>40893.013356481482</v>
      </c>
      <c r="T2777">
        <f t="shared" si="218"/>
        <v>2011</v>
      </c>
    </row>
    <row r="2778" spans="1:20" ht="29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 t="shared" si="219"/>
        <v>8</v>
      </c>
      <c r="Q2778">
        <f t="shared" si="215"/>
        <v>45.97</v>
      </c>
      <c r="R2778" s="13">
        <f t="shared" si="216"/>
        <v>42136.297175925924</v>
      </c>
      <c r="S2778" s="13">
        <f t="shared" si="217"/>
        <v>42167.297175925924</v>
      </c>
      <c r="T2778">
        <f t="shared" si="218"/>
        <v>2015</v>
      </c>
    </row>
    <row r="2779" spans="1:20" ht="29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 t="shared" si="219"/>
        <v>0</v>
      </c>
      <c r="Q2779">
        <f t="shared" si="215"/>
        <v>10</v>
      </c>
      <c r="R2779" s="13">
        <f t="shared" si="216"/>
        <v>42172.669027777782</v>
      </c>
      <c r="S2779" s="13">
        <f t="shared" si="217"/>
        <v>42202.669027777782</v>
      </c>
      <c r="T2779">
        <f t="shared" si="218"/>
        <v>2015</v>
      </c>
    </row>
    <row r="2780" spans="1:20" ht="29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 t="shared" si="219"/>
        <v>26</v>
      </c>
      <c r="Q2780">
        <f t="shared" si="215"/>
        <v>93.67</v>
      </c>
      <c r="R2780" s="13">
        <f t="shared" si="216"/>
        <v>41846.978078703702</v>
      </c>
      <c r="S2780" s="13">
        <f t="shared" si="217"/>
        <v>41876.978078703702</v>
      </c>
      <c r="T2780">
        <f t="shared" si="218"/>
        <v>2014</v>
      </c>
    </row>
    <row r="2781" spans="1:20" ht="29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 t="shared" si="219"/>
        <v>2</v>
      </c>
      <c r="Q2781">
        <f t="shared" si="215"/>
        <v>53</v>
      </c>
      <c r="R2781" s="13">
        <f t="shared" si="216"/>
        <v>42300.585891203707</v>
      </c>
      <c r="S2781" s="13">
        <f t="shared" si="217"/>
        <v>42330.627557870372</v>
      </c>
      <c r="T2781">
        <f t="shared" si="218"/>
        <v>2015</v>
      </c>
    </row>
    <row r="2782" spans="1:20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 t="shared" si="219"/>
        <v>0</v>
      </c>
      <c r="Q2782">
        <f t="shared" si="215"/>
        <v>0</v>
      </c>
      <c r="R2782" s="13">
        <f t="shared" si="216"/>
        <v>42774.447777777779</v>
      </c>
      <c r="S2782" s="13">
        <f t="shared" si="217"/>
        <v>42804.447777777779</v>
      </c>
      <c r="T2782">
        <f t="shared" si="218"/>
        <v>2017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 t="shared" si="219"/>
        <v>105</v>
      </c>
      <c r="Q2783">
        <f t="shared" si="215"/>
        <v>47</v>
      </c>
      <c r="R2783" s="13">
        <f t="shared" si="216"/>
        <v>42018.94159722222</v>
      </c>
      <c r="S2783" s="13">
        <f t="shared" si="217"/>
        <v>42047.291666666672</v>
      </c>
      <c r="T2783">
        <f t="shared" si="218"/>
        <v>2015</v>
      </c>
    </row>
    <row r="2784" spans="1:20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 t="shared" si="219"/>
        <v>120</v>
      </c>
      <c r="Q2784">
        <f t="shared" si="215"/>
        <v>66.67</v>
      </c>
      <c r="R2784" s="13">
        <f t="shared" si="216"/>
        <v>42026.924976851849</v>
      </c>
      <c r="S2784" s="13">
        <f t="shared" si="217"/>
        <v>42052.207638888889</v>
      </c>
      <c r="T2784">
        <f t="shared" si="218"/>
        <v>2015</v>
      </c>
    </row>
    <row r="2785" spans="1:20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 t="shared" si="219"/>
        <v>115</v>
      </c>
      <c r="Q2785">
        <f t="shared" si="215"/>
        <v>18.77</v>
      </c>
      <c r="R2785" s="13">
        <f t="shared" si="216"/>
        <v>42103.535254629634</v>
      </c>
      <c r="S2785" s="13">
        <f t="shared" si="217"/>
        <v>42117.535254629634</v>
      </c>
      <c r="T2785">
        <f t="shared" si="218"/>
        <v>2015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 t="shared" si="219"/>
        <v>119</v>
      </c>
      <c r="Q2786">
        <f t="shared" si="215"/>
        <v>66.11</v>
      </c>
      <c r="R2786" s="13">
        <f t="shared" si="216"/>
        <v>41920.787534722222</v>
      </c>
      <c r="S2786" s="13">
        <f t="shared" si="217"/>
        <v>41941.787534722222</v>
      </c>
      <c r="T2786">
        <f t="shared" si="218"/>
        <v>2014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 t="shared" si="219"/>
        <v>105</v>
      </c>
      <c r="Q2787">
        <f t="shared" si="215"/>
        <v>36.86</v>
      </c>
      <c r="R2787" s="13">
        <f t="shared" si="216"/>
        <v>42558.189432870371</v>
      </c>
      <c r="S2787" s="13">
        <f t="shared" si="217"/>
        <v>42587.875</v>
      </c>
      <c r="T2787">
        <f t="shared" si="218"/>
        <v>2016</v>
      </c>
    </row>
    <row r="2788" spans="1:20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 t="shared" si="219"/>
        <v>118</v>
      </c>
      <c r="Q2788">
        <f t="shared" si="215"/>
        <v>39.81</v>
      </c>
      <c r="R2788" s="13">
        <f t="shared" si="216"/>
        <v>41815.569212962961</v>
      </c>
      <c r="S2788" s="13">
        <f t="shared" si="217"/>
        <v>41829.569212962961</v>
      </c>
      <c r="T2788">
        <f t="shared" si="218"/>
        <v>2014</v>
      </c>
    </row>
    <row r="2789" spans="1:20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 t="shared" si="219"/>
        <v>120</v>
      </c>
      <c r="Q2789">
        <f t="shared" si="215"/>
        <v>31.5</v>
      </c>
      <c r="R2789" s="13">
        <f t="shared" si="216"/>
        <v>41808.198518518519</v>
      </c>
      <c r="S2789" s="13">
        <f t="shared" si="217"/>
        <v>41838.198518518519</v>
      </c>
      <c r="T2789">
        <f t="shared" si="218"/>
        <v>2014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 t="shared" si="219"/>
        <v>103</v>
      </c>
      <c r="Q2790">
        <f t="shared" si="215"/>
        <v>102.5</v>
      </c>
      <c r="R2790" s="13">
        <f t="shared" si="216"/>
        <v>42550.701886574068</v>
      </c>
      <c r="S2790" s="13">
        <f t="shared" si="217"/>
        <v>42580.701886574068</v>
      </c>
      <c r="T2790">
        <f t="shared" si="218"/>
        <v>2016</v>
      </c>
    </row>
    <row r="2791" spans="1:20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 t="shared" si="219"/>
        <v>101</v>
      </c>
      <c r="Q2791">
        <f t="shared" si="215"/>
        <v>126.46</v>
      </c>
      <c r="R2791" s="13">
        <f t="shared" si="216"/>
        <v>42056.013124999998</v>
      </c>
      <c r="S2791" s="13">
        <f t="shared" si="217"/>
        <v>42075.166666666672</v>
      </c>
      <c r="T2791">
        <f t="shared" si="218"/>
        <v>2015</v>
      </c>
    </row>
    <row r="2792" spans="1:20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 t="shared" si="219"/>
        <v>105</v>
      </c>
      <c r="Q2792">
        <f t="shared" si="215"/>
        <v>47.88</v>
      </c>
      <c r="R2792" s="13">
        <f t="shared" si="216"/>
        <v>42016.938692129625</v>
      </c>
      <c r="S2792" s="13">
        <f t="shared" si="217"/>
        <v>42046.938692129625</v>
      </c>
      <c r="T2792">
        <f t="shared" si="218"/>
        <v>2015</v>
      </c>
    </row>
    <row r="2793" spans="1:20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 t="shared" si="219"/>
        <v>103</v>
      </c>
      <c r="Q2793">
        <f t="shared" si="215"/>
        <v>73.209999999999994</v>
      </c>
      <c r="R2793" s="13">
        <f t="shared" si="216"/>
        <v>42591.899988425925</v>
      </c>
      <c r="S2793" s="13">
        <f t="shared" si="217"/>
        <v>42622.166666666672</v>
      </c>
      <c r="T2793">
        <f t="shared" si="218"/>
        <v>2016</v>
      </c>
    </row>
    <row r="2794" spans="1:20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 t="shared" si="219"/>
        <v>108</v>
      </c>
      <c r="Q2794">
        <f t="shared" si="215"/>
        <v>89.67</v>
      </c>
      <c r="R2794" s="13">
        <f t="shared" si="216"/>
        <v>42183.231006944443</v>
      </c>
      <c r="S2794" s="13">
        <f t="shared" si="217"/>
        <v>42228.231006944443</v>
      </c>
      <c r="T2794">
        <f t="shared" si="218"/>
        <v>2015</v>
      </c>
    </row>
    <row r="2795" spans="1:20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 t="shared" si="219"/>
        <v>111</v>
      </c>
      <c r="Q2795">
        <f t="shared" si="215"/>
        <v>151.46</v>
      </c>
      <c r="R2795" s="13">
        <f t="shared" si="216"/>
        <v>42176.419039351851</v>
      </c>
      <c r="S2795" s="13">
        <f t="shared" si="217"/>
        <v>42206.419039351851</v>
      </c>
      <c r="T2795">
        <f t="shared" si="218"/>
        <v>2015</v>
      </c>
    </row>
    <row r="2796" spans="1:20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 t="shared" si="219"/>
        <v>150</v>
      </c>
      <c r="Q2796">
        <f t="shared" si="215"/>
        <v>25</v>
      </c>
      <c r="R2796" s="13">
        <f t="shared" si="216"/>
        <v>42416.691655092596</v>
      </c>
      <c r="S2796" s="13">
        <f t="shared" si="217"/>
        <v>42432.791666666672</v>
      </c>
      <c r="T2796">
        <f t="shared" si="218"/>
        <v>2016</v>
      </c>
    </row>
    <row r="2797" spans="1:20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 t="shared" si="219"/>
        <v>104</v>
      </c>
      <c r="Q2797">
        <f t="shared" si="215"/>
        <v>36.5</v>
      </c>
      <c r="R2797" s="13">
        <f t="shared" si="216"/>
        <v>41780.525937500002</v>
      </c>
      <c r="S2797" s="13">
        <f t="shared" si="217"/>
        <v>41796.958333333336</v>
      </c>
      <c r="T2797">
        <f t="shared" si="218"/>
        <v>2014</v>
      </c>
    </row>
    <row r="2798" spans="1:20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 t="shared" si="219"/>
        <v>116</v>
      </c>
      <c r="Q2798">
        <f t="shared" si="215"/>
        <v>44</v>
      </c>
      <c r="R2798" s="13">
        <f t="shared" si="216"/>
        <v>41795.528101851851</v>
      </c>
      <c r="S2798" s="13">
        <f t="shared" si="217"/>
        <v>41825.528101851851</v>
      </c>
      <c r="T2798">
        <f t="shared" si="218"/>
        <v>2014</v>
      </c>
    </row>
    <row r="2799" spans="1:20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 t="shared" si="219"/>
        <v>103</v>
      </c>
      <c r="Q2799">
        <f t="shared" si="215"/>
        <v>87.36</v>
      </c>
      <c r="R2799" s="13">
        <f t="shared" si="216"/>
        <v>41798.94027777778</v>
      </c>
      <c r="S2799" s="13">
        <f t="shared" si="217"/>
        <v>41828.94027777778</v>
      </c>
      <c r="T2799">
        <f t="shared" si="218"/>
        <v>2014</v>
      </c>
    </row>
    <row r="2800" spans="1:20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 t="shared" si="219"/>
        <v>101</v>
      </c>
      <c r="Q2800">
        <f t="shared" si="215"/>
        <v>36.47</v>
      </c>
      <c r="R2800" s="13">
        <f t="shared" si="216"/>
        <v>42201.675011574072</v>
      </c>
      <c r="S2800" s="13">
        <f t="shared" si="217"/>
        <v>42216.666666666672</v>
      </c>
      <c r="T2800">
        <f t="shared" si="218"/>
        <v>2015</v>
      </c>
    </row>
    <row r="2801" spans="1:20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 t="shared" si="219"/>
        <v>117</v>
      </c>
      <c r="Q2801">
        <f t="shared" si="215"/>
        <v>44.86</v>
      </c>
      <c r="R2801" s="13">
        <f t="shared" si="216"/>
        <v>42507.264699074076</v>
      </c>
      <c r="S2801" s="13">
        <f t="shared" si="217"/>
        <v>42538.666666666672</v>
      </c>
      <c r="T2801">
        <f t="shared" si="218"/>
        <v>2016</v>
      </c>
    </row>
    <row r="2802" spans="1:20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 t="shared" si="219"/>
        <v>133</v>
      </c>
      <c r="Q2802">
        <f t="shared" si="215"/>
        <v>42.9</v>
      </c>
      <c r="R2802" s="13">
        <f t="shared" si="216"/>
        <v>41948.552847222221</v>
      </c>
      <c r="S2802" s="13">
        <f t="shared" si="217"/>
        <v>42008.552847222221</v>
      </c>
      <c r="T2802">
        <f t="shared" si="218"/>
        <v>2014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 t="shared" si="219"/>
        <v>133</v>
      </c>
      <c r="Q2803">
        <f t="shared" si="215"/>
        <v>51.23</v>
      </c>
      <c r="R2803" s="13">
        <f t="shared" si="216"/>
        <v>41900.243159722224</v>
      </c>
      <c r="S2803" s="13">
        <f t="shared" si="217"/>
        <v>41922.458333333336</v>
      </c>
      <c r="T2803">
        <f t="shared" si="218"/>
        <v>2014</v>
      </c>
    </row>
    <row r="2804" spans="1:20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 t="shared" si="219"/>
        <v>102</v>
      </c>
      <c r="Q2804">
        <f t="shared" si="215"/>
        <v>33.94</v>
      </c>
      <c r="R2804" s="13">
        <f t="shared" si="216"/>
        <v>42192.64707175926</v>
      </c>
      <c r="S2804" s="13">
        <f t="shared" si="217"/>
        <v>42222.64707175926</v>
      </c>
      <c r="T2804">
        <f t="shared" si="218"/>
        <v>2015</v>
      </c>
    </row>
    <row r="2805" spans="1:20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 t="shared" si="219"/>
        <v>128</v>
      </c>
      <c r="Q2805">
        <f t="shared" si="215"/>
        <v>90.74</v>
      </c>
      <c r="R2805" s="13">
        <f t="shared" si="216"/>
        <v>42158.065694444449</v>
      </c>
      <c r="S2805" s="13">
        <f t="shared" si="217"/>
        <v>42201</v>
      </c>
      <c r="T2805">
        <f t="shared" si="218"/>
        <v>2015</v>
      </c>
    </row>
    <row r="2806" spans="1:20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 t="shared" si="219"/>
        <v>115</v>
      </c>
      <c r="Q2806">
        <f t="shared" si="215"/>
        <v>50</v>
      </c>
      <c r="R2806" s="13">
        <f t="shared" si="216"/>
        <v>41881.453587962962</v>
      </c>
      <c r="S2806" s="13">
        <f t="shared" si="217"/>
        <v>41911.453587962962</v>
      </c>
      <c r="T2806">
        <f t="shared" si="218"/>
        <v>2014</v>
      </c>
    </row>
    <row r="2807" spans="1:20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 t="shared" si="219"/>
        <v>110</v>
      </c>
      <c r="Q2807">
        <f t="shared" si="215"/>
        <v>24.44</v>
      </c>
      <c r="R2807" s="13">
        <f t="shared" si="216"/>
        <v>42213.505474537036</v>
      </c>
      <c r="S2807" s="13">
        <f t="shared" si="217"/>
        <v>42238.505474537036</v>
      </c>
      <c r="T2807">
        <f t="shared" si="218"/>
        <v>2015</v>
      </c>
    </row>
    <row r="2808" spans="1:20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 t="shared" si="219"/>
        <v>112</v>
      </c>
      <c r="Q2808">
        <f t="shared" si="215"/>
        <v>44.25</v>
      </c>
      <c r="R2808" s="13">
        <f t="shared" si="216"/>
        <v>42185.267245370371</v>
      </c>
      <c r="S2808" s="13">
        <f t="shared" si="217"/>
        <v>42221.458333333328</v>
      </c>
      <c r="T2808">
        <f t="shared" si="218"/>
        <v>2015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 t="shared" si="219"/>
        <v>126</v>
      </c>
      <c r="Q2809">
        <f t="shared" si="215"/>
        <v>67.739999999999995</v>
      </c>
      <c r="R2809" s="13">
        <f t="shared" si="216"/>
        <v>42154.873124999998</v>
      </c>
      <c r="S2809" s="13">
        <f t="shared" si="217"/>
        <v>42184.873124999998</v>
      </c>
      <c r="T2809">
        <f t="shared" si="218"/>
        <v>2015</v>
      </c>
    </row>
    <row r="2810" spans="1:20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 t="shared" si="219"/>
        <v>100</v>
      </c>
      <c r="Q2810">
        <f t="shared" si="215"/>
        <v>65.38</v>
      </c>
      <c r="R2810" s="13">
        <f t="shared" si="216"/>
        <v>42208.84646990741</v>
      </c>
      <c r="S2810" s="13">
        <f t="shared" si="217"/>
        <v>42238.84646990741</v>
      </c>
      <c r="T2810">
        <f t="shared" si="218"/>
        <v>2015</v>
      </c>
    </row>
    <row r="2811" spans="1:20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 t="shared" si="219"/>
        <v>102</v>
      </c>
      <c r="Q2811">
        <f t="shared" si="215"/>
        <v>121.9</v>
      </c>
      <c r="R2811" s="13">
        <f t="shared" si="216"/>
        <v>42451.496817129635</v>
      </c>
      <c r="S2811" s="13">
        <f t="shared" si="217"/>
        <v>42459.610416666663</v>
      </c>
      <c r="T2811">
        <f t="shared" si="218"/>
        <v>2016</v>
      </c>
    </row>
    <row r="2812" spans="1:20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 t="shared" si="219"/>
        <v>108</v>
      </c>
      <c r="Q2812">
        <f t="shared" si="215"/>
        <v>47.46</v>
      </c>
      <c r="R2812" s="13">
        <f t="shared" si="216"/>
        <v>41759.13962962963</v>
      </c>
      <c r="S2812" s="13">
        <f t="shared" si="217"/>
        <v>41791.165972222225</v>
      </c>
      <c r="T2812">
        <f t="shared" si="218"/>
        <v>2014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 t="shared" si="219"/>
        <v>100</v>
      </c>
      <c r="Q2813">
        <f t="shared" si="215"/>
        <v>92.84</v>
      </c>
      <c r="R2813" s="13">
        <f t="shared" si="216"/>
        <v>42028.496562500004</v>
      </c>
      <c r="S2813" s="13">
        <f t="shared" si="217"/>
        <v>42058.496562500004</v>
      </c>
      <c r="T2813">
        <f t="shared" si="218"/>
        <v>2015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 t="shared" si="219"/>
        <v>113</v>
      </c>
      <c r="Q2814">
        <f t="shared" si="215"/>
        <v>68.25</v>
      </c>
      <c r="R2814" s="13">
        <f t="shared" si="216"/>
        <v>42054.74418981481</v>
      </c>
      <c r="S2814" s="13">
        <f t="shared" si="217"/>
        <v>42100.166666666672</v>
      </c>
      <c r="T2814">
        <f t="shared" si="218"/>
        <v>2015</v>
      </c>
    </row>
    <row r="2815" spans="1:20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 t="shared" si="219"/>
        <v>128</v>
      </c>
      <c r="Q2815">
        <f t="shared" si="215"/>
        <v>37.21</v>
      </c>
      <c r="R2815" s="13">
        <f t="shared" si="216"/>
        <v>42693.742604166662</v>
      </c>
      <c r="S2815" s="13">
        <f t="shared" si="217"/>
        <v>42718.742604166662</v>
      </c>
      <c r="T2815">
        <f t="shared" si="218"/>
        <v>2016</v>
      </c>
    </row>
    <row r="2816" spans="1:20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 t="shared" si="219"/>
        <v>108</v>
      </c>
      <c r="Q2816">
        <f t="shared" si="215"/>
        <v>25.25</v>
      </c>
      <c r="R2816" s="13">
        <f t="shared" si="216"/>
        <v>42103.399479166663</v>
      </c>
      <c r="S2816" s="13">
        <f t="shared" si="217"/>
        <v>42133.399479166663</v>
      </c>
      <c r="T2816">
        <f t="shared" si="218"/>
        <v>2015</v>
      </c>
    </row>
    <row r="2817" spans="1:20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 t="shared" si="219"/>
        <v>242</v>
      </c>
      <c r="Q2817">
        <f t="shared" si="215"/>
        <v>43.21</v>
      </c>
      <c r="R2817" s="13">
        <f t="shared" si="216"/>
        <v>42559.776724537034</v>
      </c>
      <c r="S2817" s="13">
        <f t="shared" si="217"/>
        <v>42589.776724537034</v>
      </c>
      <c r="T2817">
        <f t="shared" si="218"/>
        <v>2016</v>
      </c>
    </row>
    <row r="2818" spans="1:20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 t="shared" si="219"/>
        <v>142</v>
      </c>
      <c r="Q2818">
        <f t="shared" si="215"/>
        <v>25.13</v>
      </c>
      <c r="R2818" s="13">
        <f t="shared" si="216"/>
        <v>42188.467499999999</v>
      </c>
      <c r="S2818" s="13">
        <f t="shared" si="217"/>
        <v>42218.666666666672</v>
      </c>
      <c r="T2818">
        <f t="shared" si="218"/>
        <v>2015</v>
      </c>
    </row>
    <row r="2819" spans="1:20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 t="shared" si="219"/>
        <v>130</v>
      </c>
      <c r="Q2819">
        <f t="shared" ref="Q2819:Q2882" si="220">IFERROR(ROUND(E2819/L2819,2),0)</f>
        <v>23.64</v>
      </c>
      <c r="R2819" s="13">
        <f t="shared" ref="R2819:R2882" si="221">(((J2819/60)/60)/24+DATE(1970,1,1))</f>
        <v>42023.634976851856</v>
      </c>
      <c r="S2819" s="13">
        <f t="shared" ref="S2819:S2882" si="222">(((I2819/60)/60)/24)+DATE(1970,1,1)</f>
        <v>42063.634976851856</v>
      </c>
      <c r="T2819">
        <f t="shared" ref="T2819:T2882" si="223">YEAR(R2819)</f>
        <v>2015</v>
      </c>
    </row>
    <row r="2820" spans="1:20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 t="shared" ref="P2820:P2883" si="224">ROUND(E2820/D2820*100,0)</f>
        <v>106</v>
      </c>
      <c r="Q2820">
        <f t="shared" si="220"/>
        <v>103.95</v>
      </c>
      <c r="R2820" s="13">
        <f t="shared" si="221"/>
        <v>42250.598217592589</v>
      </c>
      <c r="S2820" s="13">
        <f t="shared" si="222"/>
        <v>42270.598217592589</v>
      </c>
      <c r="T2820">
        <f t="shared" si="223"/>
        <v>2015</v>
      </c>
    </row>
    <row r="2821" spans="1:20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 t="shared" si="224"/>
        <v>105</v>
      </c>
      <c r="Q2821">
        <f t="shared" si="220"/>
        <v>50.38</v>
      </c>
      <c r="R2821" s="13">
        <f t="shared" si="221"/>
        <v>42139.525567129633</v>
      </c>
      <c r="S2821" s="13">
        <f t="shared" si="222"/>
        <v>42169.525567129633</v>
      </c>
      <c r="T2821">
        <f t="shared" si="223"/>
        <v>2015</v>
      </c>
    </row>
    <row r="2822" spans="1:20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 t="shared" si="224"/>
        <v>136</v>
      </c>
      <c r="Q2822">
        <f t="shared" si="220"/>
        <v>13.6</v>
      </c>
      <c r="R2822" s="13">
        <f t="shared" si="221"/>
        <v>42401.610983796301</v>
      </c>
      <c r="S2822" s="13">
        <f t="shared" si="222"/>
        <v>42426</v>
      </c>
      <c r="T2822">
        <f t="shared" si="223"/>
        <v>2016</v>
      </c>
    </row>
    <row r="2823" spans="1:20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 t="shared" si="224"/>
        <v>100</v>
      </c>
      <c r="Q2823">
        <f t="shared" si="220"/>
        <v>28.57</v>
      </c>
      <c r="R2823" s="13">
        <f t="shared" si="221"/>
        <v>41875.922858796301</v>
      </c>
      <c r="S2823" s="13">
        <f t="shared" si="222"/>
        <v>41905.922858796301</v>
      </c>
      <c r="T2823">
        <f t="shared" si="223"/>
        <v>2014</v>
      </c>
    </row>
    <row r="2824" spans="1:20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 t="shared" si="224"/>
        <v>100</v>
      </c>
      <c r="Q2824">
        <f t="shared" si="220"/>
        <v>63.83</v>
      </c>
      <c r="R2824" s="13">
        <f t="shared" si="221"/>
        <v>42060.683935185181</v>
      </c>
      <c r="S2824" s="13">
        <f t="shared" si="222"/>
        <v>42090.642268518524</v>
      </c>
      <c r="T2824">
        <f t="shared" si="223"/>
        <v>2015</v>
      </c>
    </row>
    <row r="2825" spans="1:20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 t="shared" si="224"/>
        <v>124</v>
      </c>
      <c r="Q2825">
        <f t="shared" si="220"/>
        <v>8.86</v>
      </c>
      <c r="R2825" s="13">
        <f t="shared" si="221"/>
        <v>42067.011643518519</v>
      </c>
      <c r="S2825" s="13">
        <f t="shared" si="222"/>
        <v>42094.957638888889</v>
      </c>
      <c r="T2825">
        <f t="shared" si="223"/>
        <v>2015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 t="shared" si="224"/>
        <v>117</v>
      </c>
      <c r="Q2826">
        <f t="shared" si="220"/>
        <v>50.67</v>
      </c>
      <c r="R2826" s="13">
        <f t="shared" si="221"/>
        <v>42136.270787037036</v>
      </c>
      <c r="S2826" s="13">
        <f t="shared" si="222"/>
        <v>42168.071527777778</v>
      </c>
      <c r="T2826">
        <f t="shared" si="223"/>
        <v>2015</v>
      </c>
    </row>
    <row r="2827" spans="1:20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 t="shared" si="224"/>
        <v>103</v>
      </c>
      <c r="Q2827">
        <f t="shared" si="220"/>
        <v>60.78</v>
      </c>
      <c r="R2827" s="13">
        <f t="shared" si="221"/>
        <v>42312.792662037042</v>
      </c>
      <c r="S2827" s="13">
        <f t="shared" si="222"/>
        <v>42342.792662037042</v>
      </c>
      <c r="T2827">
        <f t="shared" si="223"/>
        <v>2015</v>
      </c>
    </row>
    <row r="2828" spans="1:20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 t="shared" si="224"/>
        <v>108</v>
      </c>
      <c r="Q2828">
        <f t="shared" si="220"/>
        <v>113.42</v>
      </c>
      <c r="R2828" s="13">
        <f t="shared" si="221"/>
        <v>42171.034861111111</v>
      </c>
      <c r="S2828" s="13">
        <f t="shared" si="222"/>
        <v>42195.291666666672</v>
      </c>
      <c r="T2828">
        <f t="shared" si="223"/>
        <v>2015</v>
      </c>
    </row>
    <row r="2829" spans="1:20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 t="shared" si="224"/>
        <v>120</v>
      </c>
      <c r="Q2829">
        <f t="shared" si="220"/>
        <v>104.57</v>
      </c>
      <c r="R2829" s="13">
        <f t="shared" si="221"/>
        <v>42494.683634259258</v>
      </c>
      <c r="S2829" s="13">
        <f t="shared" si="222"/>
        <v>42524.6875</v>
      </c>
      <c r="T2829">
        <f t="shared" si="223"/>
        <v>2016</v>
      </c>
    </row>
    <row r="2830" spans="1:20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 t="shared" si="224"/>
        <v>100</v>
      </c>
      <c r="Q2830">
        <f t="shared" si="220"/>
        <v>98.31</v>
      </c>
      <c r="R2830" s="13">
        <f t="shared" si="221"/>
        <v>42254.264687499999</v>
      </c>
      <c r="S2830" s="13">
        <f t="shared" si="222"/>
        <v>42279.958333333328</v>
      </c>
      <c r="T2830">
        <f t="shared" si="223"/>
        <v>2015</v>
      </c>
    </row>
    <row r="2831" spans="1:20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 t="shared" si="224"/>
        <v>107</v>
      </c>
      <c r="Q2831">
        <f t="shared" si="220"/>
        <v>35.04</v>
      </c>
      <c r="R2831" s="13">
        <f t="shared" si="221"/>
        <v>42495.434236111112</v>
      </c>
      <c r="S2831" s="13">
        <f t="shared" si="222"/>
        <v>42523.434236111112</v>
      </c>
      <c r="T2831">
        <f t="shared" si="223"/>
        <v>2016</v>
      </c>
    </row>
    <row r="2832" spans="1:20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 t="shared" si="224"/>
        <v>100</v>
      </c>
      <c r="Q2832">
        <f t="shared" si="220"/>
        <v>272.73</v>
      </c>
      <c r="R2832" s="13">
        <f t="shared" si="221"/>
        <v>41758.839675925927</v>
      </c>
      <c r="S2832" s="13">
        <f t="shared" si="222"/>
        <v>41771.165972222225</v>
      </c>
      <c r="T2832">
        <f t="shared" si="223"/>
        <v>2014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 t="shared" si="224"/>
        <v>111</v>
      </c>
      <c r="Q2833">
        <f t="shared" si="220"/>
        <v>63.85</v>
      </c>
      <c r="R2833" s="13">
        <f t="shared" si="221"/>
        <v>42171.824884259258</v>
      </c>
      <c r="S2833" s="13">
        <f t="shared" si="222"/>
        <v>42201.824884259258</v>
      </c>
      <c r="T2833">
        <f t="shared" si="223"/>
        <v>2015</v>
      </c>
    </row>
    <row r="2834" spans="1:20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 t="shared" si="224"/>
        <v>115</v>
      </c>
      <c r="Q2834">
        <f t="shared" si="220"/>
        <v>30.19</v>
      </c>
      <c r="R2834" s="13">
        <f t="shared" si="221"/>
        <v>41938.709421296298</v>
      </c>
      <c r="S2834" s="13">
        <f t="shared" si="222"/>
        <v>41966.916666666672</v>
      </c>
      <c r="T2834">
        <f t="shared" si="223"/>
        <v>2014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 t="shared" si="224"/>
        <v>108</v>
      </c>
      <c r="Q2835">
        <f t="shared" si="220"/>
        <v>83.51</v>
      </c>
      <c r="R2835" s="13">
        <f t="shared" si="221"/>
        <v>42268.127696759257</v>
      </c>
      <c r="S2835" s="13">
        <f t="shared" si="222"/>
        <v>42288.083333333328</v>
      </c>
      <c r="T2835">
        <f t="shared" si="223"/>
        <v>2015</v>
      </c>
    </row>
    <row r="2836" spans="1:20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 t="shared" si="224"/>
        <v>170</v>
      </c>
      <c r="Q2836">
        <f t="shared" si="220"/>
        <v>64.760000000000005</v>
      </c>
      <c r="R2836" s="13">
        <f t="shared" si="221"/>
        <v>42019.959837962961</v>
      </c>
      <c r="S2836" s="13">
        <f t="shared" si="222"/>
        <v>42034.959837962961</v>
      </c>
      <c r="T2836">
        <f t="shared" si="223"/>
        <v>2015</v>
      </c>
    </row>
    <row r="2837" spans="1:20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 t="shared" si="224"/>
        <v>187</v>
      </c>
      <c r="Q2837">
        <f t="shared" si="220"/>
        <v>20.12</v>
      </c>
      <c r="R2837" s="13">
        <f t="shared" si="221"/>
        <v>42313.703900462962</v>
      </c>
      <c r="S2837" s="13">
        <f t="shared" si="222"/>
        <v>42343</v>
      </c>
      <c r="T2837">
        <f t="shared" si="223"/>
        <v>2015</v>
      </c>
    </row>
    <row r="2838" spans="1:20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 t="shared" si="224"/>
        <v>108</v>
      </c>
      <c r="Q2838">
        <f t="shared" si="220"/>
        <v>44.09</v>
      </c>
      <c r="R2838" s="13">
        <f t="shared" si="221"/>
        <v>42746.261782407411</v>
      </c>
      <c r="S2838" s="13">
        <f t="shared" si="222"/>
        <v>42784.207638888889</v>
      </c>
      <c r="T2838">
        <f t="shared" si="223"/>
        <v>2017</v>
      </c>
    </row>
    <row r="2839" spans="1:20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 t="shared" si="224"/>
        <v>100</v>
      </c>
      <c r="Q2839">
        <f t="shared" si="220"/>
        <v>40.479999999999997</v>
      </c>
      <c r="R2839" s="13">
        <f t="shared" si="221"/>
        <v>42307.908379629633</v>
      </c>
      <c r="S2839" s="13">
        <f t="shared" si="222"/>
        <v>42347.950046296297</v>
      </c>
      <c r="T2839">
        <f t="shared" si="223"/>
        <v>2015</v>
      </c>
    </row>
    <row r="2840" spans="1:20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 t="shared" si="224"/>
        <v>120</v>
      </c>
      <c r="Q2840">
        <f t="shared" si="220"/>
        <v>44.54</v>
      </c>
      <c r="R2840" s="13">
        <f t="shared" si="221"/>
        <v>41842.607592592591</v>
      </c>
      <c r="S2840" s="13">
        <f t="shared" si="222"/>
        <v>41864.916666666664</v>
      </c>
      <c r="T2840">
        <f t="shared" si="223"/>
        <v>2014</v>
      </c>
    </row>
    <row r="2841" spans="1:20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 t="shared" si="224"/>
        <v>111</v>
      </c>
      <c r="Q2841">
        <f t="shared" si="220"/>
        <v>125.81</v>
      </c>
      <c r="R2841" s="13">
        <f t="shared" si="221"/>
        <v>41853.240208333329</v>
      </c>
      <c r="S2841" s="13">
        <f t="shared" si="222"/>
        <v>41876.207638888889</v>
      </c>
      <c r="T2841">
        <f t="shared" si="223"/>
        <v>2014</v>
      </c>
    </row>
    <row r="2842" spans="1:20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 t="shared" si="224"/>
        <v>104</v>
      </c>
      <c r="Q2842">
        <f t="shared" si="220"/>
        <v>19.7</v>
      </c>
      <c r="R2842" s="13">
        <f t="shared" si="221"/>
        <v>42060.035636574074</v>
      </c>
      <c r="S2842" s="13">
        <f t="shared" si="222"/>
        <v>42081.708333333328</v>
      </c>
      <c r="T2842">
        <f t="shared" si="223"/>
        <v>2015</v>
      </c>
    </row>
    <row r="2843" spans="1:20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 t="shared" si="224"/>
        <v>1</v>
      </c>
      <c r="Q2843">
        <f t="shared" si="220"/>
        <v>10</v>
      </c>
      <c r="R2843" s="13">
        <f t="shared" si="221"/>
        <v>42291.739548611105</v>
      </c>
      <c r="S2843" s="13">
        <f t="shared" si="222"/>
        <v>42351.781215277777</v>
      </c>
      <c r="T2843">
        <f t="shared" si="223"/>
        <v>2015</v>
      </c>
    </row>
    <row r="2844" spans="1:20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 t="shared" si="224"/>
        <v>0</v>
      </c>
      <c r="Q2844">
        <f t="shared" si="220"/>
        <v>0</v>
      </c>
      <c r="R2844" s="13">
        <f t="shared" si="221"/>
        <v>41784.952488425923</v>
      </c>
      <c r="S2844" s="13">
        <f t="shared" si="222"/>
        <v>41811.458333333336</v>
      </c>
      <c r="T2844">
        <f t="shared" si="223"/>
        <v>2014</v>
      </c>
    </row>
    <row r="2845" spans="1:20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 t="shared" si="224"/>
        <v>0</v>
      </c>
      <c r="Q2845">
        <f t="shared" si="220"/>
        <v>0</v>
      </c>
      <c r="R2845" s="13">
        <f t="shared" si="221"/>
        <v>42492.737847222219</v>
      </c>
      <c r="S2845" s="13">
        <f t="shared" si="222"/>
        <v>42534.166666666672</v>
      </c>
      <c r="T2845">
        <f t="shared" si="223"/>
        <v>2016</v>
      </c>
    </row>
    <row r="2846" spans="1:20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 t="shared" si="224"/>
        <v>5</v>
      </c>
      <c r="Q2846">
        <f t="shared" si="220"/>
        <v>30</v>
      </c>
      <c r="R2846" s="13">
        <f t="shared" si="221"/>
        <v>42709.546064814815</v>
      </c>
      <c r="S2846" s="13">
        <f t="shared" si="222"/>
        <v>42739.546064814815</v>
      </c>
      <c r="T2846">
        <f t="shared" si="223"/>
        <v>2016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 t="shared" si="224"/>
        <v>32</v>
      </c>
      <c r="Q2847">
        <f t="shared" si="220"/>
        <v>60.67</v>
      </c>
      <c r="R2847" s="13">
        <f t="shared" si="221"/>
        <v>42103.016585648147</v>
      </c>
      <c r="S2847" s="13">
        <f t="shared" si="222"/>
        <v>42163.016585648147</v>
      </c>
      <c r="T2847">
        <f t="shared" si="223"/>
        <v>2015</v>
      </c>
    </row>
    <row r="2848" spans="1:20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 t="shared" si="224"/>
        <v>0</v>
      </c>
      <c r="Q2848">
        <f t="shared" si="220"/>
        <v>0</v>
      </c>
      <c r="R2848" s="13">
        <f t="shared" si="221"/>
        <v>42108.692060185189</v>
      </c>
      <c r="S2848" s="13">
        <f t="shared" si="222"/>
        <v>42153.692060185189</v>
      </c>
      <c r="T2848">
        <f t="shared" si="223"/>
        <v>2015</v>
      </c>
    </row>
    <row r="2849" spans="1:20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 t="shared" si="224"/>
        <v>0</v>
      </c>
      <c r="Q2849">
        <f t="shared" si="220"/>
        <v>0</v>
      </c>
      <c r="R2849" s="13">
        <f t="shared" si="221"/>
        <v>42453.806307870371</v>
      </c>
      <c r="S2849" s="13">
        <f t="shared" si="222"/>
        <v>42513.806307870371</v>
      </c>
      <c r="T2849">
        <f t="shared" si="223"/>
        <v>2016</v>
      </c>
    </row>
    <row r="2850" spans="1:20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 t="shared" si="224"/>
        <v>0</v>
      </c>
      <c r="Q2850">
        <f t="shared" si="220"/>
        <v>23.33</v>
      </c>
      <c r="R2850" s="13">
        <f t="shared" si="221"/>
        <v>42123.648831018523</v>
      </c>
      <c r="S2850" s="13">
        <f t="shared" si="222"/>
        <v>42153.648831018523</v>
      </c>
      <c r="T2850">
        <f t="shared" si="223"/>
        <v>2015</v>
      </c>
    </row>
    <row r="2851" spans="1:20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 t="shared" si="224"/>
        <v>1</v>
      </c>
      <c r="Q2851">
        <f t="shared" si="220"/>
        <v>5</v>
      </c>
      <c r="R2851" s="13">
        <f t="shared" si="221"/>
        <v>42453.428240740745</v>
      </c>
      <c r="S2851" s="13">
        <f t="shared" si="222"/>
        <v>42483.428240740745</v>
      </c>
      <c r="T2851">
        <f t="shared" si="223"/>
        <v>2016</v>
      </c>
    </row>
    <row r="2852" spans="1:20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 t="shared" si="224"/>
        <v>4</v>
      </c>
      <c r="Q2852">
        <f t="shared" si="220"/>
        <v>23.92</v>
      </c>
      <c r="R2852" s="13">
        <f t="shared" si="221"/>
        <v>41858.007071759261</v>
      </c>
      <c r="S2852" s="13">
        <f t="shared" si="222"/>
        <v>41888.007071759261</v>
      </c>
      <c r="T2852">
        <f t="shared" si="223"/>
        <v>2014</v>
      </c>
    </row>
    <row r="2853" spans="1:20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 t="shared" si="224"/>
        <v>0</v>
      </c>
      <c r="Q2853">
        <f t="shared" si="220"/>
        <v>0</v>
      </c>
      <c r="R2853" s="13">
        <f t="shared" si="221"/>
        <v>42390.002650462964</v>
      </c>
      <c r="S2853" s="13">
        <f t="shared" si="222"/>
        <v>42398.970138888893</v>
      </c>
      <c r="T2853">
        <f t="shared" si="223"/>
        <v>2016</v>
      </c>
    </row>
    <row r="2854" spans="1:20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 t="shared" si="224"/>
        <v>2</v>
      </c>
      <c r="Q2854">
        <f t="shared" si="220"/>
        <v>15.83</v>
      </c>
      <c r="R2854" s="13">
        <f t="shared" si="221"/>
        <v>41781.045173611114</v>
      </c>
      <c r="S2854" s="13">
        <f t="shared" si="222"/>
        <v>41811.045173611114</v>
      </c>
      <c r="T2854">
        <f t="shared" si="223"/>
        <v>2014</v>
      </c>
    </row>
    <row r="2855" spans="1:20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 t="shared" si="224"/>
        <v>0</v>
      </c>
      <c r="Q2855">
        <f t="shared" si="220"/>
        <v>0</v>
      </c>
      <c r="R2855" s="13">
        <f t="shared" si="221"/>
        <v>41836.190937499996</v>
      </c>
      <c r="S2855" s="13">
        <f t="shared" si="222"/>
        <v>41896.190937499996</v>
      </c>
      <c r="T2855">
        <f t="shared" si="223"/>
        <v>2014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 t="shared" si="224"/>
        <v>42</v>
      </c>
      <c r="Q2856">
        <f t="shared" si="220"/>
        <v>29.79</v>
      </c>
      <c r="R2856" s="13">
        <f t="shared" si="221"/>
        <v>42111.71665509259</v>
      </c>
      <c r="S2856" s="13">
        <f t="shared" si="222"/>
        <v>42131.71665509259</v>
      </c>
      <c r="T2856">
        <f t="shared" si="223"/>
        <v>2015</v>
      </c>
    </row>
    <row r="2857" spans="1:20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 t="shared" si="224"/>
        <v>50</v>
      </c>
      <c r="Q2857">
        <f t="shared" si="220"/>
        <v>60</v>
      </c>
      <c r="R2857" s="13">
        <f t="shared" si="221"/>
        <v>42370.007766203707</v>
      </c>
      <c r="S2857" s="13">
        <f t="shared" si="222"/>
        <v>42398.981944444444</v>
      </c>
      <c r="T2857">
        <f t="shared" si="223"/>
        <v>2016</v>
      </c>
    </row>
    <row r="2858" spans="1:20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 t="shared" si="224"/>
        <v>5</v>
      </c>
      <c r="Q2858">
        <f t="shared" si="220"/>
        <v>24.33</v>
      </c>
      <c r="R2858" s="13">
        <f t="shared" si="221"/>
        <v>42165.037581018521</v>
      </c>
      <c r="S2858" s="13">
        <f t="shared" si="222"/>
        <v>42224.898611111115</v>
      </c>
      <c r="T2858">
        <f t="shared" si="223"/>
        <v>2015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 t="shared" si="224"/>
        <v>20</v>
      </c>
      <c r="Q2859">
        <f t="shared" si="220"/>
        <v>500</v>
      </c>
      <c r="R2859" s="13">
        <f t="shared" si="221"/>
        <v>42726.920081018514</v>
      </c>
      <c r="S2859" s="13">
        <f t="shared" si="222"/>
        <v>42786.75</v>
      </c>
      <c r="T2859">
        <f t="shared" si="223"/>
        <v>2016</v>
      </c>
    </row>
    <row r="2860" spans="1:20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 t="shared" si="224"/>
        <v>0</v>
      </c>
      <c r="Q2860">
        <f t="shared" si="220"/>
        <v>0</v>
      </c>
      <c r="R2860" s="13">
        <f t="shared" si="221"/>
        <v>41954.545081018514</v>
      </c>
      <c r="S2860" s="13">
        <f t="shared" si="222"/>
        <v>41978.477777777778</v>
      </c>
      <c r="T2860">
        <f t="shared" si="223"/>
        <v>2014</v>
      </c>
    </row>
    <row r="2861" spans="1:20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 t="shared" si="224"/>
        <v>2</v>
      </c>
      <c r="Q2861">
        <f t="shared" si="220"/>
        <v>35</v>
      </c>
      <c r="R2861" s="13">
        <f t="shared" si="221"/>
        <v>42233.362314814818</v>
      </c>
      <c r="S2861" s="13">
        <f t="shared" si="222"/>
        <v>42293.362314814818</v>
      </c>
      <c r="T2861">
        <f t="shared" si="223"/>
        <v>2015</v>
      </c>
    </row>
    <row r="2862" spans="1:20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 t="shared" si="224"/>
        <v>7</v>
      </c>
      <c r="Q2862">
        <f t="shared" si="220"/>
        <v>29.56</v>
      </c>
      <c r="R2862" s="13">
        <f t="shared" si="221"/>
        <v>42480.800648148142</v>
      </c>
      <c r="S2862" s="13">
        <f t="shared" si="222"/>
        <v>42540.800648148142</v>
      </c>
      <c r="T2862">
        <f t="shared" si="223"/>
        <v>2016</v>
      </c>
    </row>
    <row r="2863" spans="1:20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 t="shared" si="224"/>
        <v>32</v>
      </c>
      <c r="Q2863">
        <f t="shared" si="220"/>
        <v>26.67</v>
      </c>
      <c r="R2863" s="13">
        <f t="shared" si="221"/>
        <v>42257.590833333335</v>
      </c>
      <c r="S2863" s="13">
        <f t="shared" si="222"/>
        <v>42271.590833333335</v>
      </c>
      <c r="T2863">
        <f t="shared" si="223"/>
        <v>2015</v>
      </c>
    </row>
    <row r="2864" spans="1:20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 t="shared" si="224"/>
        <v>0</v>
      </c>
      <c r="Q2864">
        <f t="shared" si="220"/>
        <v>18.329999999999998</v>
      </c>
      <c r="R2864" s="13">
        <f t="shared" si="221"/>
        <v>41784.789687500001</v>
      </c>
      <c r="S2864" s="13">
        <f t="shared" si="222"/>
        <v>41814.789687500001</v>
      </c>
      <c r="T2864">
        <f t="shared" si="223"/>
        <v>2014</v>
      </c>
    </row>
    <row r="2865" spans="1:20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 t="shared" si="224"/>
        <v>0</v>
      </c>
      <c r="Q2865">
        <f t="shared" si="220"/>
        <v>20</v>
      </c>
      <c r="R2865" s="13">
        <f t="shared" si="221"/>
        <v>41831.675034722226</v>
      </c>
      <c r="S2865" s="13">
        <f t="shared" si="222"/>
        <v>41891.675034722226</v>
      </c>
      <c r="T2865">
        <f t="shared" si="223"/>
        <v>2014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 t="shared" si="224"/>
        <v>2</v>
      </c>
      <c r="Q2866">
        <f t="shared" si="220"/>
        <v>13.33</v>
      </c>
      <c r="R2866" s="13">
        <f t="shared" si="221"/>
        <v>42172.613506944443</v>
      </c>
      <c r="S2866" s="13">
        <f t="shared" si="222"/>
        <v>42202.554166666669</v>
      </c>
      <c r="T2866">
        <f t="shared" si="223"/>
        <v>2015</v>
      </c>
    </row>
    <row r="2867" spans="1:20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 t="shared" si="224"/>
        <v>0</v>
      </c>
      <c r="Q2867">
        <f t="shared" si="220"/>
        <v>0</v>
      </c>
      <c r="R2867" s="13">
        <f t="shared" si="221"/>
        <v>41950.114108796297</v>
      </c>
      <c r="S2867" s="13">
        <f t="shared" si="222"/>
        <v>42010.114108796297</v>
      </c>
      <c r="T2867">
        <f t="shared" si="223"/>
        <v>2014</v>
      </c>
    </row>
    <row r="2868" spans="1:20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 t="shared" si="224"/>
        <v>1</v>
      </c>
      <c r="Q2868">
        <f t="shared" si="220"/>
        <v>22.5</v>
      </c>
      <c r="R2868" s="13">
        <f t="shared" si="221"/>
        <v>42627.955104166671</v>
      </c>
      <c r="S2868" s="13">
        <f t="shared" si="222"/>
        <v>42657.916666666672</v>
      </c>
      <c r="T2868">
        <f t="shared" si="223"/>
        <v>2016</v>
      </c>
    </row>
    <row r="2869" spans="1:20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 t="shared" si="224"/>
        <v>20</v>
      </c>
      <c r="Q2869">
        <f t="shared" si="220"/>
        <v>50.4</v>
      </c>
      <c r="R2869" s="13">
        <f t="shared" si="221"/>
        <v>42531.195277777777</v>
      </c>
      <c r="S2869" s="13">
        <f t="shared" si="222"/>
        <v>42555.166666666672</v>
      </c>
      <c r="T2869">
        <f t="shared" si="223"/>
        <v>2016</v>
      </c>
    </row>
    <row r="2870" spans="1:20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 t="shared" si="224"/>
        <v>42</v>
      </c>
      <c r="Q2870">
        <f t="shared" si="220"/>
        <v>105.03</v>
      </c>
      <c r="R2870" s="13">
        <f t="shared" si="221"/>
        <v>42618.827013888891</v>
      </c>
      <c r="S2870" s="13">
        <f t="shared" si="222"/>
        <v>42648.827013888891</v>
      </c>
      <c r="T2870">
        <f t="shared" si="223"/>
        <v>2016</v>
      </c>
    </row>
    <row r="2871" spans="1:20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 t="shared" si="224"/>
        <v>1</v>
      </c>
      <c r="Q2871">
        <f t="shared" si="220"/>
        <v>35.4</v>
      </c>
      <c r="R2871" s="13">
        <f t="shared" si="221"/>
        <v>42540.593530092592</v>
      </c>
      <c r="S2871" s="13">
        <f t="shared" si="222"/>
        <v>42570.593530092592</v>
      </c>
      <c r="T2871">
        <f t="shared" si="223"/>
        <v>2016</v>
      </c>
    </row>
    <row r="2872" spans="1:20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 t="shared" si="224"/>
        <v>15</v>
      </c>
      <c r="Q2872">
        <f t="shared" si="220"/>
        <v>83.33</v>
      </c>
      <c r="R2872" s="13">
        <f t="shared" si="221"/>
        <v>41746.189409722225</v>
      </c>
      <c r="S2872" s="13">
        <f t="shared" si="222"/>
        <v>41776.189409722225</v>
      </c>
      <c r="T2872">
        <f t="shared" si="223"/>
        <v>2014</v>
      </c>
    </row>
    <row r="2873" spans="1:20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 t="shared" si="224"/>
        <v>5</v>
      </c>
      <c r="Q2873">
        <f t="shared" si="220"/>
        <v>35.92</v>
      </c>
      <c r="R2873" s="13">
        <f t="shared" si="221"/>
        <v>41974.738576388889</v>
      </c>
      <c r="S2873" s="13">
        <f t="shared" si="222"/>
        <v>41994.738576388889</v>
      </c>
      <c r="T2873">
        <f t="shared" si="223"/>
        <v>2014</v>
      </c>
    </row>
    <row r="2874" spans="1:20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 t="shared" si="224"/>
        <v>0</v>
      </c>
      <c r="Q2874">
        <f t="shared" si="220"/>
        <v>0</v>
      </c>
      <c r="R2874" s="13">
        <f t="shared" si="221"/>
        <v>42115.11618055556</v>
      </c>
      <c r="S2874" s="13">
        <f t="shared" si="222"/>
        <v>42175.11618055556</v>
      </c>
      <c r="T2874">
        <f t="shared" si="223"/>
        <v>2015</v>
      </c>
    </row>
    <row r="2875" spans="1:20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 t="shared" si="224"/>
        <v>38</v>
      </c>
      <c r="Q2875">
        <f t="shared" si="220"/>
        <v>119.13</v>
      </c>
      <c r="R2875" s="13">
        <f t="shared" si="221"/>
        <v>42002.817488425921</v>
      </c>
      <c r="S2875" s="13">
        <f t="shared" si="222"/>
        <v>42032.817488425921</v>
      </c>
      <c r="T2875">
        <f t="shared" si="223"/>
        <v>2014</v>
      </c>
    </row>
    <row r="2876" spans="1:20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 t="shared" si="224"/>
        <v>5</v>
      </c>
      <c r="Q2876">
        <f t="shared" si="220"/>
        <v>90.33</v>
      </c>
      <c r="R2876" s="13">
        <f t="shared" si="221"/>
        <v>42722.84474537037</v>
      </c>
      <c r="S2876" s="13">
        <f t="shared" si="222"/>
        <v>42752.84474537037</v>
      </c>
      <c r="T2876">
        <f t="shared" si="223"/>
        <v>2016</v>
      </c>
    </row>
    <row r="2877" spans="1:20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 t="shared" si="224"/>
        <v>0</v>
      </c>
      <c r="Q2877">
        <f t="shared" si="220"/>
        <v>2.33</v>
      </c>
      <c r="R2877" s="13">
        <f t="shared" si="221"/>
        <v>42465.128391203703</v>
      </c>
      <c r="S2877" s="13">
        <f t="shared" si="222"/>
        <v>42495.128391203703</v>
      </c>
      <c r="T2877">
        <f t="shared" si="223"/>
        <v>2016</v>
      </c>
    </row>
    <row r="2878" spans="1:20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 t="shared" si="224"/>
        <v>0</v>
      </c>
      <c r="Q2878">
        <f t="shared" si="220"/>
        <v>0</v>
      </c>
      <c r="R2878" s="13">
        <f t="shared" si="221"/>
        <v>42171.743969907402</v>
      </c>
      <c r="S2878" s="13">
        <f t="shared" si="222"/>
        <v>42201.743969907402</v>
      </c>
      <c r="T2878">
        <f t="shared" si="223"/>
        <v>2015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 t="shared" si="224"/>
        <v>11</v>
      </c>
      <c r="Q2879">
        <f t="shared" si="220"/>
        <v>108.33</v>
      </c>
      <c r="R2879" s="13">
        <f t="shared" si="221"/>
        <v>42672.955138888887</v>
      </c>
      <c r="S2879" s="13">
        <f t="shared" si="222"/>
        <v>42704.708333333328</v>
      </c>
      <c r="T2879">
        <f t="shared" si="223"/>
        <v>2016</v>
      </c>
    </row>
    <row r="2880" spans="1:20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 t="shared" si="224"/>
        <v>2</v>
      </c>
      <c r="Q2880">
        <f t="shared" si="220"/>
        <v>15.75</v>
      </c>
      <c r="R2880" s="13">
        <f t="shared" si="221"/>
        <v>42128.615682870368</v>
      </c>
      <c r="S2880" s="13">
        <f t="shared" si="222"/>
        <v>42188.615682870368</v>
      </c>
      <c r="T2880">
        <f t="shared" si="223"/>
        <v>2015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 t="shared" si="224"/>
        <v>0</v>
      </c>
      <c r="Q2881">
        <f t="shared" si="220"/>
        <v>29</v>
      </c>
      <c r="R2881" s="13">
        <f t="shared" si="221"/>
        <v>42359.725243055553</v>
      </c>
      <c r="S2881" s="13">
        <f t="shared" si="222"/>
        <v>42389.725243055553</v>
      </c>
      <c r="T2881">
        <f t="shared" si="223"/>
        <v>2015</v>
      </c>
    </row>
    <row r="2882" spans="1:20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 t="shared" si="224"/>
        <v>23</v>
      </c>
      <c r="Q2882">
        <f t="shared" si="220"/>
        <v>96.55</v>
      </c>
      <c r="R2882" s="13">
        <f t="shared" si="221"/>
        <v>42192.905694444446</v>
      </c>
      <c r="S2882" s="13">
        <f t="shared" si="222"/>
        <v>42236.711805555555</v>
      </c>
      <c r="T2882">
        <f t="shared" si="223"/>
        <v>2015</v>
      </c>
    </row>
    <row r="2883" spans="1:20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 t="shared" si="224"/>
        <v>0</v>
      </c>
      <c r="Q2883">
        <f t="shared" ref="Q2883:Q2946" si="225">IFERROR(ROUND(E2883/L2883,2),0)</f>
        <v>0</v>
      </c>
      <c r="R2883" s="13">
        <f t="shared" ref="R2883:R2946" si="226">(((J2883/60)/60)/24+DATE(1970,1,1))</f>
        <v>41916.597638888888</v>
      </c>
      <c r="S2883" s="13">
        <f t="shared" ref="S2883:S2946" si="227">(((I2883/60)/60)/24)+DATE(1970,1,1)</f>
        <v>41976.639305555553</v>
      </c>
      <c r="T2883">
        <f t="shared" ref="T2883:T2946" si="228">YEAR(R2883)</f>
        <v>2014</v>
      </c>
    </row>
    <row r="2884" spans="1:20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 t="shared" ref="P2884:P2947" si="229">ROUND(E2884/D2884*100,0)</f>
        <v>34</v>
      </c>
      <c r="Q2884">
        <f t="shared" si="225"/>
        <v>63</v>
      </c>
      <c r="R2884" s="13">
        <f t="shared" si="226"/>
        <v>42461.596273148149</v>
      </c>
      <c r="S2884" s="13">
        <f t="shared" si="227"/>
        <v>42491.596273148149</v>
      </c>
      <c r="T2884">
        <f t="shared" si="228"/>
        <v>2016</v>
      </c>
    </row>
    <row r="2885" spans="1:20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 t="shared" si="229"/>
        <v>19</v>
      </c>
      <c r="Q2885">
        <f t="shared" si="225"/>
        <v>381.6</v>
      </c>
      <c r="R2885" s="13">
        <f t="shared" si="226"/>
        <v>42370.90320601852</v>
      </c>
      <c r="S2885" s="13">
        <f t="shared" si="227"/>
        <v>42406.207638888889</v>
      </c>
      <c r="T2885">
        <f t="shared" si="228"/>
        <v>2016</v>
      </c>
    </row>
    <row r="2886" spans="1:20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 t="shared" si="229"/>
        <v>0</v>
      </c>
      <c r="Q2886">
        <f t="shared" si="225"/>
        <v>46.25</v>
      </c>
      <c r="R2886" s="13">
        <f t="shared" si="226"/>
        <v>41948.727256944447</v>
      </c>
      <c r="S2886" s="13">
        <f t="shared" si="227"/>
        <v>41978.727256944447</v>
      </c>
      <c r="T2886">
        <f t="shared" si="228"/>
        <v>2014</v>
      </c>
    </row>
    <row r="2887" spans="1:20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 t="shared" si="229"/>
        <v>33</v>
      </c>
      <c r="Q2887">
        <f t="shared" si="225"/>
        <v>26</v>
      </c>
      <c r="R2887" s="13">
        <f t="shared" si="226"/>
        <v>42047.07640046296</v>
      </c>
      <c r="S2887" s="13">
        <f t="shared" si="227"/>
        <v>42077.034733796296</v>
      </c>
      <c r="T2887">
        <f t="shared" si="228"/>
        <v>2015</v>
      </c>
    </row>
    <row r="2888" spans="1:20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 t="shared" si="229"/>
        <v>5</v>
      </c>
      <c r="Q2888">
        <f t="shared" si="225"/>
        <v>10</v>
      </c>
      <c r="R2888" s="13">
        <f t="shared" si="226"/>
        <v>42261.632916666669</v>
      </c>
      <c r="S2888" s="13">
        <f t="shared" si="227"/>
        <v>42266.165972222225</v>
      </c>
      <c r="T2888">
        <f t="shared" si="228"/>
        <v>2015</v>
      </c>
    </row>
    <row r="2889" spans="1:20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 t="shared" si="229"/>
        <v>0</v>
      </c>
      <c r="Q2889">
        <f t="shared" si="225"/>
        <v>5</v>
      </c>
      <c r="R2889" s="13">
        <f t="shared" si="226"/>
        <v>41985.427361111113</v>
      </c>
      <c r="S2889" s="13">
        <f t="shared" si="227"/>
        <v>42015.427361111113</v>
      </c>
      <c r="T2889">
        <f t="shared" si="228"/>
        <v>2014</v>
      </c>
    </row>
    <row r="2890" spans="1:20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 t="shared" si="229"/>
        <v>0</v>
      </c>
      <c r="Q2890">
        <f t="shared" si="225"/>
        <v>0</v>
      </c>
      <c r="R2890" s="13">
        <f t="shared" si="226"/>
        <v>41922.535185185188</v>
      </c>
      <c r="S2890" s="13">
        <f t="shared" si="227"/>
        <v>41930.207638888889</v>
      </c>
      <c r="T2890">
        <f t="shared" si="228"/>
        <v>2014</v>
      </c>
    </row>
    <row r="2891" spans="1:20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 t="shared" si="229"/>
        <v>38</v>
      </c>
      <c r="Q2891">
        <f t="shared" si="225"/>
        <v>81.569999999999993</v>
      </c>
      <c r="R2891" s="13">
        <f t="shared" si="226"/>
        <v>41850.863252314812</v>
      </c>
      <c r="S2891" s="13">
        <f t="shared" si="227"/>
        <v>41880.863252314812</v>
      </c>
      <c r="T2891">
        <f t="shared" si="228"/>
        <v>2014</v>
      </c>
    </row>
    <row r="2892" spans="1:20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 t="shared" si="229"/>
        <v>1</v>
      </c>
      <c r="Q2892">
        <f t="shared" si="225"/>
        <v>7</v>
      </c>
      <c r="R2892" s="13">
        <f t="shared" si="226"/>
        <v>41831.742962962962</v>
      </c>
      <c r="S2892" s="13">
        <f t="shared" si="227"/>
        <v>41860.125</v>
      </c>
      <c r="T2892">
        <f t="shared" si="228"/>
        <v>2014</v>
      </c>
    </row>
    <row r="2893" spans="1:20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 t="shared" si="229"/>
        <v>3</v>
      </c>
      <c r="Q2893">
        <f t="shared" si="225"/>
        <v>27.3</v>
      </c>
      <c r="R2893" s="13">
        <f t="shared" si="226"/>
        <v>42415.883425925931</v>
      </c>
      <c r="S2893" s="13">
        <f t="shared" si="227"/>
        <v>42475.84175925926</v>
      </c>
      <c r="T2893">
        <f t="shared" si="228"/>
        <v>2016</v>
      </c>
    </row>
    <row r="2894" spans="1:20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 t="shared" si="229"/>
        <v>9</v>
      </c>
      <c r="Q2894">
        <f t="shared" si="225"/>
        <v>29.41</v>
      </c>
      <c r="R2894" s="13">
        <f t="shared" si="226"/>
        <v>41869.714166666665</v>
      </c>
      <c r="S2894" s="13">
        <f t="shared" si="227"/>
        <v>41876.875</v>
      </c>
      <c r="T2894">
        <f t="shared" si="228"/>
        <v>2014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 t="shared" si="229"/>
        <v>1</v>
      </c>
      <c r="Q2895">
        <f t="shared" si="225"/>
        <v>12.5</v>
      </c>
      <c r="R2895" s="13">
        <f t="shared" si="226"/>
        <v>41953.773090277777</v>
      </c>
      <c r="S2895" s="13">
        <f t="shared" si="227"/>
        <v>42013.083333333328</v>
      </c>
      <c r="T2895">
        <f t="shared" si="228"/>
        <v>2014</v>
      </c>
    </row>
    <row r="2896" spans="1:20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 t="shared" si="229"/>
        <v>0</v>
      </c>
      <c r="Q2896">
        <f t="shared" si="225"/>
        <v>0</v>
      </c>
      <c r="R2896" s="13">
        <f t="shared" si="226"/>
        <v>42037.986284722225</v>
      </c>
      <c r="S2896" s="13">
        <f t="shared" si="227"/>
        <v>42097.944618055553</v>
      </c>
      <c r="T2896">
        <f t="shared" si="228"/>
        <v>2015</v>
      </c>
    </row>
    <row r="2897" spans="1:20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 t="shared" si="229"/>
        <v>5</v>
      </c>
      <c r="Q2897">
        <f t="shared" si="225"/>
        <v>5.75</v>
      </c>
      <c r="R2897" s="13">
        <f t="shared" si="226"/>
        <v>41811.555462962962</v>
      </c>
      <c r="S2897" s="13">
        <f t="shared" si="227"/>
        <v>41812.875</v>
      </c>
      <c r="T2897">
        <f t="shared" si="228"/>
        <v>2014</v>
      </c>
    </row>
    <row r="2898" spans="1:20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 t="shared" si="229"/>
        <v>21</v>
      </c>
      <c r="Q2898">
        <f t="shared" si="225"/>
        <v>52.08</v>
      </c>
      <c r="R2898" s="13">
        <f t="shared" si="226"/>
        <v>42701.908807870372</v>
      </c>
      <c r="S2898" s="13">
        <f t="shared" si="227"/>
        <v>42716.25</v>
      </c>
      <c r="T2898">
        <f t="shared" si="228"/>
        <v>2016</v>
      </c>
    </row>
    <row r="2899" spans="1:20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 t="shared" si="229"/>
        <v>5</v>
      </c>
      <c r="Q2899">
        <f t="shared" si="225"/>
        <v>183.33</v>
      </c>
      <c r="R2899" s="13">
        <f t="shared" si="226"/>
        <v>42258.646504629629</v>
      </c>
      <c r="S2899" s="13">
        <f t="shared" si="227"/>
        <v>42288.645196759258</v>
      </c>
      <c r="T2899">
        <f t="shared" si="228"/>
        <v>2015</v>
      </c>
    </row>
    <row r="2900" spans="1:20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 t="shared" si="229"/>
        <v>4</v>
      </c>
      <c r="Q2900">
        <f t="shared" si="225"/>
        <v>26.33</v>
      </c>
      <c r="R2900" s="13">
        <f t="shared" si="226"/>
        <v>42278.664965277778</v>
      </c>
      <c r="S2900" s="13">
        <f t="shared" si="227"/>
        <v>42308.664965277778</v>
      </c>
      <c r="T2900">
        <f t="shared" si="228"/>
        <v>2015</v>
      </c>
    </row>
    <row r="2901" spans="1:20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 t="shared" si="229"/>
        <v>0</v>
      </c>
      <c r="Q2901">
        <f t="shared" si="225"/>
        <v>0</v>
      </c>
      <c r="R2901" s="13">
        <f t="shared" si="226"/>
        <v>42515.078217592592</v>
      </c>
      <c r="S2901" s="13">
        <f t="shared" si="227"/>
        <v>42575.078217592592</v>
      </c>
      <c r="T2901">
        <f t="shared" si="228"/>
        <v>2016</v>
      </c>
    </row>
    <row r="2902" spans="1:20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 t="shared" si="229"/>
        <v>62</v>
      </c>
      <c r="Q2902">
        <f t="shared" si="225"/>
        <v>486.43</v>
      </c>
      <c r="R2902" s="13">
        <f t="shared" si="226"/>
        <v>41830.234166666669</v>
      </c>
      <c r="S2902" s="13">
        <f t="shared" si="227"/>
        <v>41860.234166666669</v>
      </c>
      <c r="T2902">
        <f t="shared" si="228"/>
        <v>2014</v>
      </c>
    </row>
    <row r="2903" spans="1:20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 t="shared" si="229"/>
        <v>1</v>
      </c>
      <c r="Q2903">
        <f t="shared" si="225"/>
        <v>3</v>
      </c>
      <c r="R2903" s="13">
        <f t="shared" si="226"/>
        <v>41982.904386574075</v>
      </c>
      <c r="S2903" s="13">
        <f t="shared" si="227"/>
        <v>42042.904386574075</v>
      </c>
      <c r="T2903">
        <f t="shared" si="228"/>
        <v>2014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 t="shared" si="229"/>
        <v>0</v>
      </c>
      <c r="Q2904">
        <f t="shared" si="225"/>
        <v>25</v>
      </c>
      <c r="R2904" s="13">
        <f t="shared" si="226"/>
        <v>42210.439768518518</v>
      </c>
      <c r="S2904" s="13">
        <f t="shared" si="227"/>
        <v>42240.439768518518</v>
      </c>
      <c r="T2904">
        <f t="shared" si="228"/>
        <v>2015</v>
      </c>
    </row>
    <row r="2905" spans="1:20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 t="shared" si="229"/>
        <v>1</v>
      </c>
      <c r="Q2905">
        <f t="shared" si="225"/>
        <v>9.75</v>
      </c>
      <c r="R2905" s="13">
        <f t="shared" si="226"/>
        <v>42196.166874999995</v>
      </c>
      <c r="S2905" s="13">
        <f t="shared" si="227"/>
        <v>42256.166874999995</v>
      </c>
      <c r="T2905">
        <f t="shared" si="228"/>
        <v>2015</v>
      </c>
    </row>
    <row r="2906" spans="1:20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 t="shared" si="229"/>
        <v>5</v>
      </c>
      <c r="Q2906">
        <f t="shared" si="225"/>
        <v>18.75</v>
      </c>
      <c r="R2906" s="13">
        <f t="shared" si="226"/>
        <v>41940.967951388891</v>
      </c>
      <c r="S2906" s="13">
        <f t="shared" si="227"/>
        <v>41952.5</v>
      </c>
      <c r="T2906">
        <f t="shared" si="228"/>
        <v>2014</v>
      </c>
    </row>
    <row r="2907" spans="1:20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 t="shared" si="229"/>
        <v>18</v>
      </c>
      <c r="Q2907">
        <f t="shared" si="225"/>
        <v>36.590000000000003</v>
      </c>
      <c r="R2907" s="13">
        <f t="shared" si="226"/>
        <v>42606.056863425925</v>
      </c>
      <c r="S2907" s="13">
        <f t="shared" si="227"/>
        <v>42620.056863425925</v>
      </c>
      <c r="T2907">
        <f t="shared" si="228"/>
        <v>2016</v>
      </c>
    </row>
    <row r="2908" spans="1:20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 t="shared" si="229"/>
        <v>9</v>
      </c>
      <c r="Q2908">
        <f t="shared" si="225"/>
        <v>80.709999999999994</v>
      </c>
      <c r="R2908" s="13">
        <f t="shared" si="226"/>
        <v>42199.648912037039</v>
      </c>
      <c r="S2908" s="13">
        <f t="shared" si="227"/>
        <v>42217.041666666672</v>
      </c>
      <c r="T2908">
        <f t="shared" si="228"/>
        <v>2015</v>
      </c>
    </row>
    <row r="2909" spans="1:20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 t="shared" si="229"/>
        <v>0</v>
      </c>
      <c r="Q2909">
        <f t="shared" si="225"/>
        <v>1</v>
      </c>
      <c r="R2909" s="13">
        <f t="shared" si="226"/>
        <v>42444.877743055549</v>
      </c>
      <c r="S2909" s="13">
        <f t="shared" si="227"/>
        <v>42504.877743055549</v>
      </c>
      <c r="T2909">
        <f t="shared" si="228"/>
        <v>2016</v>
      </c>
    </row>
    <row r="2910" spans="1:20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 t="shared" si="229"/>
        <v>3</v>
      </c>
      <c r="Q2910">
        <f t="shared" si="225"/>
        <v>52.8</v>
      </c>
      <c r="R2910" s="13">
        <f t="shared" si="226"/>
        <v>42499.731701388882</v>
      </c>
      <c r="S2910" s="13">
        <f t="shared" si="227"/>
        <v>42529.731701388882</v>
      </c>
      <c r="T2910">
        <f t="shared" si="228"/>
        <v>2016</v>
      </c>
    </row>
    <row r="2911" spans="1:20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 t="shared" si="229"/>
        <v>0</v>
      </c>
      <c r="Q2911">
        <f t="shared" si="225"/>
        <v>20</v>
      </c>
      <c r="R2911" s="13">
        <f t="shared" si="226"/>
        <v>41929.266215277778</v>
      </c>
      <c r="S2911" s="13">
        <f t="shared" si="227"/>
        <v>41968.823611111111</v>
      </c>
      <c r="T2911">
        <f t="shared" si="228"/>
        <v>2014</v>
      </c>
    </row>
    <row r="2912" spans="1:20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 t="shared" si="229"/>
        <v>0</v>
      </c>
      <c r="Q2912">
        <f t="shared" si="225"/>
        <v>1</v>
      </c>
      <c r="R2912" s="13">
        <f t="shared" si="226"/>
        <v>42107.841284722221</v>
      </c>
      <c r="S2912" s="13">
        <f t="shared" si="227"/>
        <v>42167.841284722221</v>
      </c>
      <c r="T2912">
        <f t="shared" si="228"/>
        <v>2015</v>
      </c>
    </row>
    <row r="2913" spans="1:20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 t="shared" si="229"/>
        <v>37</v>
      </c>
      <c r="Q2913">
        <f t="shared" si="225"/>
        <v>46.93</v>
      </c>
      <c r="R2913" s="13">
        <f t="shared" si="226"/>
        <v>42142.768819444449</v>
      </c>
      <c r="S2913" s="13">
        <f t="shared" si="227"/>
        <v>42182.768819444449</v>
      </c>
      <c r="T2913">
        <f t="shared" si="228"/>
        <v>2015</v>
      </c>
    </row>
    <row r="2914" spans="1:20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 t="shared" si="229"/>
        <v>14</v>
      </c>
      <c r="Q2914">
        <f t="shared" si="225"/>
        <v>78.08</v>
      </c>
      <c r="R2914" s="13">
        <f t="shared" si="226"/>
        <v>42354.131643518514</v>
      </c>
      <c r="S2914" s="13">
        <f t="shared" si="227"/>
        <v>42384.131643518514</v>
      </c>
      <c r="T2914">
        <f t="shared" si="228"/>
        <v>2015</v>
      </c>
    </row>
    <row r="2915" spans="1:20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 t="shared" si="229"/>
        <v>0</v>
      </c>
      <c r="Q2915">
        <f t="shared" si="225"/>
        <v>1</v>
      </c>
      <c r="R2915" s="13">
        <f t="shared" si="226"/>
        <v>41828.922905092593</v>
      </c>
      <c r="S2915" s="13">
        <f t="shared" si="227"/>
        <v>41888.922905092593</v>
      </c>
      <c r="T2915">
        <f t="shared" si="228"/>
        <v>2014</v>
      </c>
    </row>
    <row r="2916" spans="1:20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 t="shared" si="229"/>
        <v>0</v>
      </c>
      <c r="Q2916">
        <f t="shared" si="225"/>
        <v>1</v>
      </c>
      <c r="R2916" s="13">
        <f t="shared" si="226"/>
        <v>42017.907337962963</v>
      </c>
      <c r="S2916" s="13">
        <f t="shared" si="227"/>
        <v>42077.865671296298</v>
      </c>
      <c r="T2916">
        <f t="shared" si="228"/>
        <v>2015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 t="shared" si="229"/>
        <v>61</v>
      </c>
      <c r="Q2917">
        <f t="shared" si="225"/>
        <v>203.67</v>
      </c>
      <c r="R2917" s="13">
        <f t="shared" si="226"/>
        <v>42415.398032407407</v>
      </c>
      <c r="S2917" s="13">
        <f t="shared" si="227"/>
        <v>42445.356365740736</v>
      </c>
      <c r="T2917">
        <f t="shared" si="228"/>
        <v>2016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 t="shared" si="229"/>
        <v>8</v>
      </c>
      <c r="Q2918">
        <f t="shared" si="225"/>
        <v>20.71</v>
      </c>
      <c r="R2918" s="13">
        <f t="shared" si="226"/>
        <v>41755.476724537039</v>
      </c>
      <c r="S2918" s="13">
        <f t="shared" si="227"/>
        <v>41778.476724537039</v>
      </c>
      <c r="T2918">
        <f t="shared" si="228"/>
        <v>2014</v>
      </c>
    </row>
    <row r="2919" spans="1:20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 t="shared" si="229"/>
        <v>22</v>
      </c>
      <c r="Q2919">
        <f t="shared" si="225"/>
        <v>48.56</v>
      </c>
      <c r="R2919" s="13">
        <f t="shared" si="226"/>
        <v>42245.234340277777</v>
      </c>
      <c r="S2919" s="13">
        <f t="shared" si="227"/>
        <v>42263.234340277777</v>
      </c>
      <c r="T2919">
        <f t="shared" si="228"/>
        <v>2015</v>
      </c>
    </row>
    <row r="2920" spans="1:20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 t="shared" si="229"/>
        <v>27</v>
      </c>
      <c r="Q2920">
        <f t="shared" si="225"/>
        <v>68.099999999999994</v>
      </c>
      <c r="R2920" s="13">
        <f t="shared" si="226"/>
        <v>42278.629710648151</v>
      </c>
      <c r="S2920" s="13">
        <f t="shared" si="227"/>
        <v>42306.629710648151</v>
      </c>
      <c r="T2920">
        <f t="shared" si="228"/>
        <v>2015</v>
      </c>
    </row>
    <row r="2921" spans="1:20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 t="shared" si="229"/>
        <v>9</v>
      </c>
      <c r="Q2921">
        <f t="shared" si="225"/>
        <v>8.5</v>
      </c>
      <c r="R2921" s="13">
        <f t="shared" si="226"/>
        <v>41826.61954861111</v>
      </c>
      <c r="S2921" s="13">
        <f t="shared" si="227"/>
        <v>41856.61954861111</v>
      </c>
      <c r="T2921">
        <f t="shared" si="228"/>
        <v>2014</v>
      </c>
    </row>
    <row r="2922" spans="1:20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 t="shared" si="229"/>
        <v>27</v>
      </c>
      <c r="Q2922">
        <f t="shared" si="225"/>
        <v>51.62</v>
      </c>
      <c r="R2922" s="13">
        <f t="shared" si="226"/>
        <v>42058.792476851857</v>
      </c>
      <c r="S2922" s="13">
        <f t="shared" si="227"/>
        <v>42088.750810185185</v>
      </c>
      <c r="T2922">
        <f t="shared" si="228"/>
        <v>2015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 t="shared" si="229"/>
        <v>129</v>
      </c>
      <c r="Q2923">
        <f t="shared" si="225"/>
        <v>43</v>
      </c>
      <c r="R2923" s="13">
        <f t="shared" si="226"/>
        <v>41877.886620370373</v>
      </c>
      <c r="S2923" s="13">
        <f t="shared" si="227"/>
        <v>41907.886620370373</v>
      </c>
      <c r="T2923">
        <f t="shared" si="228"/>
        <v>2014</v>
      </c>
    </row>
    <row r="2924" spans="1:20" ht="29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 t="shared" si="229"/>
        <v>100</v>
      </c>
      <c r="Q2924">
        <f t="shared" si="225"/>
        <v>83.33</v>
      </c>
      <c r="R2924" s="13">
        <f t="shared" si="226"/>
        <v>42097.874155092592</v>
      </c>
      <c r="S2924" s="13">
        <f t="shared" si="227"/>
        <v>42142.874155092592</v>
      </c>
      <c r="T2924">
        <f t="shared" si="228"/>
        <v>2015</v>
      </c>
    </row>
    <row r="2925" spans="1:20" ht="29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 t="shared" si="229"/>
        <v>100</v>
      </c>
      <c r="Q2925">
        <f t="shared" si="225"/>
        <v>30</v>
      </c>
      <c r="R2925" s="13">
        <f t="shared" si="226"/>
        <v>42013.15253472222</v>
      </c>
      <c r="S2925" s="13">
        <f t="shared" si="227"/>
        <v>42028.125</v>
      </c>
      <c r="T2925">
        <f t="shared" si="228"/>
        <v>2015</v>
      </c>
    </row>
    <row r="2926" spans="1:20" ht="29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 t="shared" si="229"/>
        <v>103</v>
      </c>
      <c r="Q2926">
        <f t="shared" si="225"/>
        <v>175.51</v>
      </c>
      <c r="R2926" s="13">
        <f t="shared" si="226"/>
        <v>42103.556828703702</v>
      </c>
      <c r="S2926" s="13">
        <f t="shared" si="227"/>
        <v>42133.165972222225</v>
      </c>
      <c r="T2926">
        <f t="shared" si="228"/>
        <v>2015</v>
      </c>
    </row>
    <row r="2927" spans="1:20" ht="29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 t="shared" si="229"/>
        <v>102</v>
      </c>
      <c r="Q2927">
        <f t="shared" si="225"/>
        <v>231.66</v>
      </c>
      <c r="R2927" s="13">
        <f t="shared" si="226"/>
        <v>41863.584120370368</v>
      </c>
      <c r="S2927" s="13">
        <f t="shared" si="227"/>
        <v>41893.584120370368</v>
      </c>
      <c r="T2927">
        <f t="shared" si="228"/>
        <v>2014</v>
      </c>
    </row>
    <row r="2928" spans="1:20" ht="29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 t="shared" si="229"/>
        <v>125</v>
      </c>
      <c r="Q2928">
        <f t="shared" si="225"/>
        <v>75</v>
      </c>
      <c r="R2928" s="13">
        <f t="shared" si="226"/>
        <v>42044.765960648147</v>
      </c>
      <c r="S2928" s="13">
        <f t="shared" si="227"/>
        <v>42058.765960648147</v>
      </c>
      <c r="T2928">
        <f t="shared" si="228"/>
        <v>2015</v>
      </c>
    </row>
    <row r="2929" spans="1:20" ht="29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 t="shared" si="229"/>
        <v>131</v>
      </c>
      <c r="Q2929">
        <f t="shared" si="225"/>
        <v>112.14</v>
      </c>
      <c r="R2929" s="13">
        <f t="shared" si="226"/>
        <v>41806.669317129628</v>
      </c>
      <c r="S2929" s="13">
        <f t="shared" si="227"/>
        <v>41835.208333333336</v>
      </c>
      <c r="T2929">
        <f t="shared" si="228"/>
        <v>2014</v>
      </c>
    </row>
    <row r="2930" spans="1:20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 t="shared" si="229"/>
        <v>100</v>
      </c>
      <c r="Q2930">
        <f t="shared" si="225"/>
        <v>41.67</v>
      </c>
      <c r="R2930" s="13">
        <f t="shared" si="226"/>
        <v>42403.998217592598</v>
      </c>
      <c r="S2930" s="13">
        <f t="shared" si="227"/>
        <v>42433.998217592598</v>
      </c>
      <c r="T2930">
        <f t="shared" si="228"/>
        <v>2016</v>
      </c>
    </row>
    <row r="2931" spans="1:20" ht="29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 t="shared" si="229"/>
        <v>102</v>
      </c>
      <c r="Q2931">
        <f t="shared" si="225"/>
        <v>255.17</v>
      </c>
      <c r="R2931" s="13">
        <f t="shared" si="226"/>
        <v>41754.564328703702</v>
      </c>
      <c r="S2931" s="13">
        <f t="shared" si="227"/>
        <v>41784.564328703702</v>
      </c>
      <c r="T2931">
        <f t="shared" si="228"/>
        <v>2014</v>
      </c>
    </row>
    <row r="2932" spans="1:20" ht="29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 t="shared" si="229"/>
        <v>101</v>
      </c>
      <c r="Q2932">
        <f t="shared" si="225"/>
        <v>162.77000000000001</v>
      </c>
      <c r="R2932" s="13">
        <f t="shared" si="226"/>
        <v>42101.584074074075</v>
      </c>
      <c r="S2932" s="13">
        <f t="shared" si="227"/>
        <v>42131.584074074075</v>
      </c>
      <c r="T2932">
        <f t="shared" si="228"/>
        <v>2015</v>
      </c>
    </row>
    <row r="2933" spans="1:20" ht="29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 t="shared" si="229"/>
        <v>106</v>
      </c>
      <c r="Q2933">
        <f t="shared" si="225"/>
        <v>88.33</v>
      </c>
      <c r="R2933" s="13">
        <f t="shared" si="226"/>
        <v>41872.291238425925</v>
      </c>
      <c r="S2933" s="13">
        <f t="shared" si="227"/>
        <v>41897.255555555559</v>
      </c>
      <c r="T2933">
        <f t="shared" si="228"/>
        <v>2014</v>
      </c>
    </row>
    <row r="2934" spans="1:20" ht="29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 t="shared" si="229"/>
        <v>105</v>
      </c>
      <c r="Q2934">
        <f t="shared" si="225"/>
        <v>85.74</v>
      </c>
      <c r="R2934" s="13">
        <f t="shared" si="226"/>
        <v>42025.164780092593</v>
      </c>
      <c r="S2934" s="13">
        <f t="shared" si="227"/>
        <v>42056.458333333328</v>
      </c>
      <c r="T2934">
        <f t="shared" si="228"/>
        <v>2015</v>
      </c>
    </row>
    <row r="2935" spans="1:20" ht="29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 t="shared" si="229"/>
        <v>103</v>
      </c>
      <c r="Q2935">
        <f t="shared" si="225"/>
        <v>47.57</v>
      </c>
      <c r="R2935" s="13">
        <f t="shared" si="226"/>
        <v>42495.956631944442</v>
      </c>
      <c r="S2935" s="13">
        <f t="shared" si="227"/>
        <v>42525.956631944442</v>
      </c>
      <c r="T2935">
        <f t="shared" si="228"/>
        <v>2016</v>
      </c>
    </row>
    <row r="2936" spans="1:20" ht="29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 t="shared" si="229"/>
        <v>108</v>
      </c>
      <c r="Q2936">
        <f t="shared" si="225"/>
        <v>72.97</v>
      </c>
      <c r="R2936" s="13">
        <f t="shared" si="226"/>
        <v>41775.636157407411</v>
      </c>
      <c r="S2936" s="13">
        <f t="shared" si="227"/>
        <v>41805.636157407411</v>
      </c>
      <c r="T2936">
        <f t="shared" si="228"/>
        <v>2014</v>
      </c>
    </row>
    <row r="2937" spans="1:20" ht="29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 t="shared" si="229"/>
        <v>101</v>
      </c>
      <c r="Q2937">
        <f t="shared" si="225"/>
        <v>90.54</v>
      </c>
      <c r="R2937" s="13">
        <f t="shared" si="226"/>
        <v>42553.583425925928</v>
      </c>
      <c r="S2937" s="13">
        <f t="shared" si="227"/>
        <v>42611.708333333328</v>
      </c>
      <c r="T2937">
        <f t="shared" si="228"/>
        <v>2016</v>
      </c>
    </row>
    <row r="2938" spans="1:20" ht="29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 t="shared" si="229"/>
        <v>128</v>
      </c>
      <c r="Q2938">
        <f t="shared" si="225"/>
        <v>37.65</v>
      </c>
      <c r="R2938" s="13">
        <f t="shared" si="226"/>
        <v>41912.650729166664</v>
      </c>
      <c r="S2938" s="13">
        <f t="shared" si="227"/>
        <v>41925.207638888889</v>
      </c>
      <c r="T2938">
        <f t="shared" si="228"/>
        <v>2014</v>
      </c>
    </row>
    <row r="2939" spans="1:20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 t="shared" si="229"/>
        <v>133</v>
      </c>
      <c r="Q2939">
        <f t="shared" si="225"/>
        <v>36.36</v>
      </c>
      <c r="R2939" s="13">
        <f t="shared" si="226"/>
        <v>41803.457326388889</v>
      </c>
      <c r="S2939" s="13">
        <f t="shared" si="227"/>
        <v>41833.457326388889</v>
      </c>
      <c r="T2939">
        <f t="shared" si="228"/>
        <v>2014</v>
      </c>
    </row>
    <row r="2940" spans="1:20" ht="29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 t="shared" si="229"/>
        <v>101</v>
      </c>
      <c r="Q2940">
        <f t="shared" si="225"/>
        <v>126.72</v>
      </c>
      <c r="R2940" s="13">
        <f t="shared" si="226"/>
        <v>42004.703865740739</v>
      </c>
      <c r="S2940" s="13">
        <f t="shared" si="227"/>
        <v>42034.703865740739</v>
      </c>
      <c r="T2940">
        <f t="shared" si="228"/>
        <v>2014</v>
      </c>
    </row>
    <row r="2941" spans="1:20" ht="29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 t="shared" si="229"/>
        <v>103</v>
      </c>
      <c r="Q2941">
        <f t="shared" si="225"/>
        <v>329.2</v>
      </c>
      <c r="R2941" s="13">
        <f t="shared" si="226"/>
        <v>41845.809166666666</v>
      </c>
      <c r="S2941" s="13">
        <f t="shared" si="227"/>
        <v>41879.041666666664</v>
      </c>
      <c r="T2941">
        <f t="shared" si="228"/>
        <v>2014</v>
      </c>
    </row>
    <row r="2942" spans="1:20" ht="29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 t="shared" si="229"/>
        <v>107</v>
      </c>
      <c r="Q2942">
        <f t="shared" si="225"/>
        <v>81.239999999999995</v>
      </c>
      <c r="R2942" s="13">
        <f t="shared" si="226"/>
        <v>41982.773356481484</v>
      </c>
      <c r="S2942" s="13">
        <f t="shared" si="227"/>
        <v>42022.773356481484</v>
      </c>
      <c r="T2942">
        <f t="shared" si="228"/>
        <v>2014</v>
      </c>
    </row>
    <row r="2943" spans="1:20" ht="29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 t="shared" si="229"/>
        <v>0</v>
      </c>
      <c r="Q2943">
        <f t="shared" si="225"/>
        <v>1</v>
      </c>
      <c r="R2943" s="13">
        <f t="shared" si="226"/>
        <v>42034.960127314815</v>
      </c>
      <c r="S2943" s="13">
        <f t="shared" si="227"/>
        <v>42064.960127314815</v>
      </c>
      <c r="T2943">
        <f t="shared" si="228"/>
        <v>2015</v>
      </c>
    </row>
    <row r="2944" spans="1:20" ht="29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 t="shared" si="229"/>
        <v>20</v>
      </c>
      <c r="Q2944">
        <f t="shared" si="225"/>
        <v>202.23</v>
      </c>
      <c r="R2944" s="13">
        <f t="shared" si="226"/>
        <v>42334.803923611107</v>
      </c>
      <c r="S2944" s="13">
        <f t="shared" si="227"/>
        <v>42354.845833333333</v>
      </c>
      <c r="T2944">
        <f t="shared" si="228"/>
        <v>2015</v>
      </c>
    </row>
    <row r="2945" spans="1:20" ht="29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 t="shared" si="229"/>
        <v>0</v>
      </c>
      <c r="Q2945">
        <f t="shared" si="225"/>
        <v>0</v>
      </c>
      <c r="R2945" s="13">
        <f t="shared" si="226"/>
        <v>42077.129398148143</v>
      </c>
      <c r="S2945" s="13">
        <f t="shared" si="227"/>
        <v>42107.129398148143</v>
      </c>
      <c r="T2945">
        <f t="shared" si="228"/>
        <v>2015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 t="shared" si="229"/>
        <v>1</v>
      </c>
      <c r="Q2946">
        <f t="shared" si="225"/>
        <v>100</v>
      </c>
      <c r="R2946" s="13">
        <f t="shared" si="226"/>
        <v>42132.9143287037</v>
      </c>
      <c r="S2946" s="13">
        <f t="shared" si="227"/>
        <v>42162.9143287037</v>
      </c>
      <c r="T2946">
        <f t="shared" si="228"/>
        <v>2015</v>
      </c>
    </row>
    <row r="2947" spans="1:20" ht="29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 t="shared" si="229"/>
        <v>0</v>
      </c>
      <c r="Q2947">
        <f t="shared" ref="Q2947:Q3010" si="230">IFERROR(ROUND(E2947/L2947,2),0)</f>
        <v>0</v>
      </c>
      <c r="R2947" s="13">
        <f t="shared" ref="R2947:R3010" si="231">(((J2947/60)/60)/24+DATE(1970,1,1))</f>
        <v>42118.139583333337</v>
      </c>
      <c r="S2947" s="13">
        <f t="shared" ref="S2947:S3010" si="232">(((I2947/60)/60)/24)+DATE(1970,1,1)</f>
        <v>42148.139583333337</v>
      </c>
      <c r="T2947">
        <f t="shared" ref="T2947:T3010" si="233">YEAR(R2947)</f>
        <v>2015</v>
      </c>
    </row>
    <row r="2948" spans="1:20" ht="29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 t="shared" ref="P2948:P3011" si="234">ROUND(E2948/D2948*100,0)</f>
        <v>0</v>
      </c>
      <c r="Q2948">
        <f t="shared" si="230"/>
        <v>1</v>
      </c>
      <c r="R2948" s="13">
        <f t="shared" si="231"/>
        <v>42567.531157407408</v>
      </c>
      <c r="S2948" s="13">
        <f t="shared" si="232"/>
        <v>42597.531157407408</v>
      </c>
      <c r="T2948">
        <f t="shared" si="233"/>
        <v>2016</v>
      </c>
    </row>
    <row r="2949" spans="1:20" ht="29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 t="shared" si="234"/>
        <v>4</v>
      </c>
      <c r="Q2949">
        <f t="shared" si="230"/>
        <v>82.46</v>
      </c>
      <c r="R2949" s="13">
        <f t="shared" si="231"/>
        <v>42649.562118055561</v>
      </c>
      <c r="S2949" s="13">
        <f t="shared" si="232"/>
        <v>42698.715972222228</v>
      </c>
      <c r="T2949">
        <f t="shared" si="233"/>
        <v>2016</v>
      </c>
    </row>
    <row r="2950" spans="1:20" ht="29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 t="shared" si="234"/>
        <v>0</v>
      </c>
      <c r="Q2950">
        <f t="shared" si="230"/>
        <v>2.67</v>
      </c>
      <c r="R2950" s="13">
        <f t="shared" si="231"/>
        <v>42097.649224537032</v>
      </c>
      <c r="S2950" s="13">
        <f t="shared" si="232"/>
        <v>42157.649224537032</v>
      </c>
      <c r="T2950">
        <f t="shared" si="233"/>
        <v>2015</v>
      </c>
    </row>
    <row r="2951" spans="1:20" ht="29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 t="shared" si="234"/>
        <v>3</v>
      </c>
      <c r="Q2951">
        <f t="shared" si="230"/>
        <v>12.5</v>
      </c>
      <c r="R2951" s="13">
        <f t="shared" si="231"/>
        <v>42297.823113425926</v>
      </c>
      <c r="S2951" s="13">
        <f t="shared" si="232"/>
        <v>42327.864780092597</v>
      </c>
      <c r="T2951">
        <f t="shared" si="233"/>
        <v>2015</v>
      </c>
    </row>
    <row r="2952" spans="1:20" ht="29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 t="shared" si="234"/>
        <v>0</v>
      </c>
      <c r="Q2952">
        <f t="shared" si="230"/>
        <v>0</v>
      </c>
      <c r="R2952" s="13">
        <f t="shared" si="231"/>
        <v>42362.36518518519</v>
      </c>
      <c r="S2952" s="13">
        <f t="shared" si="232"/>
        <v>42392.36518518519</v>
      </c>
      <c r="T2952">
        <f t="shared" si="233"/>
        <v>2015</v>
      </c>
    </row>
    <row r="2953" spans="1:20" ht="29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 t="shared" si="234"/>
        <v>2</v>
      </c>
      <c r="Q2953">
        <f t="shared" si="230"/>
        <v>18.899999999999999</v>
      </c>
      <c r="R2953" s="13">
        <f t="shared" si="231"/>
        <v>41872.802928240737</v>
      </c>
      <c r="S2953" s="13">
        <f t="shared" si="232"/>
        <v>41917.802928240737</v>
      </c>
      <c r="T2953">
        <f t="shared" si="233"/>
        <v>2014</v>
      </c>
    </row>
    <row r="2954" spans="1:20" ht="29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 t="shared" si="234"/>
        <v>8</v>
      </c>
      <c r="Q2954">
        <f t="shared" si="230"/>
        <v>200.63</v>
      </c>
      <c r="R2954" s="13">
        <f t="shared" si="231"/>
        <v>42628.690266203703</v>
      </c>
      <c r="S2954" s="13">
        <f t="shared" si="232"/>
        <v>42660.166666666672</v>
      </c>
      <c r="T2954">
        <f t="shared" si="233"/>
        <v>2016</v>
      </c>
    </row>
    <row r="2955" spans="1:20" ht="29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 t="shared" si="234"/>
        <v>0</v>
      </c>
      <c r="Q2955">
        <f t="shared" si="230"/>
        <v>201.67</v>
      </c>
      <c r="R2955" s="13">
        <f t="shared" si="231"/>
        <v>42255.791909722218</v>
      </c>
      <c r="S2955" s="13">
        <f t="shared" si="232"/>
        <v>42285.791909722218</v>
      </c>
      <c r="T2955">
        <f t="shared" si="233"/>
        <v>2015</v>
      </c>
    </row>
    <row r="2956" spans="1:20" ht="29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 t="shared" si="234"/>
        <v>0</v>
      </c>
      <c r="Q2956">
        <f t="shared" si="230"/>
        <v>0</v>
      </c>
      <c r="R2956" s="13">
        <f t="shared" si="231"/>
        <v>42790.583368055552</v>
      </c>
      <c r="S2956" s="13">
        <f t="shared" si="232"/>
        <v>42810.541701388895</v>
      </c>
      <c r="T2956">
        <f t="shared" si="233"/>
        <v>2017</v>
      </c>
    </row>
    <row r="2957" spans="1:20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 t="shared" si="234"/>
        <v>60</v>
      </c>
      <c r="Q2957">
        <f t="shared" si="230"/>
        <v>65</v>
      </c>
      <c r="R2957" s="13">
        <f t="shared" si="231"/>
        <v>42141.741307870368</v>
      </c>
      <c r="S2957" s="13">
        <f t="shared" si="232"/>
        <v>42171.741307870368</v>
      </c>
      <c r="T2957">
        <f t="shared" si="233"/>
        <v>2015</v>
      </c>
    </row>
    <row r="2958" spans="1:20" ht="29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 t="shared" si="234"/>
        <v>17</v>
      </c>
      <c r="Q2958">
        <f t="shared" si="230"/>
        <v>66.099999999999994</v>
      </c>
      <c r="R2958" s="13">
        <f t="shared" si="231"/>
        <v>42464.958912037036</v>
      </c>
      <c r="S2958" s="13">
        <f t="shared" si="232"/>
        <v>42494.958912037036</v>
      </c>
      <c r="T2958">
        <f t="shared" si="233"/>
        <v>2016</v>
      </c>
    </row>
    <row r="2959" spans="1:20" ht="29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 t="shared" si="234"/>
        <v>2</v>
      </c>
      <c r="Q2959">
        <f t="shared" si="230"/>
        <v>93.33</v>
      </c>
      <c r="R2959" s="13">
        <f t="shared" si="231"/>
        <v>42031.011249999996</v>
      </c>
      <c r="S2959" s="13">
        <f t="shared" si="232"/>
        <v>42090.969583333332</v>
      </c>
      <c r="T2959">
        <f t="shared" si="233"/>
        <v>2015</v>
      </c>
    </row>
    <row r="2960" spans="1:20" ht="29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 t="shared" si="234"/>
        <v>0</v>
      </c>
      <c r="Q2960">
        <f t="shared" si="230"/>
        <v>0</v>
      </c>
      <c r="R2960" s="13">
        <f t="shared" si="231"/>
        <v>42438.779131944444</v>
      </c>
      <c r="S2960" s="13">
        <f t="shared" si="232"/>
        <v>42498.73746527778</v>
      </c>
      <c r="T2960">
        <f t="shared" si="233"/>
        <v>2016</v>
      </c>
    </row>
    <row r="2961" spans="1:20" ht="29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 t="shared" si="234"/>
        <v>0</v>
      </c>
      <c r="Q2961">
        <f t="shared" si="230"/>
        <v>0</v>
      </c>
      <c r="R2961" s="13">
        <f t="shared" si="231"/>
        <v>42498.008391203708</v>
      </c>
      <c r="S2961" s="13">
        <f t="shared" si="232"/>
        <v>42528.008391203708</v>
      </c>
      <c r="T2961">
        <f t="shared" si="233"/>
        <v>2016</v>
      </c>
    </row>
    <row r="2962" spans="1:20" ht="29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 t="shared" si="234"/>
        <v>0</v>
      </c>
      <c r="Q2962">
        <f t="shared" si="230"/>
        <v>0</v>
      </c>
      <c r="R2962" s="13">
        <f t="shared" si="231"/>
        <v>41863.757210648146</v>
      </c>
      <c r="S2962" s="13">
        <f t="shared" si="232"/>
        <v>41893.757210648146</v>
      </c>
      <c r="T2962">
        <f t="shared" si="233"/>
        <v>2014</v>
      </c>
    </row>
    <row r="2963" spans="1:20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 t="shared" si="234"/>
        <v>110</v>
      </c>
      <c r="Q2963">
        <f t="shared" si="230"/>
        <v>50.75</v>
      </c>
      <c r="R2963" s="13">
        <f t="shared" si="231"/>
        <v>42061.212488425925</v>
      </c>
      <c r="S2963" s="13">
        <f t="shared" si="232"/>
        <v>42089.166666666672</v>
      </c>
      <c r="T2963">
        <f t="shared" si="233"/>
        <v>2015</v>
      </c>
    </row>
    <row r="2964" spans="1:20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 t="shared" si="234"/>
        <v>122</v>
      </c>
      <c r="Q2964">
        <f t="shared" si="230"/>
        <v>60.9</v>
      </c>
      <c r="R2964" s="13">
        <f t="shared" si="231"/>
        <v>42036.24428240741</v>
      </c>
      <c r="S2964" s="13">
        <f t="shared" si="232"/>
        <v>42064.290972222225</v>
      </c>
      <c r="T2964">
        <f t="shared" si="233"/>
        <v>2015</v>
      </c>
    </row>
    <row r="2965" spans="1:20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 t="shared" si="234"/>
        <v>107</v>
      </c>
      <c r="Q2965">
        <f t="shared" si="230"/>
        <v>109.03</v>
      </c>
      <c r="R2965" s="13">
        <f t="shared" si="231"/>
        <v>42157.470185185186</v>
      </c>
      <c r="S2965" s="13">
        <f t="shared" si="232"/>
        <v>42187.470185185186</v>
      </c>
      <c r="T2965">
        <f t="shared" si="233"/>
        <v>2015</v>
      </c>
    </row>
    <row r="2966" spans="1:20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 t="shared" si="234"/>
        <v>101</v>
      </c>
      <c r="Q2966">
        <f t="shared" si="230"/>
        <v>25.69</v>
      </c>
      <c r="R2966" s="13">
        <f t="shared" si="231"/>
        <v>41827.909942129627</v>
      </c>
      <c r="S2966" s="13">
        <f t="shared" si="232"/>
        <v>41857.897222222222</v>
      </c>
      <c r="T2966">
        <f t="shared" si="233"/>
        <v>2014</v>
      </c>
    </row>
    <row r="2967" spans="1:20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 t="shared" si="234"/>
        <v>109</v>
      </c>
      <c r="Q2967">
        <f t="shared" si="230"/>
        <v>41.92</v>
      </c>
      <c r="R2967" s="13">
        <f t="shared" si="231"/>
        <v>42162.729548611111</v>
      </c>
      <c r="S2967" s="13">
        <f t="shared" si="232"/>
        <v>42192.729548611111</v>
      </c>
      <c r="T2967">
        <f t="shared" si="233"/>
        <v>2015</v>
      </c>
    </row>
    <row r="2968" spans="1:20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 t="shared" si="234"/>
        <v>114</v>
      </c>
      <c r="Q2968">
        <f t="shared" si="230"/>
        <v>88.77</v>
      </c>
      <c r="R2968" s="13">
        <f t="shared" si="231"/>
        <v>42233.738564814819</v>
      </c>
      <c r="S2968" s="13">
        <f t="shared" si="232"/>
        <v>42263.738564814819</v>
      </c>
      <c r="T2968">
        <f t="shared" si="233"/>
        <v>2015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 t="shared" si="234"/>
        <v>114</v>
      </c>
      <c r="Q2969">
        <f t="shared" si="230"/>
        <v>80.23</v>
      </c>
      <c r="R2969" s="13">
        <f t="shared" si="231"/>
        <v>42042.197824074072</v>
      </c>
      <c r="S2969" s="13">
        <f t="shared" si="232"/>
        <v>42072.156157407408</v>
      </c>
      <c r="T2969">
        <f t="shared" si="233"/>
        <v>2015</v>
      </c>
    </row>
    <row r="2970" spans="1:20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 t="shared" si="234"/>
        <v>106</v>
      </c>
      <c r="Q2970">
        <f t="shared" si="230"/>
        <v>78.94</v>
      </c>
      <c r="R2970" s="13">
        <f t="shared" si="231"/>
        <v>42585.523842592593</v>
      </c>
      <c r="S2970" s="13">
        <f t="shared" si="232"/>
        <v>42599.165972222225</v>
      </c>
      <c r="T2970">
        <f t="shared" si="233"/>
        <v>2016</v>
      </c>
    </row>
    <row r="2971" spans="1:20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 t="shared" si="234"/>
        <v>163</v>
      </c>
      <c r="Q2971">
        <f t="shared" si="230"/>
        <v>95.59</v>
      </c>
      <c r="R2971" s="13">
        <f t="shared" si="231"/>
        <v>42097.786493055552</v>
      </c>
      <c r="S2971" s="13">
        <f t="shared" si="232"/>
        <v>42127.952083333337</v>
      </c>
      <c r="T2971">
        <f t="shared" si="233"/>
        <v>2015</v>
      </c>
    </row>
    <row r="2972" spans="1:20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 t="shared" si="234"/>
        <v>106</v>
      </c>
      <c r="Q2972">
        <f t="shared" si="230"/>
        <v>69.89</v>
      </c>
      <c r="R2972" s="13">
        <f t="shared" si="231"/>
        <v>41808.669571759259</v>
      </c>
      <c r="S2972" s="13">
        <f t="shared" si="232"/>
        <v>41838.669571759259</v>
      </c>
      <c r="T2972">
        <f t="shared" si="233"/>
        <v>2014</v>
      </c>
    </row>
    <row r="2973" spans="1:20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 t="shared" si="234"/>
        <v>100</v>
      </c>
      <c r="Q2973">
        <f t="shared" si="230"/>
        <v>74.53</v>
      </c>
      <c r="R2973" s="13">
        <f t="shared" si="231"/>
        <v>41852.658310185187</v>
      </c>
      <c r="S2973" s="13">
        <f t="shared" si="232"/>
        <v>41882.658310185187</v>
      </c>
      <c r="T2973">
        <f t="shared" si="233"/>
        <v>2014</v>
      </c>
    </row>
    <row r="2974" spans="1:20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 t="shared" si="234"/>
        <v>105</v>
      </c>
      <c r="Q2974">
        <f t="shared" si="230"/>
        <v>123.94</v>
      </c>
      <c r="R2974" s="13">
        <f t="shared" si="231"/>
        <v>42694.110185185185</v>
      </c>
      <c r="S2974" s="13">
        <f t="shared" si="232"/>
        <v>42709.041666666672</v>
      </c>
      <c r="T2974">
        <f t="shared" si="233"/>
        <v>2016</v>
      </c>
    </row>
    <row r="2975" spans="1:20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 t="shared" si="234"/>
        <v>175</v>
      </c>
      <c r="Q2975">
        <f t="shared" si="230"/>
        <v>264.85000000000002</v>
      </c>
      <c r="R2975" s="13">
        <f t="shared" si="231"/>
        <v>42341.818379629629</v>
      </c>
      <c r="S2975" s="13">
        <f t="shared" si="232"/>
        <v>42370.166666666672</v>
      </c>
      <c r="T2975">
        <f t="shared" si="233"/>
        <v>2015</v>
      </c>
    </row>
    <row r="2976" spans="1:20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 t="shared" si="234"/>
        <v>102</v>
      </c>
      <c r="Q2976">
        <f t="shared" si="230"/>
        <v>58.62</v>
      </c>
      <c r="R2976" s="13">
        <f t="shared" si="231"/>
        <v>41880.061006944445</v>
      </c>
      <c r="S2976" s="13">
        <f t="shared" si="232"/>
        <v>41908.065972222219</v>
      </c>
      <c r="T2976">
        <f t="shared" si="233"/>
        <v>2014</v>
      </c>
    </row>
    <row r="2977" spans="1:20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 t="shared" si="234"/>
        <v>100</v>
      </c>
      <c r="Q2977">
        <f t="shared" si="230"/>
        <v>70.88</v>
      </c>
      <c r="R2977" s="13">
        <f t="shared" si="231"/>
        <v>41941.683865740742</v>
      </c>
      <c r="S2977" s="13">
        <f t="shared" si="232"/>
        <v>41970.125</v>
      </c>
      <c r="T2977">
        <f t="shared" si="233"/>
        <v>2014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 t="shared" si="234"/>
        <v>171</v>
      </c>
      <c r="Q2978">
        <f t="shared" si="230"/>
        <v>8.57</v>
      </c>
      <c r="R2978" s="13">
        <f t="shared" si="231"/>
        <v>42425.730671296296</v>
      </c>
      <c r="S2978" s="13">
        <f t="shared" si="232"/>
        <v>42442.5</v>
      </c>
      <c r="T2978">
        <f t="shared" si="233"/>
        <v>2016</v>
      </c>
    </row>
    <row r="2979" spans="1:20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 t="shared" si="234"/>
        <v>114</v>
      </c>
      <c r="Q2979">
        <f t="shared" si="230"/>
        <v>113.57</v>
      </c>
      <c r="R2979" s="13">
        <f t="shared" si="231"/>
        <v>42026.88118055556</v>
      </c>
      <c r="S2979" s="13">
        <f t="shared" si="232"/>
        <v>42086.093055555553</v>
      </c>
      <c r="T2979">
        <f t="shared" si="233"/>
        <v>2015</v>
      </c>
    </row>
    <row r="2980" spans="1:20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 t="shared" si="234"/>
        <v>129</v>
      </c>
      <c r="Q2980">
        <f t="shared" si="230"/>
        <v>60.69</v>
      </c>
      <c r="R2980" s="13">
        <f t="shared" si="231"/>
        <v>41922.640590277777</v>
      </c>
      <c r="S2980" s="13">
        <f t="shared" si="232"/>
        <v>41932.249305555553</v>
      </c>
      <c r="T2980">
        <f t="shared" si="233"/>
        <v>2014</v>
      </c>
    </row>
    <row r="2981" spans="1:20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 t="shared" si="234"/>
        <v>101</v>
      </c>
      <c r="Q2981">
        <f t="shared" si="230"/>
        <v>110.22</v>
      </c>
      <c r="R2981" s="13">
        <f t="shared" si="231"/>
        <v>41993.824340277773</v>
      </c>
      <c r="S2981" s="13">
        <f t="shared" si="232"/>
        <v>42010.25</v>
      </c>
      <c r="T2981">
        <f t="shared" si="233"/>
        <v>2014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 t="shared" si="234"/>
        <v>109</v>
      </c>
      <c r="Q2982">
        <f t="shared" si="230"/>
        <v>136.46</v>
      </c>
      <c r="R2982" s="13">
        <f t="shared" si="231"/>
        <v>42219.915856481486</v>
      </c>
      <c r="S2982" s="13">
        <f t="shared" si="232"/>
        <v>42240.083333333328</v>
      </c>
      <c r="T2982">
        <f t="shared" si="233"/>
        <v>2015</v>
      </c>
    </row>
    <row r="2983" spans="1:20" ht="29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 t="shared" si="234"/>
        <v>129</v>
      </c>
      <c r="Q2983">
        <f t="shared" si="230"/>
        <v>53.16</v>
      </c>
      <c r="R2983" s="13">
        <f t="shared" si="231"/>
        <v>42225.559675925921</v>
      </c>
      <c r="S2983" s="13">
        <f t="shared" si="232"/>
        <v>42270.559675925921</v>
      </c>
      <c r="T2983">
        <f t="shared" si="233"/>
        <v>2015</v>
      </c>
    </row>
    <row r="2984" spans="1:20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 t="shared" si="234"/>
        <v>102</v>
      </c>
      <c r="Q2984">
        <f t="shared" si="230"/>
        <v>86.49</v>
      </c>
      <c r="R2984" s="13">
        <f t="shared" si="231"/>
        <v>42381.686840277776</v>
      </c>
      <c r="S2984" s="13">
        <f t="shared" si="232"/>
        <v>42411.686840277776</v>
      </c>
      <c r="T2984">
        <f t="shared" si="233"/>
        <v>2016</v>
      </c>
    </row>
    <row r="2985" spans="1:20" ht="29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 t="shared" si="234"/>
        <v>147</v>
      </c>
      <c r="Q2985">
        <f t="shared" si="230"/>
        <v>155.24</v>
      </c>
      <c r="R2985" s="13">
        <f t="shared" si="231"/>
        <v>41894.632361111115</v>
      </c>
      <c r="S2985" s="13">
        <f t="shared" si="232"/>
        <v>41954.674027777779</v>
      </c>
      <c r="T2985">
        <f t="shared" si="233"/>
        <v>2014</v>
      </c>
    </row>
    <row r="2986" spans="1:20" ht="29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 t="shared" si="234"/>
        <v>100</v>
      </c>
      <c r="Q2986">
        <f t="shared" si="230"/>
        <v>115.08</v>
      </c>
      <c r="R2986" s="13">
        <f t="shared" si="231"/>
        <v>42576.278715277775</v>
      </c>
      <c r="S2986" s="13">
        <f t="shared" si="232"/>
        <v>42606.278715277775</v>
      </c>
      <c r="T2986">
        <f t="shared" si="233"/>
        <v>2016</v>
      </c>
    </row>
    <row r="2987" spans="1:20" ht="29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 t="shared" si="234"/>
        <v>122</v>
      </c>
      <c r="Q2987">
        <f t="shared" si="230"/>
        <v>109.59</v>
      </c>
      <c r="R2987" s="13">
        <f t="shared" si="231"/>
        <v>42654.973703703698</v>
      </c>
      <c r="S2987" s="13">
        <f t="shared" si="232"/>
        <v>42674.166666666672</v>
      </c>
      <c r="T2987">
        <f t="shared" si="233"/>
        <v>2016</v>
      </c>
    </row>
    <row r="2988" spans="1:20" ht="29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 t="shared" si="234"/>
        <v>106</v>
      </c>
      <c r="Q2988">
        <f t="shared" si="230"/>
        <v>45.21</v>
      </c>
      <c r="R2988" s="13">
        <f t="shared" si="231"/>
        <v>42431.500069444446</v>
      </c>
      <c r="S2988" s="13">
        <f t="shared" si="232"/>
        <v>42491.458402777775</v>
      </c>
      <c r="T2988">
        <f t="shared" si="233"/>
        <v>2016</v>
      </c>
    </row>
    <row r="2989" spans="1:20" ht="29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 t="shared" si="234"/>
        <v>110</v>
      </c>
      <c r="Q2989">
        <f t="shared" si="230"/>
        <v>104.15</v>
      </c>
      <c r="R2989" s="13">
        <f t="shared" si="231"/>
        <v>42627.307303240741</v>
      </c>
      <c r="S2989" s="13">
        <f t="shared" si="232"/>
        <v>42656</v>
      </c>
      <c r="T2989">
        <f t="shared" si="233"/>
        <v>2016</v>
      </c>
    </row>
    <row r="2990" spans="1:20" ht="29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 t="shared" si="234"/>
        <v>100</v>
      </c>
      <c r="Q2990">
        <f t="shared" si="230"/>
        <v>35.71</v>
      </c>
      <c r="R2990" s="13">
        <f t="shared" si="231"/>
        <v>42511.362048611118</v>
      </c>
      <c r="S2990" s="13">
        <f t="shared" si="232"/>
        <v>42541.362048611118</v>
      </c>
      <c r="T2990">
        <f t="shared" si="233"/>
        <v>2016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 t="shared" si="234"/>
        <v>177</v>
      </c>
      <c r="Q2991">
        <f t="shared" si="230"/>
        <v>97</v>
      </c>
      <c r="R2991" s="13">
        <f t="shared" si="231"/>
        <v>42337.02039351852</v>
      </c>
      <c r="S2991" s="13">
        <f t="shared" si="232"/>
        <v>42359.207638888889</v>
      </c>
      <c r="T2991">
        <f t="shared" si="233"/>
        <v>2015</v>
      </c>
    </row>
    <row r="2992" spans="1:20" ht="29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 t="shared" si="234"/>
        <v>100</v>
      </c>
      <c r="Q2992">
        <f t="shared" si="230"/>
        <v>370.37</v>
      </c>
      <c r="R2992" s="13">
        <f t="shared" si="231"/>
        <v>42341.57430555555</v>
      </c>
      <c r="S2992" s="13">
        <f t="shared" si="232"/>
        <v>42376.57430555555</v>
      </c>
      <c r="T2992">
        <f t="shared" si="233"/>
        <v>2015</v>
      </c>
    </row>
    <row r="2993" spans="1:20" ht="29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 t="shared" si="234"/>
        <v>103</v>
      </c>
      <c r="Q2993">
        <f t="shared" si="230"/>
        <v>94.41</v>
      </c>
      <c r="R2993" s="13">
        <f t="shared" si="231"/>
        <v>42740.837152777778</v>
      </c>
      <c r="S2993" s="13">
        <f t="shared" si="232"/>
        <v>42762.837152777778</v>
      </c>
      <c r="T2993">
        <f t="shared" si="233"/>
        <v>2017</v>
      </c>
    </row>
    <row r="2994" spans="1:20" ht="29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 t="shared" si="234"/>
        <v>105</v>
      </c>
      <c r="Q2994">
        <f t="shared" si="230"/>
        <v>48.98</v>
      </c>
      <c r="R2994" s="13">
        <f t="shared" si="231"/>
        <v>42622.767476851848</v>
      </c>
      <c r="S2994" s="13">
        <f t="shared" si="232"/>
        <v>42652.767476851848</v>
      </c>
      <c r="T2994">
        <f t="shared" si="233"/>
        <v>2016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 t="shared" si="234"/>
        <v>100</v>
      </c>
      <c r="Q2995">
        <f t="shared" si="230"/>
        <v>45.59</v>
      </c>
      <c r="R2995" s="13">
        <f t="shared" si="231"/>
        <v>42390.838738425926</v>
      </c>
      <c r="S2995" s="13">
        <f t="shared" si="232"/>
        <v>42420.838738425926</v>
      </c>
      <c r="T2995">
        <f t="shared" si="233"/>
        <v>2016</v>
      </c>
    </row>
    <row r="2996" spans="1:20" ht="29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 t="shared" si="234"/>
        <v>458</v>
      </c>
      <c r="Q2996">
        <f t="shared" si="230"/>
        <v>23.28</v>
      </c>
      <c r="R2996" s="13">
        <f t="shared" si="231"/>
        <v>41885.478842592594</v>
      </c>
      <c r="S2996" s="13">
        <f t="shared" si="232"/>
        <v>41915.478842592594</v>
      </c>
      <c r="T2996">
        <f t="shared" si="233"/>
        <v>2014</v>
      </c>
    </row>
    <row r="2997" spans="1:20" ht="29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 t="shared" si="234"/>
        <v>105</v>
      </c>
      <c r="Q2997">
        <f t="shared" si="230"/>
        <v>63.23</v>
      </c>
      <c r="R2997" s="13">
        <f t="shared" si="231"/>
        <v>42724.665173611109</v>
      </c>
      <c r="S2997" s="13">
        <f t="shared" si="232"/>
        <v>42754.665173611109</v>
      </c>
      <c r="T2997">
        <f t="shared" si="233"/>
        <v>2016</v>
      </c>
    </row>
    <row r="2998" spans="1:20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 t="shared" si="234"/>
        <v>172</v>
      </c>
      <c r="Q2998">
        <f t="shared" si="230"/>
        <v>153.52000000000001</v>
      </c>
      <c r="R2998" s="13">
        <f t="shared" si="231"/>
        <v>42090.912500000006</v>
      </c>
      <c r="S2998" s="13">
        <f t="shared" si="232"/>
        <v>42150.912500000006</v>
      </c>
      <c r="T2998">
        <f t="shared" si="233"/>
        <v>2015</v>
      </c>
    </row>
    <row r="2999" spans="1:20" ht="29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 t="shared" si="234"/>
        <v>104</v>
      </c>
      <c r="Q2999">
        <f t="shared" si="230"/>
        <v>90.2</v>
      </c>
      <c r="R2999" s="13">
        <f t="shared" si="231"/>
        <v>42775.733715277776</v>
      </c>
      <c r="S2999" s="13">
        <f t="shared" si="232"/>
        <v>42793.207638888889</v>
      </c>
      <c r="T2999">
        <f t="shared" si="233"/>
        <v>2017</v>
      </c>
    </row>
    <row r="3000" spans="1:20" ht="29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 t="shared" si="234"/>
        <v>103</v>
      </c>
      <c r="Q3000">
        <f t="shared" si="230"/>
        <v>118.97</v>
      </c>
      <c r="R3000" s="13">
        <f t="shared" si="231"/>
        <v>41778.193622685183</v>
      </c>
      <c r="S3000" s="13">
        <f t="shared" si="232"/>
        <v>41806.184027777781</v>
      </c>
      <c r="T3000">
        <f t="shared" si="233"/>
        <v>2014</v>
      </c>
    </row>
    <row r="3001" spans="1:20" ht="29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 t="shared" si="234"/>
        <v>119</v>
      </c>
      <c r="Q3001">
        <f t="shared" si="230"/>
        <v>80.25</v>
      </c>
      <c r="R3001" s="13">
        <f t="shared" si="231"/>
        <v>42780.740277777775</v>
      </c>
      <c r="S3001" s="13">
        <f t="shared" si="232"/>
        <v>42795.083333333328</v>
      </c>
      <c r="T3001">
        <f t="shared" si="233"/>
        <v>2017</v>
      </c>
    </row>
    <row r="3002" spans="1:20" ht="29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 t="shared" si="234"/>
        <v>100</v>
      </c>
      <c r="Q3002">
        <f t="shared" si="230"/>
        <v>62.5</v>
      </c>
      <c r="R3002" s="13">
        <f t="shared" si="231"/>
        <v>42752.827199074076</v>
      </c>
      <c r="S3002" s="13">
        <f t="shared" si="232"/>
        <v>42766.75</v>
      </c>
      <c r="T3002">
        <f t="shared" si="233"/>
        <v>2017</v>
      </c>
    </row>
    <row r="3003" spans="1:20" ht="29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 t="shared" si="234"/>
        <v>319</v>
      </c>
      <c r="Q3003">
        <f t="shared" si="230"/>
        <v>131.38</v>
      </c>
      <c r="R3003" s="13">
        <f t="shared" si="231"/>
        <v>42534.895625000005</v>
      </c>
      <c r="S3003" s="13">
        <f t="shared" si="232"/>
        <v>42564.895625000005</v>
      </c>
      <c r="T3003">
        <f t="shared" si="233"/>
        <v>2016</v>
      </c>
    </row>
    <row r="3004" spans="1:20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 t="shared" si="234"/>
        <v>109</v>
      </c>
      <c r="Q3004">
        <f t="shared" si="230"/>
        <v>73.03</v>
      </c>
      <c r="R3004" s="13">
        <f t="shared" si="231"/>
        <v>41239.83625</v>
      </c>
      <c r="S3004" s="13">
        <f t="shared" si="232"/>
        <v>41269.83625</v>
      </c>
      <c r="T3004">
        <f t="shared" si="233"/>
        <v>2012</v>
      </c>
    </row>
    <row r="3005" spans="1:20" ht="29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 t="shared" si="234"/>
        <v>101</v>
      </c>
      <c r="Q3005">
        <f t="shared" si="230"/>
        <v>178.53</v>
      </c>
      <c r="R3005" s="13">
        <f t="shared" si="231"/>
        <v>42398.849259259259</v>
      </c>
      <c r="S3005" s="13">
        <f t="shared" si="232"/>
        <v>42430.249305555553</v>
      </c>
      <c r="T3005">
        <f t="shared" si="233"/>
        <v>2016</v>
      </c>
    </row>
    <row r="3006" spans="1:20" ht="29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 t="shared" si="234"/>
        <v>113</v>
      </c>
      <c r="Q3006">
        <f t="shared" si="230"/>
        <v>162.91</v>
      </c>
      <c r="R3006" s="13">
        <f t="shared" si="231"/>
        <v>41928.881064814814</v>
      </c>
      <c r="S3006" s="13">
        <f t="shared" si="232"/>
        <v>41958.922731481478</v>
      </c>
      <c r="T3006">
        <f t="shared" si="233"/>
        <v>2014</v>
      </c>
    </row>
    <row r="3007" spans="1:20" ht="29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 t="shared" si="234"/>
        <v>120</v>
      </c>
      <c r="Q3007">
        <f t="shared" si="230"/>
        <v>108.24</v>
      </c>
      <c r="R3007" s="13">
        <f t="shared" si="231"/>
        <v>41888.674826388888</v>
      </c>
      <c r="S3007" s="13">
        <f t="shared" si="232"/>
        <v>41918.674826388888</v>
      </c>
      <c r="T3007">
        <f t="shared" si="233"/>
        <v>2014</v>
      </c>
    </row>
    <row r="3008" spans="1:20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 t="shared" si="234"/>
        <v>108</v>
      </c>
      <c r="Q3008">
        <f t="shared" si="230"/>
        <v>88.87</v>
      </c>
      <c r="R3008" s="13">
        <f t="shared" si="231"/>
        <v>41957.756840277783</v>
      </c>
      <c r="S3008" s="13">
        <f t="shared" si="232"/>
        <v>41987.756840277783</v>
      </c>
      <c r="T3008">
        <f t="shared" si="233"/>
        <v>2014</v>
      </c>
    </row>
    <row r="3009" spans="1:20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 t="shared" si="234"/>
        <v>180</v>
      </c>
      <c r="Q3009">
        <f t="shared" si="230"/>
        <v>54</v>
      </c>
      <c r="R3009" s="13">
        <f t="shared" si="231"/>
        <v>42098.216238425928</v>
      </c>
      <c r="S3009" s="13">
        <f t="shared" si="232"/>
        <v>42119.216238425928</v>
      </c>
      <c r="T3009">
        <f t="shared" si="233"/>
        <v>2015</v>
      </c>
    </row>
    <row r="3010" spans="1:20" ht="29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 t="shared" si="234"/>
        <v>101</v>
      </c>
      <c r="Q3010">
        <f t="shared" si="230"/>
        <v>116.73</v>
      </c>
      <c r="R3010" s="13">
        <f t="shared" si="231"/>
        <v>42360.212025462963</v>
      </c>
      <c r="S3010" s="13">
        <f t="shared" si="232"/>
        <v>42390.212025462963</v>
      </c>
      <c r="T3010">
        <f t="shared" si="233"/>
        <v>2015</v>
      </c>
    </row>
    <row r="3011" spans="1:20" ht="29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 t="shared" si="234"/>
        <v>120</v>
      </c>
      <c r="Q3011">
        <f t="shared" ref="Q3011:Q3074" si="235">IFERROR(ROUND(E3011/L3011,2),0)</f>
        <v>233.9</v>
      </c>
      <c r="R3011" s="13">
        <f t="shared" ref="R3011:R3074" si="236">(((J3011/60)/60)/24+DATE(1970,1,1))</f>
        <v>41939.569907407407</v>
      </c>
      <c r="S3011" s="13">
        <f t="shared" ref="S3011:S3074" si="237">(((I3011/60)/60)/24)+DATE(1970,1,1)</f>
        <v>41969.611574074079</v>
      </c>
      <c r="T3011">
        <f t="shared" ref="T3011:T3074" si="238">YEAR(R3011)</f>
        <v>2014</v>
      </c>
    </row>
    <row r="3012" spans="1:20" ht="29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 t="shared" ref="P3012:P3075" si="239">ROUND(E3012/D3012*100,0)</f>
        <v>158</v>
      </c>
      <c r="Q3012">
        <f t="shared" si="235"/>
        <v>158</v>
      </c>
      <c r="R3012" s="13">
        <f t="shared" si="236"/>
        <v>41996.832395833335</v>
      </c>
      <c r="S3012" s="13">
        <f t="shared" si="237"/>
        <v>42056.832395833335</v>
      </c>
      <c r="T3012">
        <f t="shared" si="238"/>
        <v>2014</v>
      </c>
    </row>
    <row r="3013" spans="1:20" ht="29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 t="shared" si="239"/>
        <v>124</v>
      </c>
      <c r="Q3013">
        <f t="shared" si="235"/>
        <v>14.84</v>
      </c>
      <c r="R3013" s="13">
        <f t="shared" si="236"/>
        <v>42334.468935185185</v>
      </c>
      <c r="S3013" s="13">
        <f t="shared" si="237"/>
        <v>42361.957638888889</v>
      </c>
      <c r="T3013">
        <f t="shared" si="238"/>
        <v>2015</v>
      </c>
    </row>
    <row r="3014" spans="1:20" ht="29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 t="shared" si="239"/>
        <v>117</v>
      </c>
      <c r="Q3014">
        <f t="shared" si="235"/>
        <v>85.18</v>
      </c>
      <c r="R3014" s="13">
        <f t="shared" si="236"/>
        <v>42024.702893518523</v>
      </c>
      <c r="S3014" s="13">
        <f t="shared" si="237"/>
        <v>42045.702893518523</v>
      </c>
      <c r="T3014">
        <f t="shared" si="238"/>
        <v>2015</v>
      </c>
    </row>
    <row r="3015" spans="1:20" ht="29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 t="shared" si="239"/>
        <v>157</v>
      </c>
      <c r="Q3015">
        <f t="shared" si="235"/>
        <v>146.69</v>
      </c>
      <c r="R3015" s="13">
        <f t="shared" si="236"/>
        <v>42146.836215277777</v>
      </c>
      <c r="S3015" s="13">
        <f t="shared" si="237"/>
        <v>42176.836215277777</v>
      </c>
      <c r="T3015">
        <f t="shared" si="238"/>
        <v>2015</v>
      </c>
    </row>
    <row r="3016" spans="1:20" ht="29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 t="shared" si="239"/>
        <v>113</v>
      </c>
      <c r="Q3016">
        <f t="shared" si="235"/>
        <v>50.76</v>
      </c>
      <c r="R3016" s="13">
        <f t="shared" si="236"/>
        <v>41920.123611111114</v>
      </c>
      <c r="S3016" s="13">
        <f t="shared" si="237"/>
        <v>41948.208333333336</v>
      </c>
      <c r="T3016">
        <f t="shared" si="238"/>
        <v>2014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 t="shared" si="239"/>
        <v>103</v>
      </c>
      <c r="Q3017">
        <f t="shared" si="235"/>
        <v>87.7</v>
      </c>
      <c r="R3017" s="13">
        <f t="shared" si="236"/>
        <v>41785.72729166667</v>
      </c>
      <c r="S3017" s="13">
        <f t="shared" si="237"/>
        <v>41801.166666666664</v>
      </c>
      <c r="T3017">
        <f t="shared" si="238"/>
        <v>2014</v>
      </c>
    </row>
    <row r="3018" spans="1:20" ht="29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 t="shared" si="239"/>
        <v>103</v>
      </c>
      <c r="Q3018">
        <f t="shared" si="235"/>
        <v>242.28</v>
      </c>
      <c r="R3018" s="13">
        <f t="shared" si="236"/>
        <v>41778.548055555555</v>
      </c>
      <c r="S3018" s="13">
        <f t="shared" si="237"/>
        <v>41838.548055555555</v>
      </c>
      <c r="T3018">
        <f t="shared" si="238"/>
        <v>2014</v>
      </c>
    </row>
    <row r="3019" spans="1:20" ht="29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 t="shared" si="239"/>
        <v>106</v>
      </c>
      <c r="Q3019">
        <f t="shared" si="235"/>
        <v>146.44999999999999</v>
      </c>
      <c r="R3019" s="13">
        <f t="shared" si="236"/>
        <v>41841.850034722222</v>
      </c>
      <c r="S3019" s="13">
        <f t="shared" si="237"/>
        <v>41871.850034722222</v>
      </c>
      <c r="T3019">
        <f t="shared" si="238"/>
        <v>2014</v>
      </c>
    </row>
    <row r="3020" spans="1:20" ht="29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 t="shared" si="239"/>
        <v>101</v>
      </c>
      <c r="Q3020">
        <f t="shared" si="235"/>
        <v>103.17</v>
      </c>
      <c r="R3020" s="13">
        <f t="shared" si="236"/>
        <v>42163.29833333334</v>
      </c>
      <c r="S3020" s="13">
        <f t="shared" si="237"/>
        <v>42205.916666666672</v>
      </c>
      <c r="T3020">
        <f t="shared" si="238"/>
        <v>2015</v>
      </c>
    </row>
    <row r="3021" spans="1:20" ht="29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 t="shared" si="239"/>
        <v>121</v>
      </c>
      <c r="Q3021">
        <f t="shared" si="235"/>
        <v>80.459999999999994</v>
      </c>
      <c r="R3021" s="13">
        <f t="shared" si="236"/>
        <v>41758.833564814813</v>
      </c>
      <c r="S3021" s="13">
        <f t="shared" si="237"/>
        <v>41786.125</v>
      </c>
      <c r="T3021">
        <f t="shared" si="238"/>
        <v>2014</v>
      </c>
    </row>
    <row r="3022" spans="1:20" ht="29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 t="shared" si="239"/>
        <v>101</v>
      </c>
      <c r="Q3022">
        <f t="shared" si="235"/>
        <v>234.67</v>
      </c>
      <c r="R3022" s="13">
        <f t="shared" si="236"/>
        <v>42170.846446759257</v>
      </c>
      <c r="S3022" s="13">
        <f t="shared" si="237"/>
        <v>42230.846446759257</v>
      </c>
      <c r="T3022">
        <f t="shared" si="238"/>
        <v>2015</v>
      </c>
    </row>
    <row r="3023" spans="1:20" ht="29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 t="shared" si="239"/>
        <v>116</v>
      </c>
      <c r="Q3023">
        <f t="shared" si="235"/>
        <v>50.69</v>
      </c>
      <c r="R3023" s="13">
        <f t="shared" si="236"/>
        <v>42660.618854166663</v>
      </c>
      <c r="S3023" s="13">
        <f t="shared" si="237"/>
        <v>42696.249305555553</v>
      </c>
      <c r="T3023">
        <f t="shared" si="238"/>
        <v>2016</v>
      </c>
    </row>
    <row r="3024" spans="1:20" ht="29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 t="shared" si="239"/>
        <v>101</v>
      </c>
      <c r="Q3024">
        <f t="shared" si="235"/>
        <v>162.71</v>
      </c>
      <c r="R3024" s="13">
        <f t="shared" si="236"/>
        <v>42564.95380787037</v>
      </c>
      <c r="S3024" s="13">
        <f t="shared" si="237"/>
        <v>42609.95380787037</v>
      </c>
      <c r="T3024">
        <f t="shared" si="238"/>
        <v>2016</v>
      </c>
    </row>
    <row r="3025" spans="1:20" ht="29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 t="shared" si="239"/>
        <v>103</v>
      </c>
      <c r="Q3025">
        <f t="shared" si="235"/>
        <v>120.17</v>
      </c>
      <c r="R3025" s="13">
        <f t="shared" si="236"/>
        <v>42121.675763888896</v>
      </c>
      <c r="S3025" s="13">
        <f t="shared" si="237"/>
        <v>42166.675763888896</v>
      </c>
      <c r="T3025">
        <f t="shared" si="238"/>
        <v>2015</v>
      </c>
    </row>
    <row r="3026" spans="1:20" ht="29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 t="shared" si="239"/>
        <v>246</v>
      </c>
      <c r="Q3026">
        <f t="shared" si="235"/>
        <v>67.7</v>
      </c>
      <c r="R3026" s="13">
        <f t="shared" si="236"/>
        <v>41158.993923611109</v>
      </c>
      <c r="S3026" s="13">
        <f t="shared" si="237"/>
        <v>41188.993923611109</v>
      </c>
      <c r="T3026">
        <f t="shared" si="238"/>
        <v>2012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 t="shared" si="239"/>
        <v>302</v>
      </c>
      <c r="Q3027">
        <f t="shared" si="235"/>
        <v>52.1</v>
      </c>
      <c r="R3027" s="13">
        <f t="shared" si="236"/>
        <v>41761.509409722225</v>
      </c>
      <c r="S3027" s="13">
        <f t="shared" si="237"/>
        <v>41789.666666666664</v>
      </c>
      <c r="T3027">
        <f t="shared" si="238"/>
        <v>2014</v>
      </c>
    </row>
    <row r="3028" spans="1:20" ht="29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 t="shared" si="239"/>
        <v>143</v>
      </c>
      <c r="Q3028">
        <f t="shared" si="235"/>
        <v>51.6</v>
      </c>
      <c r="R3028" s="13">
        <f t="shared" si="236"/>
        <v>42783.459398148145</v>
      </c>
      <c r="S3028" s="13">
        <f t="shared" si="237"/>
        <v>42797.459398148145</v>
      </c>
      <c r="T3028">
        <f t="shared" si="238"/>
        <v>2017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 t="shared" si="239"/>
        <v>131</v>
      </c>
      <c r="Q3029">
        <f t="shared" si="235"/>
        <v>164.3</v>
      </c>
      <c r="R3029" s="13">
        <f t="shared" si="236"/>
        <v>42053.704293981486</v>
      </c>
      <c r="S3029" s="13">
        <f t="shared" si="237"/>
        <v>42083.662627314814</v>
      </c>
      <c r="T3029">
        <f t="shared" si="238"/>
        <v>2015</v>
      </c>
    </row>
    <row r="3030" spans="1:20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 t="shared" si="239"/>
        <v>168</v>
      </c>
      <c r="Q3030">
        <f t="shared" si="235"/>
        <v>84.86</v>
      </c>
      <c r="R3030" s="13">
        <f t="shared" si="236"/>
        <v>42567.264178240745</v>
      </c>
      <c r="S3030" s="13">
        <f t="shared" si="237"/>
        <v>42597.264178240745</v>
      </c>
      <c r="T3030">
        <f t="shared" si="238"/>
        <v>2016</v>
      </c>
    </row>
    <row r="3031" spans="1:20" ht="29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 t="shared" si="239"/>
        <v>110</v>
      </c>
      <c r="Q3031">
        <f t="shared" si="235"/>
        <v>94.55</v>
      </c>
      <c r="R3031" s="13">
        <f t="shared" si="236"/>
        <v>41932.708877314813</v>
      </c>
      <c r="S3031" s="13">
        <f t="shared" si="237"/>
        <v>41961.190972222219</v>
      </c>
      <c r="T3031">
        <f t="shared" si="238"/>
        <v>2014</v>
      </c>
    </row>
    <row r="3032" spans="1:20" ht="29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 t="shared" si="239"/>
        <v>107</v>
      </c>
      <c r="Q3032">
        <f t="shared" si="235"/>
        <v>45.54</v>
      </c>
      <c r="R3032" s="13">
        <f t="shared" si="236"/>
        <v>42233.747349537036</v>
      </c>
      <c r="S3032" s="13">
        <f t="shared" si="237"/>
        <v>42263.747349537036</v>
      </c>
      <c r="T3032">
        <f t="shared" si="238"/>
        <v>2015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 t="shared" si="239"/>
        <v>100</v>
      </c>
      <c r="Q3033">
        <f t="shared" si="235"/>
        <v>51.72</v>
      </c>
      <c r="R3033" s="13">
        <f t="shared" si="236"/>
        <v>42597.882488425923</v>
      </c>
      <c r="S3033" s="13">
        <f t="shared" si="237"/>
        <v>42657.882488425923</v>
      </c>
      <c r="T3033">
        <f t="shared" si="238"/>
        <v>2016</v>
      </c>
    </row>
    <row r="3034" spans="1:20" ht="29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 t="shared" si="239"/>
        <v>127</v>
      </c>
      <c r="Q3034">
        <f t="shared" si="235"/>
        <v>50.88</v>
      </c>
      <c r="R3034" s="13">
        <f t="shared" si="236"/>
        <v>42228.044664351852</v>
      </c>
      <c r="S3034" s="13">
        <f t="shared" si="237"/>
        <v>42258.044664351852</v>
      </c>
      <c r="T3034">
        <f t="shared" si="238"/>
        <v>2015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 t="shared" si="239"/>
        <v>147</v>
      </c>
      <c r="Q3035">
        <f t="shared" si="235"/>
        <v>191.13</v>
      </c>
      <c r="R3035" s="13">
        <f t="shared" si="236"/>
        <v>42570.110243055555</v>
      </c>
      <c r="S3035" s="13">
        <f t="shared" si="237"/>
        <v>42600.110243055555</v>
      </c>
      <c r="T3035">
        <f t="shared" si="238"/>
        <v>2016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 t="shared" si="239"/>
        <v>113</v>
      </c>
      <c r="Q3036">
        <f t="shared" si="235"/>
        <v>89.31</v>
      </c>
      <c r="R3036" s="13">
        <f t="shared" si="236"/>
        <v>42644.535358796296</v>
      </c>
      <c r="S3036" s="13">
        <f t="shared" si="237"/>
        <v>42675.165972222225</v>
      </c>
      <c r="T3036">
        <f t="shared" si="238"/>
        <v>2016</v>
      </c>
    </row>
    <row r="3037" spans="1:20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 t="shared" si="239"/>
        <v>109</v>
      </c>
      <c r="Q3037">
        <f t="shared" si="235"/>
        <v>88.59</v>
      </c>
      <c r="R3037" s="13">
        <f t="shared" si="236"/>
        <v>41368.560289351852</v>
      </c>
      <c r="S3037" s="13">
        <f t="shared" si="237"/>
        <v>41398.560289351852</v>
      </c>
      <c r="T3037">
        <f t="shared" si="238"/>
        <v>2013</v>
      </c>
    </row>
    <row r="3038" spans="1:20" ht="29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 t="shared" si="239"/>
        <v>127</v>
      </c>
      <c r="Q3038">
        <f t="shared" si="235"/>
        <v>96.3</v>
      </c>
      <c r="R3038" s="13">
        <f t="shared" si="236"/>
        <v>41466.785231481481</v>
      </c>
      <c r="S3038" s="13">
        <f t="shared" si="237"/>
        <v>41502.499305555553</v>
      </c>
      <c r="T3038">
        <f t="shared" si="238"/>
        <v>2013</v>
      </c>
    </row>
    <row r="3039" spans="1:20" ht="29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 t="shared" si="239"/>
        <v>213</v>
      </c>
      <c r="Q3039">
        <f t="shared" si="235"/>
        <v>33.31</v>
      </c>
      <c r="R3039" s="13">
        <f t="shared" si="236"/>
        <v>40378.893206018518</v>
      </c>
      <c r="S3039" s="13">
        <f t="shared" si="237"/>
        <v>40453.207638888889</v>
      </c>
      <c r="T3039">
        <f t="shared" si="238"/>
        <v>2010</v>
      </c>
    </row>
    <row r="3040" spans="1:20" ht="29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 t="shared" si="239"/>
        <v>101</v>
      </c>
      <c r="Q3040">
        <f t="shared" si="235"/>
        <v>37.22</v>
      </c>
      <c r="R3040" s="13">
        <f t="shared" si="236"/>
        <v>42373.252280092594</v>
      </c>
      <c r="S3040" s="13">
        <f t="shared" si="237"/>
        <v>42433.252280092594</v>
      </c>
      <c r="T3040">
        <f t="shared" si="238"/>
        <v>2016</v>
      </c>
    </row>
    <row r="3041" spans="1:20" ht="29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 t="shared" si="239"/>
        <v>109</v>
      </c>
      <c r="Q3041">
        <f t="shared" si="235"/>
        <v>92.13</v>
      </c>
      <c r="R3041" s="13">
        <f t="shared" si="236"/>
        <v>41610.794421296298</v>
      </c>
      <c r="S3041" s="13">
        <f t="shared" si="237"/>
        <v>41637.332638888889</v>
      </c>
      <c r="T3041">
        <f t="shared" si="238"/>
        <v>2013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 t="shared" si="239"/>
        <v>108</v>
      </c>
      <c r="Q3042">
        <f t="shared" si="235"/>
        <v>76.790000000000006</v>
      </c>
      <c r="R3042" s="13">
        <f t="shared" si="236"/>
        <v>42177.791909722218</v>
      </c>
      <c r="S3042" s="13">
        <f t="shared" si="237"/>
        <v>42181.958333333328</v>
      </c>
      <c r="T3042">
        <f t="shared" si="238"/>
        <v>2015</v>
      </c>
    </row>
    <row r="3043" spans="1:20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 t="shared" si="239"/>
        <v>110</v>
      </c>
      <c r="Q3043">
        <f t="shared" si="235"/>
        <v>96.53</v>
      </c>
      <c r="R3043" s="13">
        <f t="shared" si="236"/>
        <v>42359.868611111116</v>
      </c>
      <c r="S3043" s="13">
        <f t="shared" si="237"/>
        <v>42389.868611111116</v>
      </c>
      <c r="T3043">
        <f t="shared" si="238"/>
        <v>2015</v>
      </c>
    </row>
    <row r="3044" spans="1:20" ht="29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 t="shared" si="239"/>
        <v>128</v>
      </c>
      <c r="Q3044">
        <f t="shared" si="235"/>
        <v>51.89</v>
      </c>
      <c r="R3044" s="13">
        <f t="shared" si="236"/>
        <v>42253.688043981485</v>
      </c>
      <c r="S3044" s="13">
        <f t="shared" si="237"/>
        <v>42283.688043981485</v>
      </c>
      <c r="T3044">
        <f t="shared" si="238"/>
        <v>2015</v>
      </c>
    </row>
    <row r="3045" spans="1:20" ht="29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 t="shared" si="239"/>
        <v>110</v>
      </c>
      <c r="Q3045">
        <f t="shared" si="235"/>
        <v>128.91</v>
      </c>
      <c r="R3045" s="13">
        <f t="shared" si="236"/>
        <v>42083.070590277777</v>
      </c>
      <c r="S3045" s="13">
        <f t="shared" si="237"/>
        <v>42110.118055555555</v>
      </c>
      <c r="T3045">
        <f t="shared" si="238"/>
        <v>2015</v>
      </c>
    </row>
    <row r="3046" spans="1:20" ht="29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 t="shared" si="239"/>
        <v>109</v>
      </c>
      <c r="Q3046">
        <f t="shared" si="235"/>
        <v>84.11</v>
      </c>
      <c r="R3046" s="13">
        <f t="shared" si="236"/>
        <v>42387.7268287037</v>
      </c>
      <c r="S3046" s="13">
        <f t="shared" si="237"/>
        <v>42402.7268287037</v>
      </c>
      <c r="T3046">
        <f t="shared" si="238"/>
        <v>2016</v>
      </c>
    </row>
    <row r="3047" spans="1:20" ht="29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 t="shared" si="239"/>
        <v>133</v>
      </c>
      <c r="Q3047">
        <f t="shared" si="235"/>
        <v>82.94</v>
      </c>
      <c r="R3047" s="13">
        <f t="shared" si="236"/>
        <v>41843.155729166669</v>
      </c>
      <c r="S3047" s="13">
        <f t="shared" si="237"/>
        <v>41873.155729166669</v>
      </c>
      <c r="T3047">
        <f t="shared" si="238"/>
        <v>2014</v>
      </c>
    </row>
    <row r="3048" spans="1:20" ht="29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 t="shared" si="239"/>
        <v>191</v>
      </c>
      <c r="Q3048">
        <f t="shared" si="235"/>
        <v>259.95</v>
      </c>
      <c r="R3048" s="13">
        <f t="shared" si="236"/>
        <v>41862.803078703706</v>
      </c>
      <c r="S3048" s="13">
        <f t="shared" si="237"/>
        <v>41892.202777777777</v>
      </c>
      <c r="T3048">
        <f t="shared" si="238"/>
        <v>2014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 t="shared" si="239"/>
        <v>149</v>
      </c>
      <c r="Q3049">
        <f t="shared" si="235"/>
        <v>37.25</v>
      </c>
      <c r="R3049" s="13">
        <f t="shared" si="236"/>
        <v>42443.989050925928</v>
      </c>
      <c r="S3049" s="13">
        <f t="shared" si="237"/>
        <v>42487.552777777775</v>
      </c>
      <c r="T3049">
        <f t="shared" si="238"/>
        <v>2016</v>
      </c>
    </row>
    <row r="3050" spans="1:20" ht="29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 t="shared" si="239"/>
        <v>166</v>
      </c>
      <c r="Q3050">
        <f t="shared" si="235"/>
        <v>177.02</v>
      </c>
      <c r="R3050" s="13">
        <f t="shared" si="236"/>
        <v>41975.901180555549</v>
      </c>
      <c r="S3050" s="13">
        <f t="shared" si="237"/>
        <v>42004.890277777777</v>
      </c>
      <c r="T3050">
        <f t="shared" si="238"/>
        <v>2014</v>
      </c>
    </row>
    <row r="3051" spans="1:20" ht="29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 t="shared" si="239"/>
        <v>107</v>
      </c>
      <c r="Q3051">
        <f t="shared" si="235"/>
        <v>74.069999999999993</v>
      </c>
      <c r="R3051" s="13">
        <f t="shared" si="236"/>
        <v>42139.014525462961</v>
      </c>
      <c r="S3051" s="13">
        <f t="shared" si="237"/>
        <v>42169.014525462961</v>
      </c>
      <c r="T3051">
        <f t="shared" si="238"/>
        <v>2015</v>
      </c>
    </row>
    <row r="3052" spans="1:20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 t="shared" si="239"/>
        <v>106</v>
      </c>
      <c r="Q3052">
        <f t="shared" si="235"/>
        <v>70.67</v>
      </c>
      <c r="R3052" s="13">
        <f t="shared" si="236"/>
        <v>42465.16851851852</v>
      </c>
      <c r="S3052" s="13">
        <f t="shared" si="237"/>
        <v>42495.16851851852</v>
      </c>
      <c r="T3052">
        <f t="shared" si="238"/>
        <v>2016</v>
      </c>
    </row>
    <row r="3053" spans="1:20" ht="29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 t="shared" si="239"/>
        <v>24</v>
      </c>
      <c r="Q3053">
        <f t="shared" si="235"/>
        <v>23.63</v>
      </c>
      <c r="R3053" s="13">
        <f t="shared" si="236"/>
        <v>42744.416030092587</v>
      </c>
      <c r="S3053" s="13">
        <f t="shared" si="237"/>
        <v>42774.416030092587</v>
      </c>
      <c r="T3053">
        <f t="shared" si="238"/>
        <v>2017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 t="shared" si="239"/>
        <v>0</v>
      </c>
      <c r="Q3054">
        <f t="shared" si="235"/>
        <v>37.5</v>
      </c>
      <c r="R3054" s="13">
        <f t="shared" si="236"/>
        <v>42122.670069444444</v>
      </c>
      <c r="S3054" s="13">
        <f t="shared" si="237"/>
        <v>42152.665972222225</v>
      </c>
      <c r="T3054">
        <f t="shared" si="238"/>
        <v>2015</v>
      </c>
    </row>
    <row r="3055" spans="1:20" ht="29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 t="shared" si="239"/>
        <v>0</v>
      </c>
      <c r="Q3055">
        <f t="shared" si="235"/>
        <v>13.33</v>
      </c>
      <c r="R3055" s="13">
        <f t="shared" si="236"/>
        <v>41862.761724537035</v>
      </c>
      <c r="S3055" s="13">
        <f t="shared" si="237"/>
        <v>41914.165972222225</v>
      </c>
      <c r="T3055">
        <f t="shared" si="238"/>
        <v>2014</v>
      </c>
    </row>
    <row r="3056" spans="1:20" ht="29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 t="shared" si="239"/>
        <v>0</v>
      </c>
      <c r="Q3056">
        <f t="shared" si="235"/>
        <v>0</v>
      </c>
      <c r="R3056" s="13">
        <f t="shared" si="236"/>
        <v>42027.832800925928</v>
      </c>
      <c r="S3056" s="13">
        <f t="shared" si="237"/>
        <v>42065.044444444444</v>
      </c>
      <c r="T3056">
        <f t="shared" si="238"/>
        <v>2015</v>
      </c>
    </row>
    <row r="3057" spans="1:20" ht="29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 t="shared" si="239"/>
        <v>0</v>
      </c>
      <c r="Q3057">
        <f t="shared" si="235"/>
        <v>1</v>
      </c>
      <c r="R3057" s="13">
        <f t="shared" si="236"/>
        <v>41953.95821759259</v>
      </c>
      <c r="S3057" s="13">
        <f t="shared" si="237"/>
        <v>42013.95821759259</v>
      </c>
      <c r="T3057">
        <f t="shared" si="238"/>
        <v>2014</v>
      </c>
    </row>
    <row r="3058" spans="1:20" ht="29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 t="shared" si="239"/>
        <v>0</v>
      </c>
      <c r="Q3058">
        <f t="shared" si="235"/>
        <v>0</v>
      </c>
      <c r="R3058" s="13">
        <f t="shared" si="236"/>
        <v>41851.636388888888</v>
      </c>
      <c r="S3058" s="13">
        <f t="shared" si="237"/>
        <v>41911.636388888888</v>
      </c>
      <c r="T3058">
        <f t="shared" si="238"/>
        <v>2014</v>
      </c>
    </row>
    <row r="3059" spans="1:20" ht="29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 t="shared" si="239"/>
        <v>0</v>
      </c>
      <c r="Q3059">
        <f t="shared" si="235"/>
        <v>0</v>
      </c>
      <c r="R3059" s="13">
        <f t="shared" si="236"/>
        <v>42433.650590277779</v>
      </c>
      <c r="S3059" s="13">
        <f t="shared" si="237"/>
        <v>42463.608923611115</v>
      </c>
      <c r="T3059">
        <f t="shared" si="238"/>
        <v>2016</v>
      </c>
    </row>
    <row r="3060" spans="1:20" ht="29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 t="shared" si="239"/>
        <v>0</v>
      </c>
      <c r="Q3060">
        <f t="shared" si="235"/>
        <v>1</v>
      </c>
      <c r="R3060" s="13">
        <f t="shared" si="236"/>
        <v>42460.374305555553</v>
      </c>
      <c r="S3060" s="13">
        <f t="shared" si="237"/>
        <v>42510.374305555553</v>
      </c>
      <c r="T3060">
        <f t="shared" si="238"/>
        <v>2016</v>
      </c>
    </row>
    <row r="3061" spans="1:20" ht="29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 t="shared" si="239"/>
        <v>3</v>
      </c>
      <c r="Q3061">
        <f t="shared" si="235"/>
        <v>41</v>
      </c>
      <c r="R3061" s="13">
        <f t="shared" si="236"/>
        <v>41829.935717592591</v>
      </c>
      <c r="S3061" s="13">
        <f t="shared" si="237"/>
        <v>41859.935717592591</v>
      </c>
      <c r="T3061">
        <f t="shared" si="238"/>
        <v>2014</v>
      </c>
    </row>
    <row r="3062" spans="1:20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 t="shared" si="239"/>
        <v>0</v>
      </c>
      <c r="Q3062">
        <f t="shared" si="235"/>
        <v>55.83</v>
      </c>
      <c r="R3062" s="13">
        <f t="shared" si="236"/>
        <v>42245.274699074071</v>
      </c>
      <c r="S3062" s="13">
        <f t="shared" si="237"/>
        <v>42275.274699074071</v>
      </c>
      <c r="T3062">
        <f t="shared" si="238"/>
        <v>2015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 t="shared" si="239"/>
        <v>0</v>
      </c>
      <c r="Q3063">
        <f t="shared" si="235"/>
        <v>0</v>
      </c>
      <c r="R3063" s="13">
        <f t="shared" si="236"/>
        <v>41834.784120370372</v>
      </c>
      <c r="S3063" s="13">
        <f t="shared" si="237"/>
        <v>41864.784120370372</v>
      </c>
      <c r="T3063">
        <f t="shared" si="238"/>
        <v>2014</v>
      </c>
    </row>
    <row r="3064" spans="1:20" ht="29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 t="shared" si="239"/>
        <v>67</v>
      </c>
      <c r="Q3064">
        <f t="shared" si="235"/>
        <v>99.76</v>
      </c>
      <c r="R3064" s="13">
        <f t="shared" si="236"/>
        <v>42248.535787037035</v>
      </c>
      <c r="S3064" s="13">
        <f t="shared" si="237"/>
        <v>42277.75</v>
      </c>
      <c r="T3064">
        <f t="shared" si="238"/>
        <v>2015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 t="shared" si="239"/>
        <v>20</v>
      </c>
      <c r="Q3065">
        <f t="shared" si="235"/>
        <v>25.52</v>
      </c>
      <c r="R3065" s="13">
        <f t="shared" si="236"/>
        <v>42630.922893518517</v>
      </c>
      <c r="S3065" s="13">
        <f t="shared" si="237"/>
        <v>42665.922893518517</v>
      </c>
      <c r="T3065">
        <f t="shared" si="238"/>
        <v>2016</v>
      </c>
    </row>
    <row r="3066" spans="1:20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 t="shared" si="239"/>
        <v>11</v>
      </c>
      <c r="Q3066">
        <f t="shared" si="235"/>
        <v>117.65</v>
      </c>
      <c r="R3066" s="13">
        <f t="shared" si="236"/>
        <v>42299.130162037036</v>
      </c>
      <c r="S3066" s="13">
        <f t="shared" si="237"/>
        <v>42330.290972222225</v>
      </c>
      <c r="T3066">
        <f t="shared" si="238"/>
        <v>2015</v>
      </c>
    </row>
    <row r="3067" spans="1:20" ht="29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 t="shared" si="239"/>
        <v>0</v>
      </c>
      <c r="Q3067">
        <f t="shared" si="235"/>
        <v>5</v>
      </c>
      <c r="R3067" s="13">
        <f t="shared" si="236"/>
        <v>41825.055231481485</v>
      </c>
      <c r="S3067" s="13">
        <f t="shared" si="237"/>
        <v>41850.055231481485</v>
      </c>
      <c r="T3067">
        <f t="shared" si="238"/>
        <v>2014</v>
      </c>
    </row>
    <row r="3068" spans="1:20" ht="29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 t="shared" si="239"/>
        <v>12</v>
      </c>
      <c r="Q3068">
        <f t="shared" si="235"/>
        <v>2796.67</v>
      </c>
      <c r="R3068" s="13">
        <f t="shared" si="236"/>
        <v>42531.228437500002</v>
      </c>
      <c r="S3068" s="13">
        <f t="shared" si="237"/>
        <v>42561.228437500002</v>
      </c>
      <c r="T3068">
        <f t="shared" si="238"/>
        <v>2016</v>
      </c>
    </row>
    <row r="3069" spans="1:20" ht="29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 t="shared" si="239"/>
        <v>3</v>
      </c>
      <c r="Q3069">
        <f t="shared" si="235"/>
        <v>200</v>
      </c>
      <c r="R3069" s="13">
        <f t="shared" si="236"/>
        <v>42226.938414351855</v>
      </c>
      <c r="S3069" s="13">
        <f t="shared" si="237"/>
        <v>42256.938414351855</v>
      </c>
      <c r="T3069">
        <f t="shared" si="238"/>
        <v>2015</v>
      </c>
    </row>
    <row r="3070" spans="1:20" ht="29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 t="shared" si="239"/>
        <v>0</v>
      </c>
      <c r="Q3070">
        <f t="shared" si="235"/>
        <v>87.5</v>
      </c>
      <c r="R3070" s="13">
        <f t="shared" si="236"/>
        <v>42263.691574074073</v>
      </c>
      <c r="S3070" s="13">
        <f t="shared" si="237"/>
        <v>42293.691574074073</v>
      </c>
      <c r="T3070">
        <f t="shared" si="238"/>
        <v>2015</v>
      </c>
    </row>
    <row r="3071" spans="1:20" ht="29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 t="shared" si="239"/>
        <v>14</v>
      </c>
      <c r="Q3071">
        <f t="shared" si="235"/>
        <v>20.14</v>
      </c>
      <c r="R3071" s="13">
        <f t="shared" si="236"/>
        <v>41957.833726851852</v>
      </c>
      <c r="S3071" s="13">
        <f t="shared" si="237"/>
        <v>41987.833726851852</v>
      </c>
      <c r="T3071">
        <f t="shared" si="238"/>
        <v>2014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 t="shared" si="239"/>
        <v>3</v>
      </c>
      <c r="Q3072">
        <f t="shared" si="235"/>
        <v>20.88</v>
      </c>
      <c r="R3072" s="13">
        <f t="shared" si="236"/>
        <v>42690.733437499999</v>
      </c>
      <c r="S3072" s="13">
        <f t="shared" si="237"/>
        <v>42711.733437499999</v>
      </c>
      <c r="T3072">
        <f t="shared" si="238"/>
        <v>2016</v>
      </c>
    </row>
    <row r="3073" spans="1:20" ht="29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 t="shared" si="239"/>
        <v>60</v>
      </c>
      <c r="Q3073">
        <f t="shared" si="235"/>
        <v>61.31</v>
      </c>
      <c r="R3073" s="13">
        <f t="shared" si="236"/>
        <v>42097.732418981483</v>
      </c>
      <c r="S3073" s="13">
        <f t="shared" si="237"/>
        <v>42115.249305555553</v>
      </c>
      <c r="T3073">
        <f t="shared" si="238"/>
        <v>2015</v>
      </c>
    </row>
    <row r="3074" spans="1:20" ht="29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 t="shared" si="239"/>
        <v>0</v>
      </c>
      <c r="Q3074">
        <f t="shared" si="235"/>
        <v>1</v>
      </c>
      <c r="R3074" s="13">
        <f t="shared" si="236"/>
        <v>42658.690532407403</v>
      </c>
      <c r="S3074" s="13">
        <f t="shared" si="237"/>
        <v>42673.073611111111</v>
      </c>
      <c r="T3074">
        <f t="shared" si="238"/>
        <v>2016</v>
      </c>
    </row>
    <row r="3075" spans="1:20" ht="29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 t="shared" si="239"/>
        <v>0</v>
      </c>
      <c r="Q3075">
        <f t="shared" ref="Q3075:Q3138" si="240">IFERROR(ROUND(E3075/L3075,2),0)</f>
        <v>92.14</v>
      </c>
      <c r="R3075" s="13">
        <f t="shared" ref="R3075:R3138" si="241">(((J3075/60)/60)/24+DATE(1970,1,1))</f>
        <v>42111.684027777781</v>
      </c>
      <c r="S3075" s="13">
        <f t="shared" ref="S3075:S3138" si="242">(((I3075/60)/60)/24)+DATE(1970,1,1)</f>
        <v>42169.804861111115</v>
      </c>
      <c r="T3075">
        <f t="shared" ref="T3075:T3138" si="243">YEAR(R3075)</f>
        <v>2015</v>
      </c>
    </row>
    <row r="3076" spans="1:20" ht="43.5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 t="shared" ref="P3076:P3139" si="244">ROUND(E3076/D3076*100,0)</f>
        <v>0</v>
      </c>
      <c r="Q3076">
        <f t="shared" si="240"/>
        <v>7.33</v>
      </c>
      <c r="R3076" s="13">
        <f t="shared" si="241"/>
        <v>42409.571284722217</v>
      </c>
      <c r="S3076" s="13">
        <f t="shared" si="242"/>
        <v>42439.571284722217</v>
      </c>
      <c r="T3076">
        <f t="shared" si="243"/>
        <v>2016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 t="shared" si="244"/>
        <v>9</v>
      </c>
      <c r="Q3077">
        <f t="shared" si="240"/>
        <v>64.8</v>
      </c>
      <c r="R3077" s="13">
        <f t="shared" si="241"/>
        <v>42551.102314814809</v>
      </c>
      <c r="S3077" s="13">
        <f t="shared" si="242"/>
        <v>42601.102314814809</v>
      </c>
      <c r="T3077">
        <f t="shared" si="243"/>
        <v>2016</v>
      </c>
    </row>
    <row r="3078" spans="1:20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 t="shared" si="244"/>
        <v>15</v>
      </c>
      <c r="Q3078">
        <f t="shared" si="240"/>
        <v>30.12</v>
      </c>
      <c r="R3078" s="13">
        <f t="shared" si="241"/>
        <v>42226.651886574073</v>
      </c>
      <c r="S3078" s="13">
        <f t="shared" si="242"/>
        <v>42286.651886574073</v>
      </c>
      <c r="T3078">
        <f t="shared" si="243"/>
        <v>2015</v>
      </c>
    </row>
    <row r="3079" spans="1:20" ht="29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 t="shared" si="244"/>
        <v>0</v>
      </c>
      <c r="Q3079">
        <f t="shared" si="240"/>
        <v>52.5</v>
      </c>
      <c r="R3079" s="13">
        <f t="shared" si="241"/>
        <v>42766.956921296296</v>
      </c>
      <c r="S3079" s="13">
        <f t="shared" si="242"/>
        <v>42796.956921296296</v>
      </c>
      <c r="T3079">
        <f t="shared" si="243"/>
        <v>2017</v>
      </c>
    </row>
    <row r="3080" spans="1:20" ht="29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 t="shared" si="244"/>
        <v>0</v>
      </c>
      <c r="Q3080">
        <f t="shared" si="240"/>
        <v>23.67</v>
      </c>
      <c r="R3080" s="13">
        <f t="shared" si="241"/>
        <v>42031.138831018514</v>
      </c>
      <c r="S3080" s="13">
        <f t="shared" si="242"/>
        <v>42061.138831018514</v>
      </c>
      <c r="T3080">
        <f t="shared" si="243"/>
        <v>2015</v>
      </c>
    </row>
    <row r="3081" spans="1:20" ht="29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 t="shared" si="244"/>
        <v>1</v>
      </c>
      <c r="Q3081">
        <f t="shared" si="240"/>
        <v>415.78</v>
      </c>
      <c r="R3081" s="13">
        <f t="shared" si="241"/>
        <v>42055.713368055556</v>
      </c>
      <c r="S3081" s="13">
        <f t="shared" si="242"/>
        <v>42085.671701388885</v>
      </c>
      <c r="T3081">
        <f t="shared" si="243"/>
        <v>2015</v>
      </c>
    </row>
    <row r="3082" spans="1:20" ht="29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 t="shared" si="244"/>
        <v>0</v>
      </c>
      <c r="Q3082">
        <f t="shared" si="240"/>
        <v>53.71</v>
      </c>
      <c r="R3082" s="13">
        <f t="shared" si="241"/>
        <v>41940.028287037036</v>
      </c>
      <c r="S3082" s="13">
        <f t="shared" si="242"/>
        <v>42000.0699537037</v>
      </c>
      <c r="T3082">
        <f t="shared" si="243"/>
        <v>2014</v>
      </c>
    </row>
    <row r="3083" spans="1:20" ht="29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 t="shared" si="244"/>
        <v>0</v>
      </c>
      <c r="Q3083">
        <f t="shared" si="240"/>
        <v>420.6</v>
      </c>
      <c r="R3083" s="13">
        <f t="shared" si="241"/>
        <v>42237.181608796294</v>
      </c>
      <c r="S3083" s="13">
        <f t="shared" si="242"/>
        <v>42267.181608796294</v>
      </c>
      <c r="T3083">
        <f t="shared" si="243"/>
        <v>2015</v>
      </c>
    </row>
    <row r="3084" spans="1:20" ht="29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 t="shared" si="244"/>
        <v>0</v>
      </c>
      <c r="Q3084">
        <f t="shared" si="240"/>
        <v>0</v>
      </c>
      <c r="R3084" s="13">
        <f t="shared" si="241"/>
        <v>42293.922986111109</v>
      </c>
      <c r="S3084" s="13">
        <f t="shared" si="242"/>
        <v>42323.96465277778</v>
      </c>
      <c r="T3084">
        <f t="shared" si="243"/>
        <v>2015</v>
      </c>
    </row>
    <row r="3085" spans="1:20" ht="43.5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 t="shared" si="244"/>
        <v>0</v>
      </c>
      <c r="Q3085">
        <f t="shared" si="240"/>
        <v>18.670000000000002</v>
      </c>
      <c r="R3085" s="13">
        <f t="shared" si="241"/>
        <v>41853.563402777778</v>
      </c>
      <c r="S3085" s="13">
        <f t="shared" si="242"/>
        <v>41883.208333333336</v>
      </c>
      <c r="T3085">
        <f t="shared" si="243"/>
        <v>2014</v>
      </c>
    </row>
    <row r="3086" spans="1:20" ht="29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 t="shared" si="244"/>
        <v>12</v>
      </c>
      <c r="Q3086">
        <f t="shared" si="240"/>
        <v>78.33</v>
      </c>
      <c r="R3086" s="13">
        <f t="shared" si="241"/>
        <v>42100.723738425921</v>
      </c>
      <c r="S3086" s="13">
        <f t="shared" si="242"/>
        <v>42129.783333333333</v>
      </c>
      <c r="T3086">
        <f t="shared" si="243"/>
        <v>2015</v>
      </c>
    </row>
    <row r="3087" spans="1:20" ht="29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 t="shared" si="244"/>
        <v>2</v>
      </c>
      <c r="Q3087">
        <f t="shared" si="240"/>
        <v>67.78</v>
      </c>
      <c r="R3087" s="13">
        <f t="shared" si="241"/>
        <v>42246.883784722217</v>
      </c>
      <c r="S3087" s="13">
        <f t="shared" si="242"/>
        <v>42276.883784722217</v>
      </c>
      <c r="T3087">
        <f t="shared" si="243"/>
        <v>2015</v>
      </c>
    </row>
    <row r="3088" spans="1:20" ht="29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 t="shared" si="244"/>
        <v>0</v>
      </c>
      <c r="Q3088">
        <f t="shared" si="240"/>
        <v>16.670000000000002</v>
      </c>
      <c r="R3088" s="13">
        <f t="shared" si="241"/>
        <v>42173.67082175926</v>
      </c>
      <c r="S3088" s="13">
        <f t="shared" si="242"/>
        <v>42233.67082175926</v>
      </c>
      <c r="T3088">
        <f t="shared" si="243"/>
        <v>2015</v>
      </c>
    </row>
    <row r="3089" spans="1:20" ht="29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 t="shared" si="244"/>
        <v>1</v>
      </c>
      <c r="Q3089">
        <f t="shared" si="240"/>
        <v>62.5</v>
      </c>
      <c r="R3089" s="13">
        <f t="shared" si="241"/>
        <v>42665.150347222225</v>
      </c>
      <c r="S3089" s="13">
        <f t="shared" si="242"/>
        <v>42725.192013888889</v>
      </c>
      <c r="T3089">
        <f t="shared" si="243"/>
        <v>2016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 t="shared" si="244"/>
        <v>0</v>
      </c>
      <c r="Q3090">
        <f t="shared" si="240"/>
        <v>42</v>
      </c>
      <c r="R3090" s="13">
        <f t="shared" si="241"/>
        <v>41981.57230324074</v>
      </c>
      <c r="S3090" s="13">
        <f t="shared" si="242"/>
        <v>42012.570138888885</v>
      </c>
      <c r="T3090">
        <f t="shared" si="243"/>
        <v>2014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 t="shared" si="244"/>
        <v>23</v>
      </c>
      <c r="Q3091">
        <f t="shared" si="240"/>
        <v>130.09</v>
      </c>
      <c r="R3091" s="13">
        <f t="shared" si="241"/>
        <v>42528.542627314819</v>
      </c>
      <c r="S3091" s="13">
        <f t="shared" si="242"/>
        <v>42560.082638888889</v>
      </c>
      <c r="T3091">
        <f t="shared" si="243"/>
        <v>2016</v>
      </c>
    </row>
    <row r="3092" spans="1:20" ht="29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 t="shared" si="244"/>
        <v>5</v>
      </c>
      <c r="Q3092">
        <f t="shared" si="240"/>
        <v>1270.22</v>
      </c>
      <c r="R3092" s="13">
        <f t="shared" si="241"/>
        <v>42065.818807870368</v>
      </c>
      <c r="S3092" s="13">
        <f t="shared" si="242"/>
        <v>42125.777141203704</v>
      </c>
      <c r="T3092">
        <f t="shared" si="243"/>
        <v>2015</v>
      </c>
    </row>
    <row r="3093" spans="1:20" ht="29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 t="shared" si="244"/>
        <v>16</v>
      </c>
      <c r="Q3093">
        <f t="shared" si="240"/>
        <v>88.44</v>
      </c>
      <c r="R3093" s="13">
        <f t="shared" si="241"/>
        <v>42566.948414351849</v>
      </c>
      <c r="S3093" s="13">
        <f t="shared" si="242"/>
        <v>42596.948414351849</v>
      </c>
      <c r="T3093">
        <f t="shared" si="243"/>
        <v>2016</v>
      </c>
    </row>
    <row r="3094" spans="1:20" ht="29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 t="shared" si="244"/>
        <v>1</v>
      </c>
      <c r="Q3094">
        <f t="shared" si="240"/>
        <v>56.34</v>
      </c>
      <c r="R3094" s="13">
        <f t="shared" si="241"/>
        <v>42255.619351851856</v>
      </c>
      <c r="S3094" s="13">
        <f t="shared" si="242"/>
        <v>42292.916666666672</v>
      </c>
      <c r="T3094">
        <f t="shared" si="243"/>
        <v>2015</v>
      </c>
    </row>
    <row r="3095" spans="1:20" ht="29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 t="shared" si="244"/>
        <v>23</v>
      </c>
      <c r="Q3095">
        <f t="shared" si="240"/>
        <v>53.53</v>
      </c>
      <c r="R3095" s="13">
        <f t="shared" si="241"/>
        <v>41760.909039351849</v>
      </c>
      <c r="S3095" s="13">
        <f t="shared" si="242"/>
        <v>41791.165972222225</v>
      </c>
      <c r="T3095">
        <f t="shared" si="243"/>
        <v>2014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 t="shared" si="244"/>
        <v>0</v>
      </c>
      <c r="Q3096">
        <f t="shared" si="240"/>
        <v>25</v>
      </c>
      <c r="R3096" s="13">
        <f t="shared" si="241"/>
        <v>42207.795787037037</v>
      </c>
      <c r="S3096" s="13">
        <f t="shared" si="242"/>
        <v>42267.795787037037</v>
      </c>
      <c r="T3096">
        <f t="shared" si="243"/>
        <v>2015</v>
      </c>
    </row>
    <row r="3097" spans="1:20" ht="29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 t="shared" si="244"/>
        <v>0</v>
      </c>
      <c r="Q3097">
        <f t="shared" si="240"/>
        <v>50</v>
      </c>
      <c r="R3097" s="13">
        <f t="shared" si="241"/>
        <v>42523.025231481486</v>
      </c>
      <c r="S3097" s="13">
        <f t="shared" si="242"/>
        <v>42583.025231481486</v>
      </c>
      <c r="T3097">
        <f t="shared" si="243"/>
        <v>2016</v>
      </c>
    </row>
    <row r="3098" spans="1:20" ht="29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 t="shared" si="244"/>
        <v>4</v>
      </c>
      <c r="Q3098">
        <f t="shared" si="240"/>
        <v>56.79</v>
      </c>
      <c r="R3098" s="13">
        <f t="shared" si="241"/>
        <v>42114.825532407413</v>
      </c>
      <c r="S3098" s="13">
        <f t="shared" si="242"/>
        <v>42144.825532407413</v>
      </c>
      <c r="T3098">
        <f t="shared" si="243"/>
        <v>2015</v>
      </c>
    </row>
    <row r="3099" spans="1:20" ht="29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 t="shared" si="244"/>
        <v>17</v>
      </c>
      <c r="Q3099">
        <f t="shared" si="240"/>
        <v>40.83</v>
      </c>
      <c r="R3099" s="13">
        <f t="shared" si="241"/>
        <v>42629.503483796296</v>
      </c>
      <c r="S3099" s="13">
        <f t="shared" si="242"/>
        <v>42650.583333333328</v>
      </c>
      <c r="T3099">
        <f t="shared" si="243"/>
        <v>2016</v>
      </c>
    </row>
    <row r="3100" spans="1:20" ht="29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 t="shared" si="244"/>
        <v>4</v>
      </c>
      <c r="Q3100">
        <f t="shared" si="240"/>
        <v>65.11</v>
      </c>
      <c r="R3100" s="13">
        <f t="shared" si="241"/>
        <v>42359.792233796295</v>
      </c>
      <c r="S3100" s="13">
        <f t="shared" si="242"/>
        <v>42408.01180555555</v>
      </c>
      <c r="T3100">
        <f t="shared" si="243"/>
        <v>2015</v>
      </c>
    </row>
    <row r="3101" spans="1:20" ht="29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 t="shared" si="244"/>
        <v>14</v>
      </c>
      <c r="Q3101">
        <f t="shared" si="240"/>
        <v>55.6</v>
      </c>
      <c r="R3101" s="13">
        <f t="shared" si="241"/>
        <v>42382.189710648148</v>
      </c>
      <c r="S3101" s="13">
        <f t="shared" si="242"/>
        <v>42412.189710648148</v>
      </c>
      <c r="T3101">
        <f t="shared" si="243"/>
        <v>2016</v>
      </c>
    </row>
    <row r="3102" spans="1:20" ht="29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 t="shared" si="244"/>
        <v>15</v>
      </c>
      <c r="Q3102">
        <f t="shared" si="240"/>
        <v>140.54</v>
      </c>
      <c r="R3102" s="13">
        <f t="shared" si="241"/>
        <v>41902.622395833336</v>
      </c>
      <c r="S3102" s="13">
        <f t="shared" si="242"/>
        <v>41932.622395833336</v>
      </c>
      <c r="T3102">
        <f t="shared" si="243"/>
        <v>2014</v>
      </c>
    </row>
    <row r="3103" spans="1:20" ht="29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 t="shared" si="244"/>
        <v>12</v>
      </c>
      <c r="Q3103">
        <f t="shared" si="240"/>
        <v>25</v>
      </c>
      <c r="R3103" s="13">
        <f t="shared" si="241"/>
        <v>42171.383530092593</v>
      </c>
      <c r="S3103" s="13">
        <f t="shared" si="242"/>
        <v>42201.330555555556</v>
      </c>
      <c r="T3103">
        <f t="shared" si="243"/>
        <v>2015</v>
      </c>
    </row>
    <row r="3104" spans="1:20" ht="29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 t="shared" si="244"/>
        <v>39</v>
      </c>
      <c r="Q3104">
        <f t="shared" si="240"/>
        <v>69.53</v>
      </c>
      <c r="R3104" s="13">
        <f t="shared" si="241"/>
        <v>42555.340486111112</v>
      </c>
      <c r="S3104" s="13">
        <f t="shared" si="242"/>
        <v>42605.340486111112</v>
      </c>
      <c r="T3104">
        <f t="shared" si="243"/>
        <v>2016</v>
      </c>
    </row>
    <row r="3105" spans="1:20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 t="shared" si="244"/>
        <v>0</v>
      </c>
      <c r="Q3105">
        <f t="shared" si="240"/>
        <v>5.5</v>
      </c>
      <c r="R3105" s="13">
        <f t="shared" si="241"/>
        <v>42107.156319444446</v>
      </c>
      <c r="S3105" s="13">
        <f t="shared" si="242"/>
        <v>42167.156319444446</v>
      </c>
      <c r="T3105">
        <f t="shared" si="243"/>
        <v>2015</v>
      </c>
    </row>
    <row r="3106" spans="1:20" ht="29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 t="shared" si="244"/>
        <v>30</v>
      </c>
      <c r="Q3106">
        <f t="shared" si="240"/>
        <v>237</v>
      </c>
      <c r="R3106" s="13">
        <f t="shared" si="241"/>
        <v>42006.908692129626</v>
      </c>
      <c r="S3106" s="13">
        <f t="shared" si="242"/>
        <v>42038.083333333328</v>
      </c>
      <c r="T3106">
        <f t="shared" si="243"/>
        <v>2015</v>
      </c>
    </row>
    <row r="3107" spans="1:20" ht="29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 t="shared" si="244"/>
        <v>42</v>
      </c>
      <c r="Q3107">
        <f t="shared" si="240"/>
        <v>79.87</v>
      </c>
      <c r="R3107" s="13">
        <f t="shared" si="241"/>
        <v>41876.718935185185</v>
      </c>
      <c r="S3107" s="13">
        <f t="shared" si="242"/>
        <v>41931.208333333336</v>
      </c>
      <c r="T3107">
        <f t="shared" si="243"/>
        <v>2014</v>
      </c>
    </row>
    <row r="3108" spans="1:20" ht="29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 t="shared" si="244"/>
        <v>4</v>
      </c>
      <c r="Q3108">
        <f t="shared" si="240"/>
        <v>10.25</v>
      </c>
      <c r="R3108" s="13">
        <f t="shared" si="241"/>
        <v>42241.429120370376</v>
      </c>
      <c r="S3108" s="13">
        <f t="shared" si="242"/>
        <v>42263.916666666672</v>
      </c>
      <c r="T3108">
        <f t="shared" si="243"/>
        <v>2015</v>
      </c>
    </row>
    <row r="3109" spans="1:20" ht="29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 t="shared" si="244"/>
        <v>20</v>
      </c>
      <c r="Q3109">
        <f t="shared" si="240"/>
        <v>272.58999999999997</v>
      </c>
      <c r="R3109" s="13">
        <f t="shared" si="241"/>
        <v>42128.814247685179</v>
      </c>
      <c r="S3109" s="13">
        <f t="shared" si="242"/>
        <v>42135.814247685179</v>
      </c>
      <c r="T3109">
        <f t="shared" si="243"/>
        <v>2015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 t="shared" si="244"/>
        <v>0</v>
      </c>
      <c r="Q3110">
        <f t="shared" si="240"/>
        <v>13</v>
      </c>
      <c r="R3110" s="13">
        <f t="shared" si="241"/>
        <v>42062.680486111116</v>
      </c>
      <c r="S3110" s="13">
        <f t="shared" si="242"/>
        <v>42122.638819444444</v>
      </c>
      <c r="T3110">
        <f t="shared" si="243"/>
        <v>2015</v>
      </c>
    </row>
    <row r="3111" spans="1:20" ht="29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 t="shared" si="244"/>
        <v>25</v>
      </c>
      <c r="Q3111">
        <f t="shared" si="240"/>
        <v>58.18</v>
      </c>
      <c r="R3111" s="13">
        <f t="shared" si="241"/>
        <v>41844.125115740739</v>
      </c>
      <c r="S3111" s="13">
        <f t="shared" si="242"/>
        <v>41879.125115740739</v>
      </c>
      <c r="T3111">
        <f t="shared" si="243"/>
        <v>2014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 t="shared" si="244"/>
        <v>0</v>
      </c>
      <c r="Q3112">
        <f t="shared" si="240"/>
        <v>10</v>
      </c>
      <c r="R3112" s="13">
        <f t="shared" si="241"/>
        <v>42745.031469907408</v>
      </c>
      <c r="S3112" s="13">
        <f t="shared" si="242"/>
        <v>42785.031469907408</v>
      </c>
      <c r="T3112">
        <f t="shared" si="243"/>
        <v>2017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 t="shared" si="244"/>
        <v>27</v>
      </c>
      <c r="Q3113">
        <f t="shared" si="240"/>
        <v>70.11</v>
      </c>
      <c r="R3113" s="13">
        <f t="shared" si="241"/>
        <v>41885.595138888886</v>
      </c>
      <c r="S3113" s="13">
        <f t="shared" si="242"/>
        <v>41916.595138888886</v>
      </c>
      <c r="T3113">
        <f t="shared" si="243"/>
        <v>2014</v>
      </c>
    </row>
    <row r="3114" spans="1:20" ht="29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 t="shared" si="244"/>
        <v>5</v>
      </c>
      <c r="Q3114">
        <f t="shared" si="240"/>
        <v>57.89</v>
      </c>
      <c r="R3114" s="13">
        <f t="shared" si="241"/>
        <v>42615.121921296297</v>
      </c>
      <c r="S3114" s="13">
        <f t="shared" si="242"/>
        <v>42675.121921296297</v>
      </c>
      <c r="T3114">
        <f t="shared" si="243"/>
        <v>2016</v>
      </c>
    </row>
    <row r="3115" spans="1:20" ht="29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 t="shared" si="244"/>
        <v>4</v>
      </c>
      <c r="Q3115">
        <f t="shared" si="240"/>
        <v>125.27</v>
      </c>
      <c r="R3115" s="13">
        <f t="shared" si="241"/>
        <v>42081.731273148151</v>
      </c>
      <c r="S3115" s="13">
        <f t="shared" si="242"/>
        <v>42111.731273148151</v>
      </c>
      <c r="T3115">
        <f t="shared" si="243"/>
        <v>2015</v>
      </c>
    </row>
    <row r="3116" spans="1:20" ht="29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 t="shared" si="244"/>
        <v>0</v>
      </c>
      <c r="Q3116">
        <f t="shared" si="240"/>
        <v>0</v>
      </c>
      <c r="R3116" s="13">
        <f t="shared" si="241"/>
        <v>41843.632523148146</v>
      </c>
      <c r="S3116" s="13">
        <f t="shared" si="242"/>
        <v>41903.632523148146</v>
      </c>
      <c r="T3116">
        <f t="shared" si="243"/>
        <v>2014</v>
      </c>
    </row>
    <row r="3117" spans="1:20" ht="29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 t="shared" si="244"/>
        <v>3</v>
      </c>
      <c r="Q3117">
        <f t="shared" si="240"/>
        <v>300</v>
      </c>
      <c r="R3117" s="13">
        <f t="shared" si="241"/>
        <v>42496.447071759263</v>
      </c>
      <c r="S3117" s="13">
        <f t="shared" si="242"/>
        <v>42526.447071759263</v>
      </c>
      <c r="T3117">
        <f t="shared" si="243"/>
        <v>2016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 t="shared" si="244"/>
        <v>57</v>
      </c>
      <c r="Q3118">
        <f t="shared" si="240"/>
        <v>43</v>
      </c>
      <c r="R3118" s="13">
        <f t="shared" si="241"/>
        <v>42081.515335648146</v>
      </c>
      <c r="S3118" s="13">
        <f t="shared" si="242"/>
        <v>42095.515335648146</v>
      </c>
      <c r="T3118">
        <f t="shared" si="243"/>
        <v>2015</v>
      </c>
    </row>
    <row r="3119" spans="1:20" ht="29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 t="shared" si="244"/>
        <v>0</v>
      </c>
      <c r="Q3119">
        <f t="shared" si="240"/>
        <v>1</v>
      </c>
      <c r="R3119" s="13">
        <f t="shared" si="241"/>
        <v>42509.374537037031</v>
      </c>
      <c r="S3119" s="13">
        <f t="shared" si="242"/>
        <v>42517.55</v>
      </c>
      <c r="T3119">
        <f t="shared" si="243"/>
        <v>2016</v>
      </c>
    </row>
    <row r="3120" spans="1:20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 t="shared" si="244"/>
        <v>0</v>
      </c>
      <c r="Q3120">
        <f t="shared" si="240"/>
        <v>775</v>
      </c>
      <c r="R3120" s="13">
        <f t="shared" si="241"/>
        <v>42534.649571759262</v>
      </c>
      <c r="S3120" s="13">
        <f t="shared" si="242"/>
        <v>42553.649571759262</v>
      </c>
      <c r="T3120">
        <f t="shared" si="243"/>
        <v>2016</v>
      </c>
    </row>
    <row r="3121" spans="1:20" ht="29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 t="shared" si="244"/>
        <v>0</v>
      </c>
      <c r="Q3121">
        <f t="shared" si="240"/>
        <v>5</v>
      </c>
      <c r="R3121" s="13">
        <f t="shared" si="241"/>
        <v>42060.04550925926</v>
      </c>
      <c r="S3121" s="13">
        <f t="shared" si="242"/>
        <v>42090.003842592589</v>
      </c>
      <c r="T3121">
        <f t="shared" si="243"/>
        <v>2015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 t="shared" si="244"/>
        <v>0</v>
      </c>
      <c r="Q3122">
        <f t="shared" si="240"/>
        <v>12.8</v>
      </c>
      <c r="R3122" s="13">
        <f t="shared" si="241"/>
        <v>42435.942083333335</v>
      </c>
      <c r="S3122" s="13">
        <f t="shared" si="242"/>
        <v>42495.900416666671</v>
      </c>
      <c r="T3122">
        <f t="shared" si="243"/>
        <v>2016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 t="shared" si="244"/>
        <v>1</v>
      </c>
      <c r="Q3123">
        <f t="shared" si="240"/>
        <v>10</v>
      </c>
      <c r="R3123" s="13">
        <f t="shared" si="241"/>
        <v>41848.679803240739</v>
      </c>
      <c r="S3123" s="13">
        <f t="shared" si="242"/>
        <v>41908.679803240739</v>
      </c>
      <c r="T3123">
        <f t="shared" si="243"/>
        <v>2014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 t="shared" si="244"/>
        <v>58</v>
      </c>
      <c r="Q3124">
        <f t="shared" si="240"/>
        <v>58</v>
      </c>
      <c r="R3124" s="13">
        <f t="shared" si="241"/>
        <v>42678.932083333333</v>
      </c>
      <c r="S3124" s="13">
        <f t="shared" si="242"/>
        <v>42683.973750000005</v>
      </c>
      <c r="T3124">
        <f t="shared" si="243"/>
        <v>2016</v>
      </c>
    </row>
    <row r="3125" spans="1:20" ht="29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 t="shared" si="244"/>
        <v>68</v>
      </c>
      <c r="Q3125">
        <f t="shared" si="240"/>
        <v>244.8</v>
      </c>
      <c r="R3125" s="13">
        <f t="shared" si="241"/>
        <v>42530.993032407408</v>
      </c>
      <c r="S3125" s="13">
        <f t="shared" si="242"/>
        <v>42560.993032407408</v>
      </c>
      <c r="T3125">
        <f t="shared" si="243"/>
        <v>2016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 t="shared" si="244"/>
        <v>0</v>
      </c>
      <c r="Q3126">
        <f t="shared" si="240"/>
        <v>6.5</v>
      </c>
      <c r="R3126" s="13">
        <f t="shared" si="241"/>
        <v>41977.780104166668</v>
      </c>
      <c r="S3126" s="13">
        <f t="shared" si="242"/>
        <v>42037.780104166668</v>
      </c>
      <c r="T3126">
        <f t="shared" si="243"/>
        <v>2014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 t="shared" si="244"/>
        <v>0</v>
      </c>
      <c r="Q3127">
        <f t="shared" si="240"/>
        <v>0</v>
      </c>
      <c r="R3127" s="13">
        <f t="shared" si="241"/>
        <v>42346.20685185185</v>
      </c>
      <c r="S3127" s="13">
        <f t="shared" si="242"/>
        <v>42376.20685185185</v>
      </c>
      <c r="T3127">
        <f t="shared" si="243"/>
        <v>2015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 t="shared" si="244"/>
        <v>4</v>
      </c>
      <c r="Q3128">
        <f t="shared" si="240"/>
        <v>61.18</v>
      </c>
      <c r="R3128" s="13">
        <f t="shared" si="241"/>
        <v>42427.01807870371</v>
      </c>
      <c r="S3128" s="13">
        <f t="shared" si="242"/>
        <v>42456.976412037038</v>
      </c>
      <c r="T3128">
        <f t="shared" si="243"/>
        <v>2016</v>
      </c>
    </row>
    <row r="3129" spans="1:20" ht="29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 t="shared" si="244"/>
        <v>0</v>
      </c>
      <c r="Q3129">
        <f t="shared" si="240"/>
        <v>0</v>
      </c>
      <c r="R3129" s="13">
        <f t="shared" si="241"/>
        <v>42034.856817129628</v>
      </c>
      <c r="S3129" s="13">
        <f t="shared" si="242"/>
        <v>42064.856817129628</v>
      </c>
      <c r="T3129">
        <f t="shared" si="243"/>
        <v>2015</v>
      </c>
    </row>
    <row r="3130" spans="1:20" ht="29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 t="shared" si="244"/>
        <v>109</v>
      </c>
      <c r="Q3130">
        <f t="shared" si="240"/>
        <v>139.24</v>
      </c>
      <c r="R3130" s="13">
        <f t="shared" si="241"/>
        <v>42780.825706018513</v>
      </c>
      <c r="S3130" s="13">
        <f t="shared" si="242"/>
        <v>42810.784039351856</v>
      </c>
      <c r="T3130">
        <f t="shared" si="243"/>
        <v>2017</v>
      </c>
    </row>
    <row r="3131" spans="1:20" ht="29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 t="shared" si="244"/>
        <v>1</v>
      </c>
      <c r="Q3131">
        <f t="shared" si="240"/>
        <v>10</v>
      </c>
      <c r="R3131" s="13">
        <f t="shared" si="241"/>
        <v>42803.842812499999</v>
      </c>
      <c r="S3131" s="13">
        <f t="shared" si="242"/>
        <v>42843.801145833335</v>
      </c>
      <c r="T3131">
        <f t="shared" si="243"/>
        <v>2017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 t="shared" si="244"/>
        <v>4</v>
      </c>
      <c r="Q3132">
        <f t="shared" si="240"/>
        <v>93.75</v>
      </c>
      <c r="R3132" s="13">
        <f t="shared" si="241"/>
        <v>42808.640231481477</v>
      </c>
      <c r="S3132" s="13">
        <f t="shared" si="242"/>
        <v>42839.207638888889</v>
      </c>
      <c r="T3132">
        <f t="shared" si="243"/>
        <v>2017</v>
      </c>
    </row>
    <row r="3133" spans="1:20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 t="shared" si="244"/>
        <v>16</v>
      </c>
      <c r="Q3133">
        <f t="shared" si="240"/>
        <v>53.75</v>
      </c>
      <c r="R3133" s="13">
        <f t="shared" si="241"/>
        <v>42803.579224537039</v>
      </c>
      <c r="S3133" s="13">
        <f t="shared" si="242"/>
        <v>42833.537557870368</v>
      </c>
      <c r="T3133">
        <f t="shared" si="243"/>
        <v>2017</v>
      </c>
    </row>
    <row r="3134" spans="1:20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 t="shared" si="244"/>
        <v>0</v>
      </c>
      <c r="Q3134">
        <f t="shared" si="240"/>
        <v>10</v>
      </c>
      <c r="R3134" s="13">
        <f t="shared" si="241"/>
        <v>42786.350231481483</v>
      </c>
      <c r="S3134" s="13">
        <f t="shared" si="242"/>
        <v>42846.308564814812</v>
      </c>
      <c r="T3134">
        <f t="shared" si="243"/>
        <v>2017</v>
      </c>
    </row>
    <row r="3135" spans="1:20" ht="29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 t="shared" si="244"/>
        <v>108</v>
      </c>
      <c r="Q3135">
        <f t="shared" si="240"/>
        <v>33.75</v>
      </c>
      <c r="R3135" s="13">
        <f t="shared" si="241"/>
        <v>42788.565208333333</v>
      </c>
      <c r="S3135" s="13">
        <f t="shared" si="242"/>
        <v>42818.523541666669</v>
      </c>
      <c r="T3135">
        <f t="shared" si="243"/>
        <v>2017</v>
      </c>
    </row>
    <row r="3136" spans="1:20" ht="29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 t="shared" si="244"/>
        <v>23</v>
      </c>
      <c r="Q3136">
        <f t="shared" si="240"/>
        <v>18.75</v>
      </c>
      <c r="R3136" s="13">
        <f t="shared" si="241"/>
        <v>42800.720127314817</v>
      </c>
      <c r="S3136" s="13">
        <f t="shared" si="242"/>
        <v>42821.678460648152</v>
      </c>
      <c r="T3136">
        <f t="shared" si="243"/>
        <v>2017</v>
      </c>
    </row>
    <row r="3137" spans="1:20" ht="29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 t="shared" si="244"/>
        <v>21</v>
      </c>
      <c r="Q3137">
        <f t="shared" si="240"/>
        <v>23.14</v>
      </c>
      <c r="R3137" s="13">
        <f t="shared" si="241"/>
        <v>42807.151863425926</v>
      </c>
      <c r="S3137" s="13">
        <f t="shared" si="242"/>
        <v>42829.151863425926</v>
      </c>
      <c r="T3137">
        <f t="shared" si="243"/>
        <v>2017</v>
      </c>
    </row>
    <row r="3138" spans="1:20" ht="29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 t="shared" si="244"/>
        <v>128</v>
      </c>
      <c r="Q3138">
        <f t="shared" si="240"/>
        <v>29.05</v>
      </c>
      <c r="R3138" s="13">
        <f t="shared" si="241"/>
        <v>42789.462430555555</v>
      </c>
      <c r="S3138" s="13">
        <f t="shared" si="242"/>
        <v>42825.957638888889</v>
      </c>
      <c r="T3138">
        <f t="shared" si="243"/>
        <v>2017</v>
      </c>
    </row>
    <row r="3139" spans="1:20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 t="shared" si="244"/>
        <v>3</v>
      </c>
      <c r="Q3139">
        <f t="shared" ref="Q3139:Q3202" si="245">IFERROR(ROUND(E3139/L3139,2),0)</f>
        <v>50</v>
      </c>
      <c r="R3139" s="13">
        <f t="shared" ref="R3139:R3202" si="246">(((J3139/60)/60)/24+DATE(1970,1,1))</f>
        <v>42807.885057870371</v>
      </c>
      <c r="S3139" s="13">
        <f t="shared" ref="S3139:S3202" si="247">(((I3139/60)/60)/24)+DATE(1970,1,1)</f>
        <v>42858.8</v>
      </c>
      <c r="T3139">
        <f t="shared" ref="T3139:T3202" si="248">YEAR(R3139)</f>
        <v>2017</v>
      </c>
    </row>
    <row r="3140" spans="1:20" ht="29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 t="shared" ref="P3140:P3203" si="249">ROUND(E3140/D3140*100,0)</f>
        <v>0</v>
      </c>
      <c r="Q3140">
        <f t="shared" si="245"/>
        <v>0</v>
      </c>
      <c r="R3140" s="13">
        <f t="shared" si="246"/>
        <v>42809.645914351851</v>
      </c>
      <c r="S3140" s="13">
        <f t="shared" si="247"/>
        <v>42828.645914351851</v>
      </c>
      <c r="T3140">
        <f t="shared" si="248"/>
        <v>2017</v>
      </c>
    </row>
    <row r="3141" spans="1:20" ht="29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 t="shared" si="249"/>
        <v>5</v>
      </c>
      <c r="Q3141">
        <f t="shared" si="245"/>
        <v>450</v>
      </c>
      <c r="R3141" s="13">
        <f t="shared" si="246"/>
        <v>42785.270370370374</v>
      </c>
      <c r="S3141" s="13">
        <f t="shared" si="247"/>
        <v>42819.189583333333</v>
      </c>
      <c r="T3141">
        <f t="shared" si="248"/>
        <v>2017</v>
      </c>
    </row>
    <row r="3142" spans="1:20" ht="29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 t="shared" si="249"/>
        <v>1</v>
      </c>
      <c r="Q3142">
        <f t="shared" si="245"/>
        <v>24</v>
      </c>
      <c r="R3142" s="13">
        <f t="shared" si="246"/>
        <v>42802.718784722223</v>
      </c>
      <c r="S3142" s="13">
        <f t="shared" si="247"/>
        <v>42832.677118055552</v>
      </c>
      <c r="T3142">
        <f t="shared" si="248"/>
        <v>2017</v>
      </c>
    </row>
    <row r="3143" spans="1:20" ht="29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 t="shared" si="249"/>
        <v>52</v>
      </c>
      <c r="Q3143">
        <f t="shared" si="245"/>
        <v>32.25</v>
      </c>
      <c r="R3143" s="13">
        <f t="shared" si="246"/>
        <v>42800.753333333334</v>
      </c>
      <c r="S3143" s="13">
        <f t="shared" si="247"/>
        <v>42841.833333333328</v>
      </c>
      <c r="T3143">
        <f t="shared" si="248"/>
        <v>2017</v>
      </c>
    </row>
    <row r="3144" spans="1:20" ht="29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 t="shared" si="249"/>
        <v>2</v>
      </c>
      <c r="Q3144">
        <f t="shared" si="245"/>
        <v>15</v>
      </c>
      <c r="R3144" s="13">
        <f t="shared" si="246"/>
        <v>42783.513182870374</v>
      </c>
      <c r="S3144" s="13">
        <f t="shared" si="247"/>
        <v>42813.471516203703</v>
      </c>
      <c r="T3144">
        <f t="shared" si="248"/>
        <v>2017</v>
      </c>
    </row>
    <row r="3145" spans="1:20" ht="29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 t="shared" si="249"/>
        <v>0</v>
      </c>
      <c r="Q3145">
        <f t="shared" si="245"/>
        <v>0</v>
      </c>
      <c r="R3145" s="13">
        <f t="shared" si="246"/>
        <v>42808.358287037037</v>
      </c>
      <c r="S3145" s="13">
        <f t="shared" si="247"/>
        <v>42834.358287037037</v>
      </c>
      <c r="T3145">
        <f t="shared" si="248"/>
        <v>2017</v>
      </c>
    </row>
    <row r="3146" spans="1:20" ht="29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 t="shared" si="249"/>
        <v>75</v>
      </c>
      <c r="Q3146">
        <f t="shared" si="245"/>
        <v>251.33</v>
      </c>
      <c r="R3146" s="13">
        <f t="shared" si="246"/>
        <v>42796.538275462968</v>
      </c>
      <c r="S3146" s="13">
        <f t="shared" si="247"/>
        <v>42813.25</v>
      </c>
      <c r="T3146">
        <f t="shared" si="248"/>
        <v>2017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 t="shared" si="249"/>
        <v>0</v>
      </c>
      <c r="Q3147">
        <f t="shared" si="245"/>
        <v>0</v>
      </c>
      <c r="R3147" s="13">
        <f t="shared" si="246"/>
        <v>42762.040902777779</v>
      </c>
      <c r="S3147" s="13">
        <f t="shared" si="247"/>
        <v>42821.999236111107</v>
      </c>
      <c r="T3147">
        <f t="shared" si="248"/>
        <v>2017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 t="shared" si="249"/>
        <v>11</v>
      </c>
      <c r="Q3148">
        <f t="shared" si="245"/>
        <v>437.5</v>
      </c>
      <c r="R3148" s="13">
        <f t="shared" si="246"/>
        <v>42796.682476851856</v>
      </c>
      <c r="S3148" s="13">
        <f t="shared" si="247"/>
        <v>42841.640810185185</v>
      </c>
      <c r="T3148">
        <f t="shared" si="248"/>
        <v>2017</v>
      </c>
    </row>
    <row r="3149" spans="1:20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 t="shared" si="249"/>
        <v>118</v>
      </c>
      <c r="Q3149">
        <f t="shared" si="245"/>
        <v>110.35</v>
      </c>
      <c r="R3149" s="13">
        <f t="shared" si="246"/>
        <v>41909.969386574077</v>
      </c>
      <c r="S3149" s="13">
        <f t="shared" si="247"/>
        <v>41950.011053240742</v>
      </c>
      <c r="T3149">
        <f t="shared" si="248"/>
        <v>2014</v>
      </c>
    </row>
    <row r="3150" spans="1:20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 t="shared" si="249"/>
        <v>131</v>
      </c>
      <c r="Q3150">
        <f t="shared" si="245"/>
        <v>41.42</v>
      </c>
      <c r="R3150" s="13">
        <f t="shared" si="246"/>
        <v>41891.665324074071</v>
      </c>
      <c r="S3150" s="13">
        <f t="shared" si="247"/>
        <v>41913.166666666664</v>
      </c>
      <c r="T3150">
        <f t="shared" si="248"/>
        <v>2014</v>
      </c>
    </row>
    <row r="3151" spans="1:20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 t="shared" si="249"/>
        <v>104</v>
      </c>
      <c r="Q3151">
        <f t="shared" si="245"/>
        <v>52</v>
      </c>
      <c r="R3151" s="13">
        <f t="shared" si="246"/>
        <v>41226.017361111109</v>
      </c>
      <c r="S3151" s="13">
        <f t="shared" si="247"/>
        <v>41250.083333333336</v>
      </c>
      <c r="T3151">
        <f t="shared" si="248"/>
        <v>2012</v>
      </c>
    </row>
    <row r="3152" spans="1:20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 t="shared" si="249"/>
        <v>101</v>
      </c>
      <c r="Q3152">
        <f t="shared" si="245"/>
        <v>33.99</v>
      </c>
      <c r="R3152" s="13">
        <f t="shared" si="246"/>
        <v>40478.263923611114</v>
      </c>
      <c r="S3152" s="13">
        <f t="shared" si="247"/>
        <v>40568.166666666664</v>
      </c>
      <c r="T3152">
        <f t="shared" si="248"/>
        <v>2010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 t="shared" si="249"/>
        <v>100</v>
      </c>
      <c r="Q3153">
        <f t="shared" si="245"/>
        <v>103.35</v>
      </c>
      <c r="R3153" s="13">
        <f t="shared" si="246"/>
        <v>41862.83997685185</v>
      </c>
      <c r="S3153" s="13">
        <f t="shared" si="247"/>
        <v>41892.83997685185</v>
      </c>
      <c r="T3153">
        <f t="shared" si="248"/>
        <v>2014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 t="shared" si="249"/>
        <v>106</v>
      </c>
      <c r="Q3154">
        <f t="shared" si="245"/>
        <v>34.79</v>
      </c>
      <c r="R3154" s="13">
        <f t="shared" si="246"/>
        <v>41550.867673611108</v>
      </c>
      <c r="S3154" s="13">
        <f t="shared" si="247"/>
        <v>41580.867673611108</v>
      </c>
      <c r="T3154">
        <f t="shared" si="248"/>
        <v>2013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 t="shared" si="249"/>
        <v>336</v>
      </c>
      <c r="Q3155">
        <f t="shared" si="245"/>
        <v>41.77</v>
      </c>
      <c r="R3155" s="13">
        <f t="shared" si="246"/>
        <v>40633.154363425929</v>
      </c>
      <c r="S3155" s="13">
        <f t="shared" si="247"/>
        <v>40664.207638888889</v>
      </c>
      <c r="T3155">
        <f t="shared" si="248"/>
        <v>2011</v>
      </c>
    </row>
    <row r="3156" spans="1:20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 t="shared" si="249"/>
        <v>113</v>
      </c>
      <c r="Q3156">
        <f t="shared" si="245"/>
        <v>64.27</v>
      </c>
      <c r="R3156" s="13">
        <f t="shared" si="246"/>
        <v>40970.875671296293</v>
      </c>
      <c r="S3156" s="13">
        <f t="shared" si="247"/>
        <v>41000.834004629629</v>
      </c>
      <c r="T3156">
        <f t="shared" si="248"/>
        <v>2012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 t="shared" si="249"/>
        <v>189</v>
      </c>
      <c r="Q3157">
        <f t="shared" si="245"/>
        <v>31.21</v>
      </c>
      <c r="R3157" s="13">
        <f t="shared" si="246"/>
        <v>41233.499131944445</v>
      </c>
      <c r="S3157" s="13">
        <f t="shared" si="247"/>
        <v>41263.499131944445</v>
      </c>
      <c r="T3157">
        <f t="shared" si="248"/>
        <v>2012</v>
      </c>
    </row>
    <row r="3158" spans="1:20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 t="shared" si="249"/>
        <v>102</v>
      </c>
      <c r="Q3158">
        <f t="shared" si="245"/>
        <v>62.92</v>
      </c>
      <c r="R3158" s="13">
        <f t="shared" si="246"/>
        <v>41026.953055555554</v>
      </c>
      <c r="S3158" s="13">
        <f t="shared" si="247"/>
        <v>41061.953055555554</v>
      </c>
      <c r="T3158">
        <f t="shared" si="248"/>
        <v>2012</v>
      </c>
    </row>
    <row r="3159" spans="1:20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 t="shared" si="249"/>
        <v>101</v>
      </c>
      <c r="Q3159">
        <f t="shared" si="245"/>
        <v>98.54</v>
      </c>
      <c r="R3159" s="13">
        <f t="shared" si="246"/>
        <v>41829.788252314815</v>
      </c>
      <c r="S3159" s="13">
        <f t="shared" si="247"/>
        <v>41839.208333333336</v>
      </c>
      <c r="T3159">
        <f t="shared" si="248"/>
        <v>2014</v>
      </c>
    </row>
    <row r="3160" spans="1:20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 t="shared" si="249"/>
        <v>114</v>
      </c>
      <c r="Q3160">
        <f t="shared" si="245"/>
        <v>82.61</v>
      </c>
      <c r="R3160" s="13">
        <f t="shared" si="246"/>
        <v>41447.839722222219</v>
      </c>
      <c r="S3160" s="13">
        <f t="shared" si="247"/>
        <v>41477.839722222219</v>
      </c>
      <c r="T3160">
        <f t="shared" si="248"/>
        <v>2013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 t="shared" si="249"/>
        <v>133</v>
      </c>
      <c r="Q3161">
        <f t="shared" si="245"/>
        <v>38.5</v>
      </c>
      <c r="R3161" s="13">
        <f t="shared" si="246"/>
        <v>40884.066678240742</v>
      </c>
      <c r="S3161" s="13">
        <f t="shared" si="247"/>
        <v>40926.958333333336</v>
      </c>
      <c r="T3161">
        <f t="shared" si="248"/>
        <v>2011</v>
      </c>
    </row>
    <row r="3162" spans="1:20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 t="shared" si="249"/>
        <v>102</v>
      </c>
      <c r="Q3162">
        <f t="shared" si="245"/>
        <v>80.16</v>
      </c>
      <c r="R3162" s="13">
        <f t="shared" si="246"/>
        <v>41841.26489583333</v>
      </c>
      <c r="S3162" s="13">
        <f t="shared" si="247"/>
        <v>41864.207638888889</v>
      </c>
      <c r="T3162">
        <f t="shared" si="248"/>
        <v>2014</v>
      </c>
    </row>
    <row r="3163" spans="1:20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 t="shared" si="249"/>
        <v>105</v>
      </c>
      <c r="Q3163">
        <f t="shared" si="245"/>
        <v>28.41</v>
      </c>
      <c r="R3163" s="13">
        <f t="shared" si="246"/>
        <v>41897.536134259259</v>
      </c>
      <c r="S3163" s="13">
        <f t="shared" si="247"/>
        <v>41927.536134259259</v>
      </c>
      <c r="T3163">
        <f t="shared" si="248"/>
        <v>2014</v>
      </c>
    </row>
    <row r="3164" spans="1:20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 t="shared" si="249"/>
        <v>127</v>
      </c>
      <c r="Q3164">
        <f t="shared" si="245"/>
        <v>80.73</v>
      </c>
      <c r="R3164" s="13">
        <f t="shared" si="246"/>
        <v>41799.685902777775</v>
      </c>
      <c r="S3164" s="13">
        <f t="shared" si="247"/>
        <v>41827.083333333336</v>
      </c>
      <c r="T3164">
        <f t="shared" si="248"/>
        <v>2014</v>
      </c>
    </row>
    <row r="3165" spans="1:20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 t="shared" si="249"/>
        <v>111</v>
      </c>
      <c r="Q3165">
        <f t="shared" si="245"/>
        <v>200.69</v>
      </c>
      <c r="R3165" s="13">
        <f t="shared" si="246"/>
        <v>41775.753761574073</v>
      </c>
      <c r="S3165" s="13">
        <f t="shared" si="247"/>
        <v>41805.753761574073</v>
      </c>
      <c r="T3165">
        <f t="shared" si="248"/>
        <v>2014</v>
      </c>
    </row>
    <row r="3166" spans="1:20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 t="shared" si="249"/>
        <v>107</v>
      </c>
      <c r="Q3166">
        <f t="shared" si="245"/>
        <v>37.590000000000003</v>
      </c>
      <c r="R3166" s="13">
        <f t="shared" si="246"/>
        <v>41766.80572916667</v>
      </c>
      <c r="S3166" s="13">
        <f t="shared" si="247"/>
        <v>41799.80572916667</v>
      </c>
      <c r="T3166">
        <f t="shared" si="248"/>
        <v>2014</v>
      </c>
    </row>
    <row r="3167" spans="1:20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 t="shared" si="249"/>
        <v>163</v>
      </c>
      <c r="Q3167">
        <f t="shared" si="245"/>
        <v>58.1</v>
      </c>
      <c r="R3167" s="13">
        <f t="shared" si="246"/>
        <v>40644.159259259257</v>
      </c>
      <c r="S3167" s="13">
        <f t="shared" si="247"/>
        <v>40666.165972222225</v>
      </c>
      <c r="T3167">
        <f t="shared" si="248"/>
        <v>2011</v>
      </c>
    </row>
    <row r="3168" spans="1:20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 t="shared" si="249"/>
        <v>160</v>
      </c>
      <c r="Q3168">
        <f t="shared" si="245"/>
        <v>60.3</v>
      </c>
      <c r="R3168" s="13">
        <f t="shared" si="246"/>
        <v>41940.69158564815</v>
      </c>
      <c r="S3168" s="13">
        <f t="shared" si="247"/>
        <v>41969.332638888889</v>
      </c>
      <c r="T3168">
        <f t="shared" si="248"/>
        <v>2014</v>
      </c>
    </row>
    <row r="3169" spans="1:20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 t="shared" si="249"/>
        <v>116</v>
      </c>
      <c r="Q3169">
        <f t="shared" si="245"/>
        <v>63.36</v>
      </c>
      <c r="R3169" s="13">
        <f t="shared" si="246"/>
        <v>41839.175706018519</v>
      </c>
      <c r="S3169" s="13">
        <f t="shared" si="247"/>
        <v>41853.175706018519</v>
      </c>
      <c r="T3169">
        <f t="shared" si="248"/>
        <v>2014</v>
      </c>
    </row>
    <row r="3170" spans="1:20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 t="shared" si="249"/>
        <v>124</v>
      </c>
      <c r="Q3170">
        <f t="shared" si="245"/>
        <v>50.9</v>
      </c>
      <c r="R3170" s="13">
        <f t="shared" si="246"/>
        <v>41772.105937500004</v>
      </c>
      <c r="S3170" s="13">
        <f t="shared" si="247"/>
        <v>41803.916666666664</v>
      </c>
      <c r="T3170">
        <f t="shared" si="248"/>
        <v>2014</v>
      </c>
    </row>
    <row r="3171" spans="1:20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 t="shared" si="249"/>
        <v>103</v>
      </c>
      <c r="Q3171">
        <f t="shared" si="245"/>
        <v>100.5</v>
      </c>
      <c r="R3171" s="13">
        <f t="shared" si="246"/>
        <v>41591.737974537034</v>
      </c>
      <c r="S3171" s="13">
        <f t="shared" si="247"/>
        <v>41621.207638888889</v>
      </c>
      <c r="T3171">
        <f t="shared" si="248"/>
        <v>2013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 t="shared" si="249"/>
        <v>112</v>
      </c>
      <c r="Q3172">
        <f t="shared" si="245"/>
        <v>31.62</v>
      </c>
      <c r="R3172" s="13">
        <f t="shared" si="246"/>
        <v>41789.080370370371</v>
      </c>
      <c r="S3172" s="13">
        <f t="shared" si="247"/>
        <v>41822.166666666664</v>
      </c>
      <c r="T3172">
        <f t="shared" si="248"/>
        <v>2014</v>
      </c>
    </row>
    <row r="3173" spans="1:20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 t="shared" si="249"/>
        <v>109</v>
      </c>
      <c r="Q3173">
        <f t="shared" si="245"/>
        <v>65.099999999999994</v>
      </c>
      <c r="R3173" s="13">
        <f t="shared" si="246"/>
        <v>42466.608310185184</v>
      </c>
      <c r="S3173" s="13">
        <f t="shared" si="247"/>
        <v>42496.608310185184</v>
      </c>
      <c r="T3173">
        <f t="shared" si="248"/>
        <v>2016</v>
      </c>
    </row>
    <row r="3174" spans="1:20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 t="shared" si="249"/>
        <v>115</v>
      </c>
      <c r="Q3174">
        <f t="shared" si="245"/>
        <v>79.31</v>
      </c>
      <c r="R3174" s="13">
        <f t="shared" si="246"/>
        <v>40923.729953703703</v>
      </c>
      <c r="S3174" s="13">
        <f t="shared" si="247"/>
        <v>40953.729953703703</v>
      </c>
      <c r="T3174">
        <f t="shared" si="248"/>
        <v>2012</v>
      </c>
    </row>
    <row r="3175" spans="1:20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 t="shared" si="249"/>
        <v>103</v>
      </c>
      <c r="Q3175">
        <f t="shared" si="245"/>
        <v>139.19</v>
      </c>
      <c r="R3175" s="13">
        <f t="shared" si="246"/>
        <v>41878.878379629627</v>
      </c>
      <c r="S3175" s="13">
        <f t="shared" si="247"/>
        <v>41908.878379629627</v>
      </c>
      <c r="T3175">
        <f t="shared" si="248"/>
        <v>2014</v>
      </c>
    </row>
    <row r="3176" spans="1:20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 t="shared" si="249"/>
        <v>101</v>
      </c>
      <c r="Q3176">
        <f t="shared" si="245"/>
        <v>131.91</v>
      </c>
      <c r="R3176" s="13">
        <f t="shared" si="246"/>
        <v>41862.864675925928</v>
      </c>
      <c r="S3176" s="13">
        <f t="shared" si="247"/>
        <v>41876.864675925928</v>
      </c>
      <c r="T3176">
        <f t="shared" si="248"/>
        <v>2014</v>
      </c>
    </row>
    <row r="3177" spans="1:20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 t="shared" si="249"/>
        <v>110</v>
      </c>
      <c r="Q3177">
        <f t="shared" si="245"/>
        <v>91.3</v>
      </c>
      <c r="R3177" s="13">
        <f t="shared" si="246"/>
        <v>40531.886886574073</v>
      </c>
      <c r="S3177" s="13">
        <f t="shared" si="247"/>
        <v>40591.886886574073</v>
      </c>
      <c r="T3177">
        <f t="shared" si="248"/>
        <v>2010</v>
      </c>
    </row>
    <row r="3178" spans="1:20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 t="shared" si="249"/>
        <v>115</v>
      </c>
      <c r="Q3178">
        <f t="shared" si="245"/>
        <v>39.67</v>
      </c>
      <c r="R3178" s="13">
        <f t="shared" si="246"/>
        <v>41477.930914351848</v>
      </c>
      <c r="S3178" s="13">
        <f t="shared" si="247"/>
        <v>41504.625</v>
      </c>
      <c r="T3178">
        <f t="shared" si="248"/>
        <v>2013</v>
      </c>
    </row>
    <row r="3179" spans="1:20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 t="shared" si="249"/>
        <v>117</v>
      </c>
      <c r="Q3179">
        <f t="shared" si="245"/>
        <v>57.55</v>
      </c>
      <c r="R3179" s="13">
        <f t="shared" si="246"/>
        <v>41781.666770833333</v>
      </c>
      <c r="S3179" s="13">
        <f t="shared" si="247"/>
        <v>41811.666770833333</v>
      </c>
      <c r="T3179">
        <f t="shared" si="248"/>
        <v>2014</v>
      </c>
    </row>
    <row r="3180" spans="1:20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 t="shared" si="249"/>
        <v>172</v>
      </c>
      <c r="Q3180">
        <f t="shared" si="245"/>
        <v>33.03</v>
      </c>
      <c r="R3180" s="13">
        <f t="shared" si="246"/>
        <v>41806.605034722219</v>
      </c>
      <c r="S3180" s="13">
        <f t="shared" si="247"/>
        <v>41836.605034722219</v>
      </c>
      <c r="T3180">
        <f t="shared" si="248"/>
        <v>2014</v>
      </c>
    </row>
    <row r="3181" spans="1:20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 t="shared" si="249"/>
        <v>114</v>
      </c>
      <c r="Q3181">
        <f t="shared" si="245"/>
        <v>77.34</v>
      </c>
      <c r="R3181" s="13">
        <f t="shared" si="246"/>
        <v>41375.702210648145</v>
      </c>
      <c r="S3181" s="13">
        <f t="shared" si="247"/>
        <v>41400.702210648145</v>
      </c>
      <c r="T3181">
        <f t="shared" si="248"/>
        <v>2013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 t="shared" si="249"/>
        <v>120</v>
      </c>
      <c r="Q3182">
        <f t="shared" si="245"/>
        <v>31.93</v>
      </c>
      <c r="R3182" s="13">
        <f t="shared" si="246"/>
        <v>41780.412604166668</v>
      </c>
      <c r="S3182" s="13">
        <f t="shared" si="247"/>
        <v>41810.412604166668</v>
      </c>
      <c r="T3182">
        <f t="shared" si="248"/>
        <v>2014</v>
      </c>
    </row>
    <row r="3183" spans="1:20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 t="shared" si="249"/>
        <v>109</v>
      </c>
      <c r="Q3183">
        <f t="shared" si="245"/>
        <v>36.33</v>
      </c>
      <c r="R3183" s="13">
        <f t="shared" si="246"/>
        <v>41779.310034722221</v>
      </c>
      <c r="S3183" s="13">
        <f t="shared" si="247"/>
        <v>41805.666666666664</v>
      </c>
      <c r="T3183">
        <f t="shared" si="248"/>
        <v>2014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 t="shared" si="249"/>
        <v>101</v>
      </c>
      <c r="Q3184">
        <f t="shared" si="245"/>
        <v>46.77</v>
      </c>
      <c r="R3184" s="13">
        <f t="shared" si="246"/>
        <v>40883.949317129627</v>
      </c>
      <c r="S3184" s="13">
        <f t="shared" si="247"/>
        <v>40939.708333333336</v>
      </c>
      <c r="T3184">
        <f t="shared" si="248"/>
        <v>2011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 t="shared" si="249"/>
        <v>109</v>
      </c>
      <c r="Q3185">
        <f t="shared" si="245"/>
        <v>40.07</v>
      </c>
      <c r="R3185" s="13">
        <f t="shared" si="246"/>
        <v>41491.79478009259</v>
      </c>
      <c r="S3185" s="13">
        <f t="shared" si="247"/>
        <v>41509.79478009259</v>
      </c>
      <c r="T3185">
        <f t="shared" si="248"/>
        <v>2013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 t="shared" si="249"/>
        <v>107</v>
      </c>
      <c r="Q3186">
        <f t="shared" si="245"/>
        <v>100.22</v>
      </c>
      <c r="R3186" s="13">
        <f t="shared" si="246"/>
        <v>41791.993414351848</v>
      </c>
      <c r="S3186" s="13">
        <f t="shared" si="247"/>
        <v>41821.993414351848</v>
      </c>
      <c r="T3186">
        <f t="shared" si="248"/>
        <v>2014</v>
      </c>
    </row>
    <row r="3187" spans="1:20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 t="shared" si="249"/>
        <v>100</v>
      </c>
      <c r="Q3187">
        <f t="shared" si="245"/>
        <v>41.67</v>
      </c>
      <c r="R3187" s="13">
        <f t="shared" si="246"/>
        <v>41829.977326388893</v>
      </c>
      <c r="S3187" s="13">
        <f t="shared" si="247"/>
        <v>41836.977326388893</v>
      </c>
      <c r="T3187">
        <f t="shared" si="248"/>
        <v>2014</v>
      </c>
    </row>
    <row r="3188" spans="1:20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 t="shared" si="249"/>
        <v>102</v>
      </c>
      <c r="Q3188">
        <f t="shared" si="245"/>
        <v>46.71</v>
      </c>
      <c r="R3188" s="13">
        <f t="shared" si="246"/>
        <v>41868.924050925925</v>
      </c>
      <c r="S3188" s="13">
        <f t="shared" si="247"/>
        <v>41898.875</v>
      </c>
      <c r="T3188">
        <f t="shared" si="248"/>
        <v>2014</v>
      </c>
    </row>
    <row r="3189" spans="1:20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 t="shared" si="249"/>
        <v>116</v>
      </c>
      <c r="Q3189">
        <f t="shared" si="245"/>
        <v>71.489999999999995</v>
      </c>
      <c r="R3189" s="13">
        <f t="shared" si="246"/>
        <v>41835.666354166664</v>
      </c>
      <c r="S3189" s="13">
        <f t="shared" si="247"/>
        <v>41855.666354166664</v>
      </c>
      <c r="T3189">
        <f t="shared" si="248"/>
        <v>2014</v>
      </c>
    </row>
    <row r="3190" spans="1:20" ht="29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 t="shared" si="249"/>
        <v>65</v>
      </c>
      <c r="Q3190">
        <f t="shared" si="245"/>
        <v>14.44</v>
      </c>
      <c r="R3190" s="13">
        <f t="shared" si="246"/>
        <v>42144.415532407409</v>
      </c>
      <c r="S3190" s="13">
        <f t="shared" si="247"/>
        <v>42165.415532407409</v>
      </c>
      <c r="T3190">
        <f t="shared" si="248"/>
        <v>2015</v>
      </c>
    </row>
    <row r="3191" spans="1:20" ht="29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 t="shared" si="249"/>
        <v>12</v>
      </c>
      <c r="Q3191">
        <f t="shared" si="245"/>
        <v>356.84</v>
      </c>
      <c r="R3191" s="13">
        <f t="shared" si="246"/>
        <v>42118.346435185187</v>
      </c>
      <c r="S3191" s="13">
        <f t="shared" si="247"/>
        <v>42148.346435185187</v>
      </c>
      <c r="T3191">
        <f t="shared" si="248"/>
        <v>2015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 t="shared" si="249"/>
        <v>0</v>
      </c>
      <c r="Q3192">
        <f t="shared" si="245"/>
        <v>0</v>
      </c>
      <c r="R3192" s="13">
        <f t="shared" si="246"/>
        <v>42683.151331018518</v>
      </c>
      <c r="S3192" s="13">
        <f t="shared" si="247"/>
        <v>42713.192997685182</v>
      </c>
      <c r="T3192">
        <f t="shared" si="248"/>
        <v>2016</v>
      </c>
    </row>
    <row r="3193" spans="1:20" ht="29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 t="shared" si="249"/>
        <v>4</v>
      </c>
      <c r="Q3193">
        <f t="shared" si="245"/>
        <v>37.75</v>
      </c>
      <c r="R3193" s="13">
        <f t="shared" si="246"/>
        <v>42538.755428240736</v>
      </c>
      <c r="S3193" s="13">
        <f t="shared" si="247"/>
        <v>42598.755428240736</v>
      </c>
      <c r="T3193">
        <f t="shared" si="248"/>
        <v>2016</v>
      </c>
    </row>
    <row r="3194" spans="1:20" ht="29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 t="shared" si="249"/>
        <v>1</v>
      </c>
      <c r="Q3194">
        <f t="shared" si="245"/>
        <v>12.75</v>
      </c>
      <c r="R3194" s="13">
        <f t="shared" si="246"/>
        <v>42018.94049768518</v>
      </c>
      <c r="S3194" s="13">
        <f t="shared" si="247"/>
        <v>42063.916666666672</v>
      </c>
      <c r="T3194">
        <f t="shared" si="248"/>
        <v>2015</v>
      </c>
    </row>
    <row r="3195" spans="1:20" ht="29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 t="shared" si="249"/>
        <v>12</v>
      </c>
      <c r="Q3195">
        <f t="shared" si="245"/>
        <v>24.46</v>
      </c>
      <c r="R3195" s="13">
        <f t="shared" si="246"/>
        <v>42010.968240740738</v>
      </c>
      <c r="S3195" s="13">
        <f t="shared" si="247"/>
        <v>42055.968240740738</v>
      </c>
      <c r="T3195">
        <f t="shared" si="248"/>
        <v>2015</v>
      </c>
    </row>
    <row r="3196" spans="1:20" ht="29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 t="shared" si="249"/>
        <v>0</v>
      </c>
      <c r="Q3196">
        <f t="shared" si="245"/>
        <v>0</v>
      </c>
      <c r="R3196" s="13">
        <f t="shared" si="246"/>
        <v>42182.062476851846</v>
      </c>
      <c r="S3196" s="13">
        <f t="shared" si="247"/>
        <v>42212.062476851846</v>
      </c>
      <c r="T3196">
        <f t="shared" si="248"/>
        <v>2015</v>
      </c>
    </row>
    <row r="3197" spans="1:20" ht="29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 t="shared" si="249"/>
        <v>59</v>
      </c>
      <c r="Q3197">
        <f t="shared" si="245"/>
        <v>53.08</v>
      </c>
      <c r="R3197" s="13">
        <f t="shared" si="246"/>
        <v>42017.594236111108</v>
      </c>
      <c r="S3197" s="13">
        <f t="shared" si="247"/>
        <v>42047.594236111108</v>
      </c>
      <c r="T3197">
        <f t="shared" si="248"/>
        <v>2015</v>
      </c>
    </row>
    <row r="3198" spans="1:20" ht="29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 t="shared" si="249"/>
        <v>0</v>
      </c>
      <c r="Q3198">
        <f t="shared" si="245"/>
        <v>300</v>
      </c>
      <c r="R3198" s="13">
        <f t="shared" si="246"/>
        <v>42157.598090277781</v>
      </c>
      <c r="S3198" s="13">
        <f t="shared" si="247"/>
        <v>42217.583333333328</v>
      </c>
      <c r="T3198">
        <f t="shared" si="248"/>
        <v>2015</v>
      </c>
    </row>
    <row r="3199" spans="1:20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 t="shared" si="249"/>
        <v>11</v>
      </c>
      <c r="Q3199">
        <f t="shared" si="245"/>
        <v>286.25</v>
      </c>
      <c r="R3199" s="13">
        <f t="shared" si="246"/>
        <v>42009.493263888886</v>
      </c>
      <c r="S3199" s="13">
        <f t="shared" si="247"/>
        <v>42039.493263888886</v>
      </c>
      <c r="T3199">
        <f t="shared" si="248"/>
        <v>2015</v>
      </c>
    </row>
    <row r="3200" spans="1:20" ht="29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 t="shared" si="249"/>
        <v>0</v>
      </c>
      <c r="Q3200">
        <f t="shared" si="245"/>
        <v>36.67</v>
      </c>
      <c r="R3200" s="13">
        <f t="shared" si="246"/>
        <v>42013.424502314811</v>
      </c>
      <c r="S3200" s="13">
        <f t="shared" si="247"/>
        <v>42051.424502314811</v>
      </c>
      <c r="T3200">
        <f t="shared" si="248"/>
        <v>2015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 t="shared" si="249"/>
        <v>52</v>
      </c>
      <c r="Q3201">
        <f t="shared" si="245"/>
        <v>49.21</v>
      </c>
      <c r="R3201" s="13">
        <f t="shared" si="246"/>
        <v>41858.761782407404</v>
      </c>
      <c r="S3201" s="13">
        <f t="shared" si="247"/>
        <v>41888.875</v>
      </c>
      <c r="T3201">
        <f t="shared" si="248"/>
        <v>2014</v>
      </c>
    </row>
    <row r="3202" spans="1:20" ht="29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 t="shared" si="249"/>
        <v>0</v>
      </c>
      <c r="Q3202">
        <f t="shared" si="245"/>
        <v>1</v>
      </c>
      <c r="R3202" s="13">
        <f t="shared" si="246"/>
        <v>42460.320613425924</v>
      </c>
      <c r="S3202" s="13">
        <f t="shared" si="247"/>
        <v>42490.231944444444</v>
      </c>
      <c r="T3202">
        <f t="shared" si="248"/>
        <v>2016</v>
      </c>
    </row>
    <row r="3203" spans="1:20" ht="29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 t="shared" si="249"/>
        <v>1</v>
      </c>
      <c r="Q3203">
        <f t="shared" ref="Q3203:Q3266" si="250">IFERROR(ROUND(E3203/L3203,2),0)</f>
        <v>12.5</v>
      </c>
      <c r="R3203" s="13">
        <f t="shared" ref="R3203:R3266" si="251">(((J3203/60)/60)/24+DATE(1970,1,1))</f>
        <v>41861.767094907409</v>
      </c>
      <c r="S3203" s="13">
        <f t="shared" ref="S3203:S3266" si="252">(((I3203/60)/60)/24)+DATE(1970,1,1)</f>
        <v>41882.767094907409</v>
      </c>
      <c r="T3203">
        <f t="shared" ref="T3203:T3266" si="253">YEAR(R3203)</f>
        <v>2014</v>
      </c>
    </row>
    <row r="3204" spans="1:20" ht="29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 t="shared" ref="P3204:P3267" si="254">ROUND(E3204/D3204*100,0)</f>
        <v>55</v>
      </c>
      <c r="Q3204">
        <f t="shared" si="250"/>
        <v>109.04</v>
      </c>
      <c r="R3204" s="13">
        <f t="shared" si="251"/>
        <v>42293.853541666671</v>
      </c>
      <c r="S3204" s="13">
        <f t="shared" si="252"/>
        <v>42352.249305555553</v>
      </c>
      <c r="T3204">
        <f t="shared" si="253"/>
        <v>2015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 t="shared" si="254"/>
        <v>25</v>
      </c>
      <c r="Q3205">
        <f t="shared" si="250"/>
        <v>41.67</v>
      </c>
      <c r="R3205" s="13">
        <f t="shared" si="251"/>
        <v>42242.988680555558</v>
      </c>
      <c r="S3205" s="13">
        <f t="shared" si="252"/>
        <v>42272.988680555558</v>
      </c>
      <c r="T3205">
        <f t="shared" si="253"/>
        <v>2015</v>
      </c>
    </row>
    <row r="3206" spans="1:20" ht="29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 t="shared" si="254"/>
        <v>0</v>
      </c>
      <c r="Q3206">
        <f t="shared" si="250"/>
        <v>0</v>
      </c>
      <c r="R3206" s="13">
        <f t="shared" si="251"/>
        <v>42172.686099537037</v>
      </c>
      <c r="S3206" s="13">
        <f t="shared" si="252"/>
        <v>42202.676388888889</v>
      </c>
      <c r="T3206">
        <f t="shared" si="253"/>
        <v>2015</v>
      </c>
    </row>
    <row r="3207" spans="1:20" ht="29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 t="shared" si="254"/>
        <v>3</v>
      </c>
      <c r="Q3207">
        <f t="shared" si="250"/>
        <v>22.75</v>
      </c>
      <c r="R3207" s="13">
        <f t="shared" si="251"/>
        <v>42095.374675925923</v>
      </c>
      <c r="S3207" s="13">
        <f t="shared" si="252"/>
        <v>42125.374675925923</v>
      </c>
      <c r="T3207">
        <f t="shared" si="253"/>
        <v>2015</v>
      </c>
    </row>
    <row r="3208" spans="1:20" ht="29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 t="shared" si="254"/>
        <v>0</v>
      </c>
      <c r="Q3208">
        <f t="shared" si="250"/>
        <v>0</v>
      </c>
      <c r="R3208" s="13">
        <f t="shared" si="251"/>
        <v>42236.276053240741</v>
      </c>
      <c r="S3208" s="13">
        <f t="shared" si="252"/>
        <v>42266.276053240741</v>
      </c>
      <c r="T3208">
        <f t="shared" si="253"/>
        <v>2015</v>
      </c>
    </row>
    <row r="3209" spans="1:20" ht="29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 t="shared" si="254"/>
        <v>46</v>
      </c>
      <c r="Q3209">
        <f t="shared" si="250"/>
        <v>70.83</v>
      </c>
      <c r="R3209" s="13">
        <f t="shared" si="251"/>
        <v>42057.277858796297</v>
      </c>
      <c r="S3209" s="13">
        <f t="shared" si="252"/>
        <v>42117.236192129625</v>
      </c>
      <c r="T3209">
        <f t="shared" si="253"/>
        <v>2015</v>
      </c>
    </row>
    <row r="3210" spans="1:20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 t="shared" si="254"/>
        <v>104</v>
      </c>
      <c r="Q3210">
        <f t="shared" si="250"/>
        <v>63.11</v>
      </c>
      <c r="R3210" s="13">
        <f t="shared" si="251"/>
        <v>41827.605057870373</v>
      </c>
      <c r="S3210" s="13">
        <f t="shared" si="252"/>
        <v>41848.605057870373</v>
      </c>
      <c r="T3210">
        <f t="shared" si="253"/>
        <v>2014</v>
      </c>
    </row>
    <row r="3211" spans="1:20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 t="shared" si="254"/>
        <v>119</v>
      </c>
      <c r="Q3211">
        <f t="shared" si="250"/>
        <v>50.16</v>
      </c>
      <c r="R3211" s="13">
        <f t="shared" si="251"/>
        <v>41778.637245370373</v>
      </c>
      <c r="S3211" s="13">
        <f t="shared" si="252"/>
        <v>41810.958333333336</v>
      </c>
      <c r="T3211">
        <f t="shared" si="253"/>
        <v>2014</v>
      </c>
    </row>
    <row r="3212" spans="1:20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 t="shared" si="254"/>
        <v>126</v>
      </c>
      <c r="Q3212">
        <f t="shared" si="250"/>
        <v>62.88</v>
      </c>
      <c r="R3212" s="13">
        <f t="shared" si="251"/>
        <v>41013.936562499999</v>
      </c>
      <c r="S3212" s="13">
        <f t="shared" si="252"/>
        <v>41061.165972222225</v>
      </c>
      <c r="T3212">
        <f t="shared" si="253"/>
        <v>2012</v>
      </c>
    </row>
    <row r="3213" spans="1:20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 t="shared" si="254"/>
        <v>120</v>
      </c>
      <c r="Q3213">
        <f t="shared" si="250"/>
        <v>85.53</v>
      </c>
      <c r="R3213" s="13">
        <f t="shared" si="251"/>
        <v>41834.586574074077</v>
      </c>
      <c r="S3213" s="13">
        <f t="shared" si="252"/>
        <v>41866.083333333336</v>
      </c>
      <c r="T3213">
        <f t="shared" si="253"/>
        <v>2014</v>
      </c>
    </row>
    <row r="3214" spans="1:20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 t="shared" si="254"/>
        <v>126</v>
      </c>
      <c r="Q3214">
        <f t="shared" si="250"/>
        <v>53.72</v>
      </c>
      <c r="R3214" s="13">
        <f t="shared" si="251"/>
        <v>41829.795729166668</v>
      </c>
      <c r="S3214" s="13">
        <f t="shared" si="252"/>
        <v>41859.795729166668</v>
      </c>
      <c r="T3214">
        <f t="shared" si="253"/>
        <v>2014</v>
      </c>
    </row>
    <row r="3215" spans="1:20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 t="shared" si="254"/>
        <v>100</v>
      </c>
      <c r="Q3215">
        <f t="shared" si="250"/>
        <v>127.81</v>
      </c>
      <c r="R3215" s="13">
        <f t="shared" si="251"/>
        <v>42171.763414351852</v>
      </c>
      <c r="S3215" s="13">
        <f t="shared" si="252"/>
        <v>42211.763414351852</v>
      </c>
      <c r="T3215">
        <f t="shared" si="253"/>
        <v>2015</v>
      </c>
    </row>
    <row r="3216" spans="1:20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 t="shared" si="254"/>
        <v>102</v>
      </c>
      <c r="Q3216">
        <f t="shared" si="250"/>
        <v>106.57</v>
      </c>
      <c r="R3216" s="13">
        <f t="shared" si="251"/>
        <v>42337.792511574073</v>
      </c>
      <c r="S3216" s="13">
        <f t="shared" si="252"/>
        <v>42374.996527777781</v>
      </c>
      <c r="T3216">
        <f t="shared" si="253"/>
        <v>2015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 t="shared" si="254"/>
        <v>100</v>
      </c>
      <c r="Q3217">
        <f t="shared" si="250"/>
        <v>262.11</v>
      </c>
      <c r="R3217" s="13">
        <f t="shared" si="251"/>
        <v>42219.665173611109</v>
      </c>
      <c r="S3217" s="13">
        <f t="shared" si="252"/>
        <v>42257.165972222225</v>
      </c>
      <c r="T3217">
        <f t="shared" si="253"/>
        <v>2015</v>
      </c>
    </row>
    <row r="3218" spans="1:20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 t="shared" si="254"/>
        <v>100</v>
      </c>
      <c r="Q3218">
        <f t="shared" si="250"/>
        <v>57.17</v>
      </c>
      <c r="R3218" s="13">
        <f t="shared" si="251"/>
        <v>42165.462627314817</v>
      </c>
      <c r="S3218" s="13">
        <f t="shared" si="252"/>
        <v>42196.604166666672</v>
      </c>
      <c r="T3218">
        <f t="shared" si="253"/>
        <v>2015</v>
      </c>
    </row>
    <row r="3219" spans="1:20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 t="shared" si="254"/>
        <v>116</v>
      </c>
      <c r="Q3219">
        <f t="shared" si="250"/>
        <v>50.2</v>
      </c>
      <c r="R3219" s="13">
        <f t="shared" si="251"/>
        <v>42648.546111111107</v>
      </c>
      <c r="S3219" s="13">
        <f t="shared" si="252"/>
        <v>42678.546111111107</v>
      </c>
      <c r="T3219">
        <f t="shared" si="253"/>
        <v>2016</v>
      </c>
    </row>
    <row r="3220" spans="1:20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 t="shared" si="254"/>
        <v>102</v>
      </c>
      <c r="Q3220">
        <f t="shared" si="250"/>
        <v>66.59</v>
      </c>
      <c r="R3220" s="13">
        <f t="shared" si="251"/>
        <v>41971.002152777779</v>
      </c>
      <c r="S3220" s="13">
        <f t="shared" si="252"/>
        <v>42004</v>
      </c>
      <c r="T3220">
        <f t="shared" si="253"/>
        <v>2014</v>
      </c>
    </row>
    <row r="3221" spans="1:20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 t="shared" si="254"/>
        <v>100</v>
      </c>
      <c r="Q3221">
        <f t="shared" si="250"/>
        <v>168.25</v>
      </c>
      <c r="R3221" s="13">
        <f t="shared" si="251"/>
        <v>42050.983182870375</v>
      </c>
      <c r="S3221" s="13">
        <f t="shared" si="252"/>
        <v>42085.941516203704</v>
      </c>
      <c r="T3221">
        <f t="shared" si="253"/>
        <v>2015</v>
      </c>
    </row>
    <row r="3222" spans="1:20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 t="shared" si="254"/>
        <v>101</v>
      </c>
      <c r="Q3222">
        <f t="shared" si="250"/>
        <v>256.37</v>
      </c>
      <c r="R3222" s="13">
        <f t="shared" si="251"/>
        <v>42772.833379629628</v>
      </c>
      <c r="S3222" s="13">
        <f t="shared" si="252"/>
        <v>42806.875</v>
      </c>
      <c r="T3222">
        <f t="shared" si="253"/>
        <v>2017</v>
      </c>
    </row>
    <row r="3223" spans="1:20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 t="shared" si="254"/>
        <v>103</v>
      </c>
      <c r="Q3223">
        <f t="shared" si="250"/>
        <v>36.61</v>
      </c>
      <c r="R3223" s="13">
        <f t="shared" si="251"/>
        <v>42155.696793981479</v>
      </c>
      <c r="S3223" s="13">
        <f t="shared" si="252"/>
        <v>42190.696793981479</v>
      </c>
      <c r="T3223">
        <f t="shared" si="253"/>
        <v>2015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 t="shared" si="254"/>
        <v>125</v>
      </c>
      <c r="Q3224">
        <f t="shared" si="250"/>
        <v>37.14</v>
      </c>
      <c r="R3224" s="13">
        <f t="shared" si="251"/>
        <v>42270.582141203704</v>
      </c>
      <c r="S3224" s="13">
        <f t="shared" si="252"/>
        <v>42301.895138888889</v>
      </c>
      <c r="T3224">
        <f t="shared" si="253"/>
        <v>2015</v>
      </c>
    </row>
    <row r="3225" spans="1:20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 t="shared" si="254"/>
        <v>110</v>
      </c>
      <c r="Q3225">
        <f t="shared" si="250"/>
        <v>45.88</v>
      </c>
      <c r="R3225" s="13">
        <f t="shared" si="251"/>
        <v>42206.835370370376</v>
      </c>
      <c r="S3225" s="13">
        <f t="shared" si="252"/>
        <v>42236.835370370376</v>
      </c>
      <c r="T3225">
        <f t="shared" si="253"/>
        <v>2015</v>
      </c>
    </row>
    <row r="3226" spans="1:20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 t="shared" si="254"/>
        <v>102</v>
      </c>
      <c r="Q3226">
        <f t="shared" si="250"/>
        <v>141.71</v>
      </c>
      <c r="R3226" s="13">
        <f t="shared" si="251"/>
        <v>42697.850844907407</v>
      </c>
      <c r="S3226" s="13">
        <f t="shared" si="252"/>
        <v>42745.208333333328</v>
      </c>
      <c r="T3226">
        <f t="shared" si="253"/>
        <v>2016</v>
      </c>
    </row>
    <row r="3227" spans="1:20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 t="shared" si="254"/>
        <v>102</v>
      </c>
      <c r="Q3227">
        <f t="shared" si="250"/>
        <v>52.49</v>
      </c>
      <c r="R3227" s="13">
        <f t="shared" si="251"/>
        <v>42503.559467592597</v>
      </c>
      <c r="S3227" s="13">
        <f t="shared" si="252"/>
        <v>42524.875</v>
      </c>
      <c r="T3227">
        <f t="shared" si="253"/>
        <v>2016</v>
      </c>
    </row>
    <row r="3228" spans="1:20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 t="shared" si="254"/>
        <v>104</v>
      </c>
      <c r="Q3228">
        <f t="shared" si="250"/>
        <v>59.52</v>
      </c>
      <c r="R3228" s="13">
        <f t="shared" si="251"/>
        <v>42277.583472222221</v>
      </c>
      <c r="S3228" s="13">
        <f t="shared" si="252"/>
        <v>42307.583472222221</v>
      </c>
      <c r="T3228">
        <f t="shared" si="253"/>
        <v>2015</v>
      </c>
    </row>
    <row r="3229" spans="1:20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 t="shared" si="254"/>
        <v>125</v>
      </c>
      <c r="Q3229">
        <f t="shared" si="250"/>
        <v>50</v>
      </c>
      <c r="R3229" s="13">
        <f t="shared" si="251"/>
        <v>42722.882361111115</v>
      </c>
      <c r="S3229" s="13">
        <f t="shared" si="252"/>
        <v>42752.882361111115</v>
      </c>
      <c r="T3229">
        <f t="shared" si="253"/>
        <v>2016</v>
      </c>
    </row>
    <row r="3230" spans="1:20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 t="shared" si="254"/>
        <v>102</v>
      </c>
      <c r="Q3230">
        <f t="shared" si="250"/>
        <v>193.62</v>
      </c>
      <c r="R3230" s="13">
        <f t="shared" si="251"/>
        <v>42323.70930555556</v>
      </c>
      <c r="S3230" s="13">
        <f t="shared" si="252"/>
        <v>42355.207638888889</v>
      </c>
      <c r="T3230">
        <f t="shared" si="253"/>
        <v>2015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 t="shared" si="254"/>
        <v>108</v>
      </c>
      <c r="Q3231">
        <f t="shared" si="250"/>
        <v>106.8</v>
      </c>
      <c r="R3231" s="13">
        <f t="shared" si="251"/>
        <v>41933.291643518518</v>
      </c>
      <c r="S3231" s="13">
        <f t="shared" si="252"/>
        <v>41963.333310185189</v>
      </c>
      <c r="T3231">
        <f t="shared" si="253"/>
        <v>2014</v>
      </c>
    </row>
    <row r="3232" spans="1:20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 t="shared" si="254"/>
        <v>110</v>
      </c>
      <c r="Q3232">
        <f t="shared" si="250"/>
        <v>77.22</v>
      </c>
      <c r="R3232" s="13">
        <f t="shared" si="251"/>
        <v>41898.168125000004</v>
      </c>
      <c r="S3232" s="13">
        <f t="shared" si="252"/>
        <v>41913.165972222225</v>
      </c>
      <c r="T3232">
        <f t="shared" si="253"/>
        <v>2014</v>
      </c>
    </row>
    <row r="3233" spans="1:20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 t="shared" si="254"/>
        <v>161</v>
      </c>
      <c r="Q3233">
        <f t="shared" si="250"/>
        <v>57.5</v>
      </c>
      <c r="R3233" s="13">
        <f t="shared" si="251"/>
        <v>42446.943831018521</v>
      </c>
      <c r="S3233" s="13">
        <f t="shared" si="252"/>
        <v>42476.943831018521</v>
      </c>
      <c r="T3233">
        <f t="shared" si="253"/>
        <v>2016</v>
      </c>
    </row>
    <row r="3234" spans="1:20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 t="shared" si="254"/>
        <v>131</v>
      </c>
      <c r="Q3234">
        <f t="shared" si="250"/>
        <v>50.46</v>
      </c>
      <c r="R3234" s="13">
        <f t="shared" si="251"/>
        <v>42463.81385416667</v>
      </c>
      <c r="S3234" s="13">
        <f t="shared" si="252"/>
        <v>42494.165972222225</v>
      </c>
      <c r="T3234">
        <f t="shared" si="253"/>
        <v>2016</v>
      </c>
    </row>
    <row r="3235" spans="1:20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 t="shared" si="254"/>
        <v>119</v>
      </c>
      <c r="Q3235">
        <f t="shared" si="250"/>
        <v>97.38</v>
      </c>
      <c r="R3235" s="13">
        <f t="shared" si="251"/>
        <v>42766.805034722223</v>
      </c>
      <c r="S3235" s="13">
        <f t="shared" si="252"/>
        <v>42796.805034722223</v>
      </c>
      <c r="T3235">
        <f t="shared" si="253"/>
        <v>2017</v>
      </c>
    </row>
    <row r="3236" spans="1:20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 t="shared" si="254"/>
        <v>100</v>
      </c>
      <c r="Q3236">
        <f t="shared" si="250"/>
        <v>34.92</v>
      </c>
      <c r="R3236" s="13">
        <f t="shared" si="251"/>
        <v>42734.789444444439</v>
      </c>
      <c r="S3236" s="13">
        <f t="shared" si="252"/>
        <v>42767.979861111111</v>
      </c>
      <c r="T3236">
        <f t="shared" si="253"/>
        <v>2016</v>
      </c>
    </row>
    <row r="3237" spans="1:20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 t="shared" si="254"/>
        <v>103</v>
      </c>
      <c r="Q3237">
        <f t="shared" si="250"/>
        <v>85.53</v>
      </c>
      <c r="R3237" s="13">
        <f t="shared" si="251"/>
        <v>42522.347812499997</v>
      </c>
      <c r="S3237" s="13">
        <f t="shared" si="252"/>
        <v>42552.347812499997</v>
      </c>
      <c r="T3237">
        <f t="shared" si="253"/>
        <v>2016</v>
      </c>
    </row>
    <row r="3238" spans="1:20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 t="shared" si="254"/>
        <v>101</v>
      </c>
      <c r="Q3238">
        <f t="shared" si="250"/>
        <v>182.91</v>
      </c>
      <c r="R3238" s="13">
        <f t="shared" si="251"/>
        <v>42702.917048611111</v>
      </c>
      <c r="S3238" s="13">
        <f t="shared" si="252"/>
        <v>42732.917048611111</v>
      </c>
      <c r="T3238">
        <f t="shared" si="253"/>
        <v>2016</v>
      </c>
    </row>
    <row r="3239" spans="1:20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 t="shared" si="254"/>
        <v>101</v>
      </c>
      <c r="Q3239">
        <f t="shared" si="250"/>
        <v>131.13999999999999</v>
      </c>
      <c r="R3239" s="13">
        <f t="shared" si="251"/>
        <v>42252.474351851852</v>
      </c>
      <c r="S3239" s="13">
        <f t="shared" si="252"/>
        <v>42276.165972222225</v>
      </c>
      <c r="T3239">
        <f t="shared" si="253"/>
        <v>2015</v>
      </c>
    </row>
    <row r="3240" spans="1:20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 t="shared" si="254"/>
        <v>112</v>
      </c>
      <c r="Q3240">
        <f t="shared" si="250"/>
        <v>39.81</v>
      </c>
      <c r="R3240" s="13">
        <f t="shared" si="251"/>
        <v>42156.510393518518</v>
      </c>
      <c r="S3240" s="13">
        <f t="shared" si="252"/>
        <v>42186.510393518518</v>
      </c>
      <c r="T3240">
        <f t="shared" si="253"/>
        <v>2015</v>
      </c>
    </row>
    <row r="3241" spans="1:20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 t="shared" si="254"/>
        <v>106</v>
      </c>
      <c r="Q3241">
        <f t="shared" si="250"/>
        <v>59.7</v>
      </c>
      <c r="R3241" s="13">
        <f t="shared" si="251"/>
        <v>42278.089039351849</v>
      </c>
      <c r="S3241" s="13">
        <f t="shared" si="252"/>
        <v>42302.999305555553</v>
      </c>
      <c r="T3241">
        <f t="shared" si="253"/>
        <v>2015</v>
      </c>
    </row>
    <row r="3242" spans="1:20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 t="shared" si="254"/>
        <v>101</v>
      </c>
      <c r="Q3242">
        <f t="shared" si="250"/>
        <v>88.74</v>
      </c>
      <c r="R3242" s="13">
        <f t="shared" si="251"/>
        <v>42754.693842592591</v>
      </c>
      <c r="S3242" s="13">
        <f t="shared" si="252"/>
        <v>42782.958333333328</v>
      </c>
      <c r="T3242">
        <f t="shared" si="253"/>
        <v>2017</v>
      </c>
    </row>
    <row r="3243" spans="1:20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 t="shared" si="254"/>
        <v>115</v>
      </c>
      <c r="Q3243">
        <f t="shared" si="250"/>
        <v>58.69</v>
      </c>
      <c r="R3243" s="13">
        <f t="shared" si="251"/>
        <v>41893.324884259258</v>
      </c>
      <c r="S3243" s="13">
        <f t="shared" si="252"/>
        <v>41926.290972222225</v>
      </c>
      <c r="T3243">
        <f t="shared" si="253"/>
        <v>2014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 t="shared" si="254"/>
        <v>127</v>
      </c>
      <c r="Q3244">
        <f t="shared" si="250"/>
        <v>69.569999999999993</v>
      </c>
      <c r="R3244" s="13">
        <f t="shared" si="251"/>
        <v>41871.755694444444</v>
      </c>
      <c r="S3244" s="13">
        <f t="shared" si="252"/>
        <v>41901.755694444444</v>
      </c>
      <c r="T3244">
        <f t="shared" si="253"/>
        <v>2014</v>
      </c>
    </row>
    <row r="3245" spans="1:20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 t="shared" si="254"/>
        <v>103</v>
      </c>
      <c r="Q3245">
        <f t="shared" si="250"/>
        <v>115.87</v>
      </c>
      <c r="R3245" s="13">
        <f t="shared" si="251"/>
        <v>42262.096782407403</v>
      </c>
      <c r="S3245" s="13">
        <f t="shared" si="252"/>
        <v>42286</v>
      </c>
      <c r="T3245">
        <f t="shared" si="253"/>
        <v>2015</v>
      </c>
    </row>
    <row r="3246" spans="1:20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 t="shared" si="254"/>
        <v>103</v>
      </c>
      <c r="Q3246">
        <f t="shared" si="250"/>
        <v>23.87</v>
      </c>
      <c r="R3246" s="13">
        <f t="shared" si="251"/>
        <v>42675.694236111114</v>
      </c>
      <c r="S3246" s="13">
        <f t="shared" si="252"/>
        <v>42705.735902777778</v>
      </c>
      <c r="T3246">
        <f t="shared" si="253"/>
        <v>2016</v>
      </c>
    </row>
    <row r="3247" spans="1:20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 t="shared" si="254"/>
        <v>104</v>
      </c>
      <c r="Q3247">
        <f t="shared" si="250"/>
        <v>81.13</v>
      </c>
      <c r="R3247" s="13">
        <f t="shared" si="251"/>
        <v>42135.60020833333</v>
      </c>
      <c r="S3247" s="13">
        <f t="shared" si="252"/>
        <v>42167.083333333328</v>
      </c>
      <c r="T3247">
        <f t="shared" si="253"/>
        <v>2015</v>
      </c>
    </row>
    <row r="3248" spans="1:20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 t="shared" si="254"/>
        <v>111</v>
      </c>
      <c r="Q3248">
        <f t="shared" si="250"/>
        <v>57.63</v>
      </c>
      <c r="R3248" s="13">
        <f t="shared" si="251"/>
        <v>42230.472222222219</v>
      </c>
      <c r="S3248" s="13">
        <f t="shared" si="252"/>
        <v>42259.165972222225</v>
      </c>
      <c r="T3248">
        <f t="shared" si="253"/>
        <v>2015</v>
      </c>
    </row>
    <row r="3249" spans="1:20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 t="shared" si="254"/>
        <v>106</v>
      </c>
      <c r="Q3249">
        <f t="shared" si="250"/>
        <v>46.43</v>
      </c>
      <c r="R3249" s="13">
        <f t="shared" si="251"/>
        <v>42167.434166666666</v>
      </c>
      <c r="S3249" s="13">
        <f t="shared" si="252"/>
        <v>42197.434166666666</v>
      </c>
      <c r="T3249">
        <f t="shared" si="253"/>
        <v>2015</v>
      </c>
    </row>
    <row r="3250" spans="1:20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 t="shared" si="254"/>
        <v>101</v>
      </c>
      <c r="Q3250">
        <f t="shared" si="250"/>
        <v>60.48</v>
      </c>
      <c r="R3250" s="13">
        <f t="shared" si="251"/>
        <v>42068.888391203705</v>
      </c>
      <c r="S3250" s="13">
        <f t="shared" si="252"/>
        <v>42098.846724537041</v>
      </c>
      <c r="T3250">
        <f t="shared" si="253"/>
        <v>2015</v>
      </c>
    </row>
    <row r="3251" spans="1:20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 t="shared" si="254"/>
        <v>105</v>
      </c>
      <c r="Q3251">
        <f t="shared" si="250"/>
        <v>65.58</v>
      </c>
      <c r="R3251" s="13">
        <f t="shared" si="251"/>
        <v>42145.746689814812</v>
      </c>
      <c r="S3251" s="13">
        <f t="shared" si="252"/>
        <v>42175.746689814812</v>
      </c>
      <c r="T3251">
        <f t="shared" si="253"/>
        <v>2015</v>
      </c>
    </row>
    <row r="3252" spans="1:20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 t="shared" si="254"/>
        <v>102</v>
      </c>
      <c r="Q3252">
        <f t="shared" si="250"/>
        <v>119.19</v>
      </c>
      <c r="R3252" s="13">
        <f t="shared" si="251"/>
        <v>41918.742175925923</v>
      </c>
      <c r="S3252" s="13">
        <f t="shared" si="252"/>
        <v>41948.783842592595</v>
      </c>
      <c r="T3252">
        <f t="shared" si="253"/>
        <v>2014</v>
      </c>
    </row>
    <row r="3253" spans="1:20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 t="shared" si="254"/>
        <v>111</v>
      </c>
      <c r="Q3253">
        <f t="shared" si="250"/>
        <v>83.05</v>
      </c>
      <c r="R3253" s="13">
        <f t="shared" si="251"/>
        <v>42146.731087962966</v>
      </c>
      <c r="S3253" s="13">
        <f t="shared" si="252"/>
        <v>42176.731087962966</v>
      </c>
      <c r="T3253">
        <f t="shared" si="253"/>
        <v>2015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 t="shared" si="254"/>
        <v>128</v>
      </c>
      <c r="Q3254">
        <f t="shared" si="250"/>
        <v>57.52</v>
      </c>
      <c r="R3254" s="13">
        <f t="shared" si="251"/>
        <v>42590.472685185188</v>
      </c>
      <c r="S3254" s="13">
        <f t="shared" si="252"/>
        <v>42620.472685185188</v>
      </c>
      <c r="T3254">
        <f t="shared" si="253"/>
        <v>2016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 t="shared" si="254"/>
        <v>102</v>
      </c>
      <c r="Q3255">
        <f t="shared" si="250"/>
        <v>177.09</v>
      </c>
      <c r="R3255" s="13">
        <f t="shared" si="251"/>
        <v>42602.576712962968</v>
      </c>
      <c r="S3255" s="13">
        <f t="shared" si="252"/>
        <v>42621.15625</v>
      </c>
      <c r="T3255">
        <f t="shared" si="253"/>
        <v>2016</v>
      </c>
    </row>
    <row r="3256" spans="1:20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 t="shared" si="254"/>
        <v>101</v>
      </c>
      <c r="Q3256">
        <f t="shared" si="250"/>
        <v>70.77</v>
      </c>
      <c r="R3256" s="13">
        <f t="shared" si="251"/>
        <v>42059.085752314815</v>
      </c>
      <c r="S3256" s="13">
        <f t="shared" si="252"/>
        <v>42089.044085648144</v>
      </c>
      <c r="T3256">
        <f t="shared" si="253"/>
        <v>2015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 t="shared" si="254"/>
        <v>175</v>
      </c>
      <c r="Q3257">
        <f t="shared" si="250"/>
        <v>29.17</v>
      </c>
      <c r="R3257" s="13">
        <f t="shared" si="251"/>
        <v>41889.768229166664</v>
      </c>
      <c r="S3257" s="13">
        <f t="shared" si="252"/>
        <v>41919.768229166664</v>
      </c>
      <c r="T3257">
        <f t="shared" si="253"/>
        <v>2014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 t="shared" si="254"/>
        <v>128</v>
      </c>
      <c r="Q3258">
        <f t="shared" si="250"/>
        <v>72.760000000000005</v>
      </c>
      <c r="R3258" s="13">
        <f t="shared" si="251"/>
        <v>42144.573807870373</v>
      </c>
      <c r="S3258" s="13">
        <f t="shared" si="252"/>
        <v>42166.165972222225</v>
      </c>
      <c r="T3258">
        <f t="shared" si="253"/>
        <v>2015</v>
      </c>
    </row>
    <row r="3259" spans="1:20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 t="shared" si="254"/>
        <v>106</v>
      </c>
      <c r="Q3259">
        <f t="shared" si="250"/>
        <v>51.85</v>
      </c>
      <c r="R3259" s="13">
        <f t="shared" si="251"/>
        <v>42758.559629629628</v>
      </c>
      <c r="S3259" s="13">
        <f t="shared" si="252"/>
        <v>42788.559629629628</v>
      </c>
      <c r="T3259">
        <f t="shared" si="253"/>
        <v>2017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 t="shared" si="254"/>
        <v>105</v>
      </c>
      <c r="Q3260">
        <f t="shared" si="250"/>
        <v>98.2</v>
      </c>
      <c r="R3260" s="13">
        <f t="shared" si="251"/>
        <v>41982.887280092589</v>
      </c>
      <c r="S3260" s="13">
        <f t="shared" si="252"/>
        <v>42012.887280092589</v>
      </c>
      <c r="T3260">
        <f t="shared" si="253"/>
        <v>2014</v>
      </c>
    </row>
    <row r="3261" spans="1:20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 t="shared" si="254"/>
        <v>106</v>
      </c>
      <c r="Q3261">
        <f t="shared" si="250"/>
        <v>251.74</v>
      </c>
      <c r="R3261" s="13">
        <f t="shared" si="251"/>
        <v>42614.760937500003</v>
      </c>
      <c r="S3261" s="13">
        <f t="shared" si="252"/>
        <v>42644.165972222225</v>
      </c>
      <c r="T3261">
        <f t="shared" si="253"/>
        <v>2016</v>
      </c>
    </row>
    <row r="3262" spans="1:20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 t="shared" si="254"/>
        <v>109</v>
      </c>
      <c r="Q3262">
        <f t="shared" si="250"/>
        <v>74.819999999999993</v>
      </c>
      <c r="R3262" s="13">
        <f t="shared" si="251"/>
        <v>42303.672662037032</v>
      </c>
      <c r="S3262" s="13">
        <f t="shared" si="252"/>
        <v>42338.714328703703</v>
      </c>
      <c r="T3262">
        <f t="shared" si="253"/>
        <v>2015</v>
      </c>
    </row>
    <row r="3263" spans="1:20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 t="shared" si="254"/>
        <v>100</v>
      </c>
      <c r="Q3263">
        <f t="shared" si="250"/>
        <v>67.650000000000006</v>
      </c>
      <c r="R3263" s="13">
        <f t="shared" si="251"/>
        <v>42171.725416666668</v>
      </c>
      <c r="S3263" s="13">
        <f t="shared" si="252"/>
        <v>42201.725416666668</v>
      </c>
      <c r="T3263">
        <f t="shared" si="253"/>
        <v>2015</v>
      </c>
    </row>
    <row r="3264" spans="1:20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 t="shared" si="254"/>
        <v>103</v>
      </c>
      <c r="Q3264">
        <f t="shared" si="250"/>
        <v>93.81</v>
      </c>
      <c r="R3264" s="13">
        <f t="shared" si="251"/>
        <v>41964.315532407403</v>
      </c>
      <c r="S3264" s="13">
        <f t="shared" si="252"/>
        <v>41995.166666666672</v>
      </c>
      <c r="T3264">
        <f t="shared" si="253"/>
        <v>2014</v>
      </c>
    </row>
    <row r="3265" spans="1:20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 t="shared" si="254"/>
        <v>112</v>
      </c>
      <c r="Q3265">
        <f t="shared" si="250"/>
        <v>41.24</v>
      </c>
      <c r="R3265" s="13">
        <f t="shared" si="251"/>
        <v>42284.516064814816</v>
      </c>
      <c r="S3265" s="13">
        <f t="shared" si="252"/>
        <v>42307.875</v>
      </c>
      <c r="T3265">
        <f t="shared" si="253"/>
        <v>2015</v>
      </c>
    </row>
    <row r="3266" spans="1:20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 t="shared" si="254"/>
        <v>103</v>
      </c>
      <c r="Q3266">
        <f t="shared" si="250"/>
        <v>52.55</v>
      </c>
      <c r="R3266" s="13">
        <f t="shared" si="251"/>
        <v>42016.800208333334</v>
      </c>
      <c r="S3266" s="13">
        <f t="shared" si="252"/>
        <v>42032.916666666672</v>
      </c>
      <c r="T3266">
        <f t="shared" si="253"/>
        <v>2015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 t="shared" si="254"/>
        <v>164</v>
      </c>
      <c r="Q3267">
        <f t="shared" ref="Q3267:Q3330" si="255">IFERROR(ROUND(E3267/L3267,2),0)</f>
        <v>70.290000000000006</v>
      </c>
      <c r="R3267" s="13">
        <f t="shared" ref="R3267:R3330" si="256">(((J3267/60)/60)/24+DATE(1970,1,1))</f>
        <v>42311.711979166663</v>
      </c>
      <c r="S3267" s="13">
        <f t="shared" ref="S3267:S3330" si="257">(((I3267/60)/60)/24)+DATE(1970,1,1)</f>
        <v>42341.708333333328</v>
      </c>
      <c r="T3267">
        <f t="shared" ref="T3267:T3330" si="258">YEAR(R3267)</f>
        <v>2015</v>
      </c>
    </row>
    <row r="3268" spans="1:20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 t="shared" ref="P3268:P3331" si="259">ROUND(E3268/D3268*100,0)</f>
        <v>131</v>
      </c>
      <c r="Q3268">
        <f t="shared" si="255"/>
        <v>48.33</v>
      </c>
      <c r="R3268" s="13">
        <f t="shared" si="256"/>
        <v>42136.536134259266</v>
      </c>
      <c r="S3268" s="13">
        <f t="shared" si="257"/>
        <v>42167.875</v>
      </c>
      <c r="T3268">
        <f t="shared" si="258"/>
        <v>2015</v>
      </c>
    </row>
    <row r="3269" spans="1:20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 t="shared" si="259"/>
        <v>102</v>
      </c>
      <c r="Q3269">
        <f t="shared" si="255"/>
        <v>53.18</v>
      </c>
      <c r="R3269" s="13">
        <f t="shared" si="256"/>
        <v>42172.757638888885</v>
      </c>
      <c r="S3269" s="13">
        <f t="shared" si="257"/>
        <v>42202.757638888885</v>
      </c>
      <c r="T3269">
        <f t="shared" si="258"/>
        <v>2015</v>
      </c>
    </row>
    <row r="3270" spans="1:20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 t="shared" si="259"/>
        <v>128</v>
      </c>
      <c r="Q3270">
        <f t="shared" si="255"/>
        <v>60.95</v>
      </c>
      <c r="R3270" s="13">
        <f t="shared" si="256"/>
        <v>42590.90425925926</v>
      </c>
      <c r="S3270" s="13">
        <f t="shared" si="257"/>
        <v>42606.90425925926</v>
      </c>
      <c r="T3270">
        <f t="shared" si="258"/>
        <v>2016</v>
      </c>
    </row>
    <row r="3271" spans="1:20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 t="shared" si="259"/>
        <v>102</v>
      </c>
      <c r="Q3271">
        <f t="shared" si="255"/>
        <v>116</v>
      </c>
      <c r="R3271" s="13">
        <f t="shared" si="256"/>
        <v>42137.395798611105</v>
      </c>
      <c r="S3271" s="13">
        <f t="shared" si="257"/>
        <v>42171.458333333328</v>
      </c>
      <c r="T3271">
        <f t="shared" si="258"/>
        <v>2015</v>
      </c>
    </row>
    <row r="3272" spans="1:20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 t="shared" si="259"/>
        <v>102</v>
      </c>
      <c r="Q3272">
        <f t="shared" si="255"/>
        <v>61</v>
      </c>
      <c r="R3272" s="13">
        <f t="shared" si="256"/>
        <v>42167.533159722225</v>
      </c>
      <c r="S3272" s="13">
        <f t="shared" si="257"/>
        <v>42197.533159722225</v>
      </c>
      <c r="T3272">
        <f t="shared" si="258"/>
        <v>2015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 t="shared" si="259"/>
        <v>130</v>
      </c>
      <c r="Q3273">
        <f t="shared" si="255"/>
        <v>38.24</v>
      </c>
      <c r="R3273" s="13">
        <f t="shared" si="256"/>
        <v>41915.437210648146</v>
      </c>
      <c r="S3273" s="13">
        <f t="shared" si="257"/>
        <v>41945.478877314818</v>
      </c>
      <c r="T3273">
        <f t="shared" si="258"/>
        <v>2014</v>
      </c>
    </row>
    <row r="3274" spans="1:20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 t="shared" si="259"/>
        <v>154</v>
      </c>
      <c r="Q3274">
        <f t="shared" si="255"/>
        <v>106.5</v>
      </c>
      <c r="R3274" s="13">
        <f t="shared" si="256"/>
        <v>42284.500104166669</v>
      </c>
      <c r="S3274" s="13">
        <f t="shared" si="257"/>
        <v>42314.541770833333</v>
      </c>
      <c r="T3274">
        <f t="shared" si="258"/>
        <v>2015</v>
      </c>
    </row>
    <row r="3275" spans="1:20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 t="shared" si="259"/>
        <v>107</v>
      </c>
      <c r="Q3275">
        <f t="shared" si="255"/>
        <v>204.57</v>
      </c>
      <c r="R3275" s="13">
        <f t="shared" si="256"/>
        <v>42611.801412037035</v>
      </c>
      <c r="S3275" s="13">
        <f t="shared" si="257"/>
        <v>42627.791666666672</v>
      </c>
      <c r="T3275">
        <f t="shared" si="258"/>
        <v>2016</v>
      </c>
    </row>
    <row r="3276" spans="1:20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 t="shared" si="259"/>
        <v>101</v>
      </c>
      <c r="Q3276">
        <f t="shared" si="255"/>
        <v>54.91</v>
      </c>
      <c r="R3276" s="13">
        <f t="shared" si="256"/>
        <v>42400.704537037032</v>
      </c>
      <c r="S3276" s="13">
        <f t="shared" si="257"/>
        <v>42444.875</v>
      </c>
      <c r="T3276">
        <f t="shared" si="258"/>
        <v>2016</v>
      </c>
    </row>
    <row r="3277" spans="1:20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 t="shared" si="259"/>
        <v>100</v>
      </c>
      <c r="Q3277">
        <f t="shared" si="255"/>
        <v>150.41999999999999</v>
      </c>
      <c r="R3277" s="13">
        <f t="shared" si="256"/>
        <v>42017.88045138889</v>
      </c>
      <c r="S3277" s="13">
        <f t="shared" si="257"/>
        <v>42044.1875</v>
      </c>
      <c r="T3277">
        <f t="shared" si="258"/>
        <v>2015</v>
      </c>
    </row>
    <row r="3278" spans="1:20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 t="shared" si="259"/>
        <v>117</v>
      </c>
      <c r="Q3278">
        <f t="shared" si="255"/>
        <v>52.58</v>
      </c>
      <c r="R3278" s="13">
        <f t="shared" si="256"/>
        <v>42426.949988425928</v>
      </c>
      <c r="S3278" s="13">
        <f t="shared" si="257"/>
        <v>42461.165972222225</v>
      </c>
      <c r="T3278">
        <f t="shared" si="258"/>
        <v>2016</v>
      </c>
    </row>
    <row r="3279" spans="1:20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 t="shared" si="259"/>
        <v>109</v>
      </c>
      <c r="Q3279">
        <f t="shared" si="255"/>
        <v>54.3</v>
      </c>
      <c r="R3279" s="13">
        <f t="shared" si="256"/>
        <v>41931.682939814818</v>
      </c>
      <c r="S3279" s="13">
        <f t="shared" si="257"/>
        <v>41961.724606481483</v>
      </c>
      <c r="T3279">
        <f t="shared" si="258"/>
        <v>2014</v>
      </c>
    </row>
    <row r="3280" spans="1:20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 t="shared" si="259"/>
        <v>103</v>
      </c>
      <c r="Q3280">
        <f t="shared" si="255"/>
        <v>76.03</v>
      </c>
      <c r="R3280" s="13">
        <f t="shared" si="256"/>
        <v>42124.848414351851</v>
      </c>
      <c r="S3280" s="13">
        <f t="shared" si="257"/>
        <v>42154.848414351851</v>
      </c>
      <c r="T3280">
        <f t="shared" si="258"/>
        <v>2015</v>
      </c>
    </row>
    <row r="3281" spans="1:20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 t="shared" si="259"/>
        <v>114</v>
      </c>
      <c r="Q3281">
        <f t="shared" si="255"/>
        <v>105.21</v>
      </c>
      <c r="R3281" s="13">
        <f t="shared" si="256"/>
        <v>42431.102534722217</v>
      </c>
      <c r="S3281" s="13">
        <f t="shared" si="257"/>
        <v>42461.06086805556</v>
      </c>
      <c r="T3281">
        <f t="shared" si="258"/>
        <v>2016</v>
      </c>
    </row>
    <row r="3282" spans="1:20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 t="shared" si="259"/>
        <v>103</v>
      </c>
      <c r="Q3282">
        <f t="shared" si="255"/>
        <v>68.67</v>
      </c>
      <c r="R3282" s="13">
        <f t="shared" si="256"/>
        <v>42121.756921296299</v>
      </c>
      <c r="S3282" s="13">
        <f t="shared" si="257"/>
        <v>42156.208333333328</v>
      </c>
      <c r="T3282">
        <f t="shared" si="258"/>
        <v>2015</v>
      </c>
    </row>
    <row r="3283" spans="1:20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 t="shared" si="259"/>
        <v>122</v>
      </c>
      <c r="Q3283">
        <f t="shared" si="255"/>
        <v>129.36000000000001</v>
      </c>
      <c r="R3283" s="13">
        <f t="shared" si="256"/>
        <v>42219.019733796296</v>
      </c>
      <c r="S3283" s="13">
        <f t="shared" si="257"/>
        <v>42249.019733796296</v>
      </c>
      <c r="T3283">
        <f t="shared" si="258"/>
        <v>2015</v>
      </c>
    </row>
    <row r="3284" spans="1:20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 t="shared" si="259"/>
        <v>103</v>
      </c>
      <c r="Q3284">
        <f t="shared" si="255"/>
        <v>134.26</v>
      </c>
      <c r="R3284" s="13">
        <f t="shared" si="256"/>
        <v>42445.19430555556</v>
      </c>
      <c r="S3284" s="13">
        <f t="shared" si="257"/>
        <v>42489.19430555556</v>
      </c>
      <c r="T3284">
        <f t="shared" si="258"/>
        <v>2016</v>
      </c>
    </row>
    <row r="3285" spans="1:20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 t="shared" si="259"/>
        <v>105</v>
      </c>
      <c r="Q3285">
        <f t="shared" si="255"/>
        <v>17.829999999999998</v>
      </c>
      <c r="R3285" s="13">
        <f t="shared" si="256"/>
        <v>42379.74418981481</v>
      </c>
      <c r="S3285" s="13">
        <f t="shared" si="257"/>
        <v>42410.875</v>
      </c>
      <c r="T3285">
        <f t="shared" si="258"/>
        <v>2016</v>
      </c>
    </row>
    <row r="3286" spans="1:20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 t="shared" si="259"/>
        <v>102</v>
      </c>
      <c r="Q3286">
        <f t="shared" si="255"/>
        <v>203.2</v>
      </c>
      <c r="R3286" s="13">
        <f t="shared" si="256"/>
        <v>42380.884872685187</v>
      </c>
      <c r="S3286" s="13">
        <f t="shared" si="257"/>
        <v>42398.249305555553</v>
      </c>
      <c r="T3286">
        <f t="shared" si="258"/>
        <v>2016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 t="shared" si="259"/>
        <v>112</v>
      </c>
      <c r="Q3287">
        <f t="shared" si="255"/>
        <v>69.19</v>
      </c>
      <c r="R3287" s="13">
        <f t="shared" si="256"/>
        <v>42762.942430555559</v>
      </c>
      <c r="S3287" s="13">
        <f t="shared" si="257"/>
        <v>42794.208333333328</v>
      </c>
      <c r="T3287">
        <f t="shared" si="258"/>
        <v>2017</v>
      </c>
    </row>
    <row r="3288" spans="1:20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 t="shared" si="259"/>
        <v>102</v>
      </c>
      <c r="Q3288">
        <f t="shared" si="255"/>
        <v>125.12</v>
      </c>
      <c r="R3288" s="13">
        <f t="shared" si="256"/>
        <v>42567.840069444443</v>
      </c>
      <c r="S3288" s="13">
        <f t="shared" si="257"/>
        <v>42597.840069444443</v>
      </c>
      <c r="T3288">
        <f t="shared" si="258"/>
        <v>2016</v>
      </c>
    </row>
    <row r="3289" spans="1:20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 t="shared" si="259"/>
        <v>100</v>
      </c>
      <c r="Q3289">
        <f t="shared" si="255"/>
        <v>73.53</v>
      </c>
      <c r="R3289" s="13">
        <f t="shared" si="256"/>
        <v>42311.750324074077</v>
      </c>
      <c r="S3289" s="13">
        <f t="shared" si="257"/>
        <v>42336.750324074077</v>
      </c>
      <c r="T3289">
        <f t="shared" si="258"/>
        <v>2015</v>
      </c>
    </row>
    <row r="3290" spans="1:20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 t="shared" si="259"/>
        <v>100</v>
      </c>
      <c r="Q3290">
        <f t="shared" si="255"/>
        <v>48.44</v>
      </c>
      <c r="R3290" s="13">
        <f t="shared" si="256"/>
        <v>42505.774479166663</v>
      </c>
      <c r="S3290" s="13">
        <f t="shared" si="257"/>
        <v>42541.958333333328</v>
      </c>
      <c r="T3290">
        <f t="shared" si="258"/>
        <v>2016</v>
      </c>
    </row>
    <row r="3291" spans="1:20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 t="shared" si="259"/>
        <v>133</v>
      </c>
      <c r="Q3291">
        <f t="shared" si="255"/>
        <v>26.61</v>
      </c>
      <c r="R3291" s="13">
        <f t="shared" si="256"/>
        <v>42758.368078703701</v>
      </c>
      <c r="S3291" s="13">
        <f t="shared" si="257"/>
        <v>42786.368078703701</v>
      </c>
      <c r="T3291">
        <f t="shared" si="258"/>
        <v>2017</v>
      </c>
    </row>
    <row r="3292" spans="1:20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 t="shared" si="259"/>
        <v>121</v>
      </c>
      <c r="Q3292">
        <f t="shared" si="255"/>
        <v>33.67</v>
      </c>
      <c r="R3292" s="13">
        <f t="shared" si="256"/>
        <v>42775.51494212963</v>
      </c>
      <c r="S3292" s="13">
        <f t="shared" si="257"/>
        <v>42805.51494212963</v>
      </c>
      <c r="T3292">
        <f t="shared" si="258"/>
        <v>2017</v>
      </c>
    </row>
    <row r="3293" spans="1:20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 t="shared" si="259"/>
        <v>114</v>
      </c>
      <c r="Q3293">
        <f t="shared" si="255"/>
        <v>40.71</v>
      </c>
      <c r="R3293" s="13">
        <f t="shared" si="256"/>
        <v>42232.702546296292</v>
      </c>
      <c r="S3293" s="13">
        <f t="shared" si="257"/>
        <v>42264.165972222225</v>
      </c>
      <c r="T3293">
        <f t="shared" si="258"/>
        <v>2015</v>
      </c>
    </row>
    <row r="3294" spans="1:20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 t="shared" si="259"/>
        <v>286</v>
      </c>
      <c r="Q3294">
        <f t="shared" si="255"/>
        <v>19.27</v>
      </c>
      <c r="R3294" s="13">
        <f t="shared" si="256"/>
        <v>42282.770231481481</v>
      </c>
      <c r="S3294" s="13">
        <f t="shared" si="257"/>
        <v>42342.811898148153</v>
      </c>
      <c r="T3294">
        <f t="shared" si="258"/>
        <v>2015</v>
      </c>
    </row>
    <row r="3295" spans="1:20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 t="shared" si="259"/>
        <v>170</v>
      </c>
      <c r="Q3295">
        <f t="shared" si="255"/>
        <v>84.29</v>
      </c>
      <c r="R3295" s="13">
        <f t="shared" si="256"/>
        <v>42768.425370370373</v>
      </c>
      <c r="S3295" s="13">
        <f t="shared" si="257"/>
        <v>42798.425370370373</v>
      </c>
      <c r="T3295">
        <f t="shared" si="258"/>
        <v>2017</v>
      </c>
    </row>
    <row r="3296" spans="1:20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 t="shared" si="259"/>
        <v>118</v>
      </c>
      <c r="Q3296">
        <f t="shared" si="255"/>
        <v>29.58</v>
      </c>
      <c r="R3296" s="13">
        <f t="shared" si="256"/>
        <v>42141.541134259256</v>
      </c>
      <c r="S3296" s="13">
        <f t="shared" si="257"/>
        <v>42171.541134259256</v>
      </c>
      <c r="T3296">
        <f t="shared" si="258"/>
        <v>2015</v>
      </c>
    </row>
    <row r="3297" spans="1:20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 t="shared" si="259"/>
        <v>103</v>
      </c>
      <c r="Q3297">
        <f t="shared" si="255"/>
        <v>26.67</v>
      </c>
      <c r="R3297" s="13">
        <f t="shared" si="256"/>
        <v>42609.442465277782</v>
      </c>
      <c r="S3297" s="13">
        <f t="shared" si="257"/>
        <v>42639.442465277782</v>
      </c>
      <c r="T3297">
        <f t="shared" si="258"/>
        <v>2016</v>
      </c>
    </row>
    <row r="3298" spans="1:20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 t="shared" si="259"/>
        <v>144</v>
      </c>
      <c r="Q3298">
        <f t="shared" si="255"/>
        <v>45.98</v>
      </c>
      <c r="R3298" s="13">
        <f t="shared" si="256"/>
        <v>42309.756620370375</v>
      </c>
      <c r="S3298" s="13">
        <f t="shared" si="257"/>
        <v>42330.916666666672</v>
      </c>
      <c r="T3298">
        <f t="shared" si="258"/>
        <v>2015</v>
      </c>
    </row>
    <row r="3299" spans="1:20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 t="shared" si="259"/>
        <v>100</v>
      </c>
      <c r="Q3299">
        <f t="shared" si="255"/>
        <v>125.09</v>
      </c>
      <c r="R3299" s="13">
        <f t="shared" si="256"/>
        <v>42193.771481481483</v>
      </c>
      <c r="S3299" s="13">
        <f t="shared" si="257"/>
        <v>42212.957638888889</v>
      </c>
      <c r="T3299">
        <f t="shared" si="258"/>
        <v>2015</v>
      </c>
    </row>
    <row r="3300" spans="1:20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 t="shared" si="259"/>
        <v>102</v>
      </c>
      <c r="Q3300">
        <f t="shared" si="255"/>
        <v>141.29</v>
      </c>
      <c r="R3300" s="13">
        <f t="shared" si="256"/>
        <v>42239.957962962959</v>
      </c>
      <c r="S3300" s="13">
        <f t="shared" si="257"/>
        <v>42260</v>
      </c>
      <c r="T3300">
        <f t="shared" si="258"/>
        <v>2015</v>
      </c>
    </row>
    <row r="3301" spans="1:20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 t="shared" si="259"/>
        <v>116</v>
      </c>
      <c r="Q3301">
        <f t="shared" si="255"/>
        <v>55.33</v>
      </c>
      <c r="R3301" s="13">
        <f t="shared" si="256"/>
        <v>42261.917395833334</v>
      </c>
      <c r="S3301" s="13">
        <f t="shared" si="257"/>
        <v>42291.917395833334</v>
      </c>
      <c r="T3301">
        <f t="shared" si="258"/>
        <v>2015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 t="shared" si="259"/>
        <v>136</v>
      </c>
      <c r="Q3302">
        <f t="shared" si="255"/>
        <v>46.42</v>
      </c>
      <c r="R3302" s="13">
        <f t="shared" si="256"/>
        <v>42102.743773148148</v>
      </c>
      <c r="S3302" s="13">
        <f t="shared" si="257"/>
        <v>42123.743773148148</v>
      </c>
      <c r="T3302">
        <f t="shared" si="258"/>
        <v>2015</v>
      </c>
    </row>
    <row r="3303" spans="1:20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 t="shared" si="259"/>
        <v>133</v>
      </c>
      <c r="Q3303">
        <f t="shared" si="255"/>
        <v>57.2</v>
      </c>
      <c r="R3303" s="13">
        <f t="shared" si="256"/>
        <v>42538.73583333334</v>
      </c>
      <c r="S3303" s="13">
        <f t="shared" si="257"/>
        <v>42583.290972222225</v>
      </c>
      <c r="T3303">
        <f t="shared" si="258"/>
        <v>2016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 t="shared" si="259"/>
        <v>103</v>
      </c>
      <c r="Q3304">
        <f t="shared" si="255"/>
        <v>173.7</v>
      </c>
      <c r="R3304" s="13">
        <f t="shared" si="256"/>
        <v>42681.35157407407</v>
      </c>
      <c r="S3304" s="13">
        <f t="shared" si="257"/>
        <v>42711.35157407407</v>
      </c>
      <c r="T3304">
        <f t="shared" si="258"/>
        <v>2016</v>
      </c>
    </row>
    <row r="3305" spans="1:20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 t="shared" si="259"/>
        <v>116</v>
      </c>
      <c r="Q3305">
        <f t="shared" si="255"/>
        <v>59.6</v>
      </c>
      <c r="R3305" s="13">
        <f t="shared" si="256"/>
        <v>42056.65143518518</v>
      </c>
      <c r="S3305" s="13">
        <f t="shared" si="257"/>
        <v>42091.609768518523</v>
      </c>
      <c r="T3305">
        <f t="shared" si="258"/>
        <v>2015</v>
      </c>
    </row>
    <row r="3306" spans="1:20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 t="shared" si="259"/>
        <v>105</v>
      </c>
      <c r="Q3306">
        <f t="shared" si="255"/>
        <v>89.59</v>
      </c>
      <c r="R3306" s="13">
        <f t="shared" si="256"/>
        <v>42696.624444444446</v>
      </c>
      <c r="S3306" s="13">
        <f t="shared" si="257"/>
        <v>42726.624444444446</v>
      </c>
      <c r="T3306">
        <f t="shared" si="258"/>
        <v>2016</v>
      </c>
    </row>
    <row r="3307" spans="1:20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 t="shared" si="259"/>
        <v>102</v>
      </c>
      <c r="Q3307">
        <f t="shared" si="255"/>
        <v>204.05</v>
      </c>
      <c r="R3307" s="13">
        <f t="shared" si="256"/>
        <v>42186.855879629627</v>
      </c>
      <c r="S3307" s="13">
        <f t="shared" si="257"/>
        <v>42216.855879629627</v>
      </c>
      <c r="T3307">
        <f t="shared" si="258"/>
        <v>2015</v>
      </c>
    </row>
    <row r="3308" spans="1:20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 t="shared" si="259"/>
        <v>175</v>
      </c>
      <c r="Q3308">
        <f t="shared" si="255"/>
        <v>48.7</v>
      </c>
      <c r="R3308" s="13">
        <f t="shared" si="256"/>
        <v>42493.219236111108</v>
      </c>
      <c r="S3308" s="13">
        <f t="shared" si="257"/>
        <v>42531.125</v>
      </c>
      <c r="T3308">
        <f t="shared" si="258"/>
        <v>2016</v>
      </c>
    </row>
    <row r="3309" spans="1:20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 t="shared" si="259"/>
        <v>107</v>
      </c>
      <c r="Q3309">
        <f t="shared" si="255"/>
        <v>53.34</v>
      </c>
      <c r="R3309" s="13">
        <f t="shared" si="256"/>
        <v>42475.057164351849</v>
      </c>
      <c r="S3309" s="13">
        <f t="shared" si="257"/>
        <v>42505.057164351849</v>
      </c>
      <c r="T3309">
        <f t="shared" si="258"/>
        <v>2016</v>
      </c>
    </row>
    <row r="3310" spans="1:20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 t="shared" si="259"/>
        <v>122</v>
      </c>
      <c r="Q3310">
        <f t="shared" si="255"/>
        <v>75.09</v>
      </c>
      <c r="R3310" s="13">
        <f t="shared" si="256"/>
        <v>42452.876909722225</v>
      </c>
      <c r="S3310" s="13">
        <f t="shared" si="257"/>
        <v>42473.876909722225</v>
      </c>
      <c r="T3310">
        <f t="shared" si="258"/>
        <v>2016</v>
      </c>
    </row>
    <row r="3311" spans="1:20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 t="shared" si="259"/>
        <v>159</v>
      </c>
      <c r="Q3311">
        <f t="shared" si="255"/>
        <v>18</v>
      </c>
      <c r="R3311" s="13">
        <f t="shared" si="256"/>
        <v>42628.650208333333</v>
      </c>
      <c r="S3311" s="13">
        <f t="shared" si="257"/>
        <v>42659.650208333333</v>
      </c>
      <c r="T3311">
        <f t="shared" si="258"/>
        <v>2016</v>
      </c>
    </row>
    <row r="3312" spans="1:20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 t="shared" si="259"/>
        <v>100</v>
      </c>
      <c r="Q3312">
        <f t="shared" si="255"/>
        <v>209.84</v>
      </c>
      <c r="R3312" s="13">
        <f t="shared" si="256"/>
        <v>42253.928530092591</v>
      </c>
      <c r="S3312" s="13">
        <f t="shared" si="257"/>
        <v>42283.928530092591</v>
      </c>
      <c r="T3312">
        <f t="shared" si="258"/>
        <v>2015</v>
      </c>
    </row>
    <row r="3313" spans="1:20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 t="shared" si="259"/>
        <v>110</v>
      </c>
      <c r="Q3313">
        <f t="shared" si="255"/>
        <v>61.02</v>
      </c>
      <c r="R3313" s="13">
        <f t="shared" si="256"/>
        <v>42264.29178240741</v>
      </c>
      <c r="S3313" s="13">
        <f t="shared" si="257"/>
        <v>42294.29178240741</v>
      </c>
      <c r="T3313">
        <f t="shared" si="258"/>
        <v>2015</v>
      </c>
    </row>
    <row r="3314" spans="1:20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 t="shared" si="259"/>
        <v>100</v>
      </c>
      <c r="Q3314">
        <f t="shared" si="255"/>
        <v>61</v>
      </c>
      <c r="R3314" s="13">
        <f t="shared" si="256"/>
        <v>42664.809560185182</v>
      </c>
      <c r="S3314" s="13">
        <f t="shared" si="257"/>
        <v>42685.916666666672</v>
      </c>
      <c r="T3314">
        <f t="shared" si="258"/>
        <v>2016</v>
      </c>
    </row>
    <row r="3315" spans="1:20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 t="shared" si="259"/>
        <v>116</v>
      </c>
      <c r="Q3315">
        <f t="shared" si="255"/>
        <v>80.03</v>
      </c>
      <c r="R3315" s="13">
        <f t="shared" si="256"/>
        <v>42382.244409722218</v>
      </c>
      <c r="S3315" s="13">
        <f t="shared" si="257"/>
        <v>42396.041666666672</v>
      </c>
      <c r="T3315">
        <f t="shared" si="258"/>
        <v>2016</v>
      </c>
    </row>
    <row r="3316" spans="1:20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 t="shared" si="259"/>
        <v>211</v>
      </c>
      <c r="Q3316">
        <f t="shared" si="255"/>
        <v>29.07</v>
      </c>
      <c r="R3316" s="13">
        <f t="shared" si="256"/>
        <v>42105.267488425925</v>
      </c>
      <c r="S3316" s="13">
        <f t="shared" si="257"/>
        <v>42132.836805555555</v>
      </c>
      <c r="T3316">
        <f t="shared" si="258"/>
        <v>2015</v>
      </c>
    </row>
    <row r="3317" spans="1:20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 t="shared" si="259"/>
        <v>110</v>
      </c>
      <c r="Q3317">
        <f t="shared" si="255"/>
        <v>49.44</v>
      </c>
      <c r="R3317" s="13">
        <f t="shared" si="256"/>
        <v>42466.303715277783</v>
      </c>
      <c r="S3317" s="13">
        <f t="shared" si="257"/>
        <v>42496.303715277783</v>
      </c>
      <c r="T3317">
        <f t="shared" si="258"/>
        <v>2016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 t="shared" si="259"/>
        <v>100</v>
      </c>
      <c r="Q3318">
        <f t="shared" si="255"/>
        <v>93.98</v>
      </c>
      <c r="R3318" s="13">
        <f t="shared" si="256"/>
        <v>41826.871238425927</v>
      </c>
      <c r="S3318" s="13">
        <f t="shared" si="257"/>
        <v>41859.57916666667</v>
      </c>
      <c r="T3318">
        <f t="shared" si="258"/>
        <v>2014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 t="shared" si="259"/>
        <v>106</v>
      </c>
      <c r="Q3319">
        <f t="shared" si="255"/>
        <v>61.94</v>
      </c>
      <c r="R3319" s="13">
        <f t="shared" si="256"/>
        <v>42499.039629629624</v>
      </c>
      <c r="S3319" s="13">
        <f t="shared" si="257"/>
        <v>42529.039629629624</v>
      </c>
      <c r="T3319">
        <f t="shared" si="258"/>
        <v>2016</v>
      </c>
    </row>
    <row r="3320" spans="1:20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 t="shared" si="259"/>
        <v>126</v>
      </c>
      <c r="Q3320">
        <f t="shared" si="255"/>
        <v>78.5</v>
      </c>
      <c r="R3320" s="13">
        <f t="shared" si="256"/>
        <v>42431.302002314813</v>
      </c>
      <c r="S3320" s="13">
        <f t="shared" si="257"/>
        <v>42471.104166666672</v>
      </c>
      <c r="T3320">
        <f t="shared" si="258"/>
        <v>2016</v>
      </c>
    </row>
    <row r="3321" spans="1:20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 t="shared" si="259"/>
        <v>108</v>
      </c>
      <c r="Q3321">
        <f t="shared" si="255"/>
        <v>33.75</v>
      </c>
      <c r="R3321" s="13">
        <f t="shared" si="256"/>
        <v>41990.585486111115</v>
      </c>
      <c r="S3321" s="13">
        <f t="shared" si="257"/>
        <v>42035.585486111115</v>
      </c>
      <c r="T3321">
        <f t="shared" si="258"/>
        <v>2014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 t="shared" si="259"/>
        <v>101</v>
      </c>
      <c r="Q3322">
        <f t="shared" si="255"/>
        <v>66.45</v>
      </c>
      <c r="R3322" s="13">
        <f t="shared" si="256"/>
        <v>42513.045798611114</v>
      </c>
      <c r="S3322" s="13">
        <f t="shared" si="257"/>
        <v>42543.045798611114</v>
      </c>
      <c r="T3322">
        <f t="shared" si="258"/>
        <v>2016</v>
      </c>
    </row>
    <row r="3323" spans="1:20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 t="shared" si="259"/>
        <v>107</v>
      </c>
      <c r="Q3323">
        <f t="shared" si="255"/>
        <v>35.799999999999997</v>
      </c>
      <c r="R3323" s="13">
        <f t="shared" si="256"/>
        <v>41914.100289351853</v>
      </c>
      <c r="S3323" s="13">
        <f t="shared" si="257"/>
        <v>41928.165972222225</v>
      </c>
      <c r="T3323">
        <f t="shared" si="258"/>
        <v>2014</v>
      </c>
    </row>
    <row r="3324" spans="1:20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 t="shared" si="259"/>
        <v>102</v>
      </c>
      <c r="Q3324">
        <f t="shared" si="255"/>
        <v>145.65</v>
      </c>
      <c r="R3324" s="13">
        <f t="shared" si="256"/>
        <v>42521.010370370372</v>
      </c>
      <c r="S3324" s="13">
        <f t="shared" si="257"/>
        <v>42543.163194444445</v>
      </c>
      <c r="T3324">
        <f t="shared" si="258"/>
        <v>2016</v>
      </c>
    </row>
    <row r="3325" spans="1:20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 t="shared" si="259"/>
        <v>126</v>
      </c>
      <c r="Q3325">
        <f t="shared" si="255"/>
        <v>25.69</v>
      </c>
      <c r="R3325" s="13">
        <f t="shared" si="256"/>
        <v>42608.36583333333</v>
      </c>
      <c r="S3325" s="13">
        <f t="shared" si="257"/>
        <v>42638.36583333333</v>
      </c>
      <c r="T3325">
        <f t="shared" si="258"/>
        <v>2016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 t="shared" si="259"/>
        <v>102</v>
      </c>
      <c r="Q3326">
        <f t="shared" si="255"/>
        <v>152.5</v>
      </c>
      <c r="R3326" s="13">
        <f t="shared" si="256"/>
        <v>42512.58321759259</v>
      </c>
      <c r="S3326" s="13">
        <f t="shared" si="257"/>
        <v>42526.58321759259</v>
      </c>
      <c r="T3326">
        <f t="shared" si="258"/>
        <v>2016</v>
      </c>
    </row>
    <row r="3327" spans="1:20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 t="shared" si="259"/>
        <v>113</v>
      </c>
      <c r="Q3327">
        <f t="shared" si="255"/>
        <v>30</v>
      </c>
      <c r="R3327" s="13">
        <f t="shared" si="256"/>
        <v>42064.785613425927</v>
      </c>
      <c r="S3327" s="13">
        <f t="shared" si="257"/>
        <v>42099.743946759263</v>
      </c>
      <c r="T3327">
        <f t="shared" si="258"/>
        <v>2015</v>
      </c>
    </row>
    <row r="3328" spans="1:20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 t="shared" si="259"/>
        <v>101</v>
      </c>
      <c r="Q3328">
        <f t="shared" si="255"/>
        <v>142.28</v>
      </c>
      <c r="R3328" s="13">
        <f t="shared" si="256"/>
        <v>42041.714178240742</v>
      </c>
      <c r="S3328" s="13">
        <f t="shared" si="257"/>
        <v>42071.67251157407</v>
      </c>
      <c r="T3328">
        <f t="shared" si="258"/>
        <v>2015</v>
      </c>
    </row>
    <row r="3329" spans="1:20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 t="shared" si="259"/>
        <v>101</v>
      </c>
      <c r="Q3329">
        <f t="shared" si="255"/>
        <v>24.55</v>
      </c>
      <c r="R3329" s="13">
        <f t="shared" si="256"/>
        <v>42468.374606481477</v>
      </c>
      <c r="S3329" s="13">
        <f t="shared" si="257"/>
        <v>42498.374606481477</v>
      </c>
      <c r="T3329">
        <f t="shared" si="258"/>
        <v>2016</v>
      </c>
    </row>
    <row r="3330" spans="1:20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 t="shared" si="259"/>
        <v>146</v>
      </c>
      <c r="Q3330">
        <f t="shared" si="255"/>
        <v>292.77999999999997</v>
      </c>
      <c r="R3330" s="13">
        <f t="shared" si="256"/>
        <v>41822.57503472222</v>
      </c>
      <c r="S3330" s="13">
        <f t="shared" si="257"/>
        <v>41825.041666666664</v>
      </c>
      <c r="T3330">
        <f t="shared" si="258"/>
        <v>2014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 t="shared" si="259"/>
        <v>117</v>
      </c>
      <c r="Q3331">
        <f t="shared" ref="Q3331:Q3394" si="260">IFERROR(ROUND(E3331/L3331,2),0)</f>
        <v>44.92</v>
      </c>
      <c r="R3331" s="13">
        <f t="shared" ref="R3331:R3394" si="261">(((J3331/60)/60)/24+DATE(1970,1,1))</f>
        <v>41837.323009259257</v>
      </c>
      <c r="S3331" s="13">
        <f t="shared" ref="S3331:S3394" si="262">(((I3331/60)/60)/24)+DATE(1970,1,1)</f>
        <v>41847.958333333336</v>
      </c>
      <c r="T3331">
        <f t="shared" ref="T3331:T3394" si="263">YEAR(R3331)</f>
        <v>2014</v>
      </c>
    </row>
    <row r="3332" spans="1:20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 t="shared" ref="P3332:P3395" si="264">ROUND(E3332/D3332*100,0)</f>
        <v>106</v>
      </c>
      <c r="Q3332">
        <f t="shared" si="260"/>
        <v>23.1</v>
      </c>
      <c r="R3332" s="13">
        <f t="shared" si="261"/>
        <v>42065.887361111112</v>
      </c>
      <c r="S3332" s="13">
        <f t="shared" si="262"/>
        <v>42095.845694444448</v>
      </c>
      <c r="T3332">
        <f t="shared" si="263"/>
        <v>2015</v>
      </c>
    </row>
    <row r="3333" spans="1:20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 t="shared" si="264"/>
        <v>105</v>
      </c>
      <c r="Q3333">
        <f t="shared" si="260"/>
        <v>80.400000000000006</v>
      </c>
      <c r="R3333" s="13">
        <f t="shared" si="261"/>
        <v>42248.697754629626</v>
      </c>
      <c r="S3333" s="13">
        <f t="shared" si="262"/>
        <v>42283.697754629626</v>
      </c>
      <c r="T3333">
        <f t="shared" si="263"/>
        <v>2015</v>
      </c>
    </row>
    <row r="3334" spans="1:20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 t="shared" si="264"/>
        <v>100</v>
      </c>
      <c r="Q3334">
        <f t="shared" si="260"/>
        <v>72.290000000000006</v>
      </c>
      <c r="R3334" s="13">
        <f t="shared" si="261"/>
        <v>41809.860300925924</v>
      </c>
      <c r="S3334" s="13">
        <f t="shared" si="262"/>
        <v>41839.860300925924</v>
      </c>
      <c r="T3334">
        <f t="shared" si="263"/>
        <v>2014</v>
      </c>
    </row>
    <row r="3335" spans="1:20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 t="shared" si="264"/>
        <v>105</v>
      </c>
      <c r="Q3335">
        <f t="shared" si="260"/>
        <v>32.97</v>
      </c>
      <c r="R3335" s="13">
        <f t="shared" si="261"/>
        <v>42148.676851851851</v>
      </c>
      <c r="S3335" s="13">
        <f t="shared" si="262"/>
        <v>42170.676851851851</v>
      </c>
      <c r="T3335">
        <f t="shared" si="263"/>
        <v>2015</v>
      </c>
    </row>
    <row r="3336" spans="1:20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 t="shared" si="264"/>
        <v>139</v>
      </c>
      <c r="Q3336">
        <f t="shared" si="260"/>
        <v>116.65</v>
      </c>
      <c r="R3336" s="13">
        <f t="shared" si="261"/>
        <v>42185.521087962959</v>
      </c>
      <c r="S3336" s="13">
        <f t="shared" si="262"/>
        <v>42215.521087962959</v>
      </c>
      <c r="T3336">
        <f t="shared" si="263"/>
        <v>2015</v>
      </c>
    </row>
    <row r="3337" spans="1:20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 t="shared" si="264"/>
        <v>100</v>
      </c>
      <c r="Q3337">
        <f t="shared" si="260"/>
        <v>79.62</v>
      </c>
      <c r="R3337" s="13">
        <f t="shared" si="261"/>
        <v>41827.674143518518</v>
      </c>
      <c r="S3337" s="13">
        <f t="shared" si="262"/>
        <v>41854.958333333336</v>
      </c>
      <c r="T3337">
        <f t="shared" si="263"/>
        <v>2014</v>
      </c>
    </row>
    <row r="3338" spans="1:20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 t="shared" si="264"/>
        <v>100</v>
      </c>
      <c r="Q3338">
        <f t="shared" si="260"/>
        <v>27.78</v>
      </c>
      <c r="R3338" s="13">
        <f t="shared" si="261"/>
        <v>42437.398680555561</v>
      </c>
      <c r="S3338" s="13">
        <f t="shared" si="262"/>
        <v>42465.35701388889</v>
      </c>
      <c r="T3338">
        <f t="shared" si="263"/>
        <v>2016</v>
      </c>
    </row>
    <row r="3339" spans="1:20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 t="shared" si="264"/>
        <v>110</v>
      </c>
      <c r="Q3339">
        <f t="shared" si="260"/>
        <v>81.03</v>
      </c>
      <c r="R3339" s="13">
        <f t="shared" si="261"/>
        <v>41901.282025462962</v>
      </c>
      <c r="S3339" s="13">
        <f t="shared" si="262"/>
        <v>41922.875</v>
      </c>
      <c r="T3339">
        <f t="shared" si="263"/>
        <v>2014</v>
      </c>
    </row>
    <row r="3340" spans="1:20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 t="shared" si="264"/>
        <v>102</v>
      </c>
      <c r="Q3340">
        <f t="shared" si="260"/>
        <v>136.85</v>
      </c>
      <c r="R3340" s="13">
        <f t="shared" si="261"/>
        <v>42769.574999999997</v>
      </c>
      <c r="S3340" s="13">
        <f t="shared" si="262"/>
        <v>42790.574999999997</v>
      </c>
      <c r="T3340">
        <f t="shared" si="263"/>
        <v>2017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 t="shared" si="264"/>
        <v>104</v>
      </c>
      <c r="Q3341">
        <f t="shared" si="260"/>
        <v>177.62</v>
      </c>
      <c r="R3341" s="13">
        <f t="shared" si="261"/>
        <v>42549.665717592594</v>
      </c>
      <c r="S3341" s="13">
        <f t="shared" si="262"/>
        <v>42579.665717592594</v>
      </c>
      <c r="T3341">
        <f t="shared" si="263"/>
        <v>2016</v>
      </c>
    </row>
    <row r="3342" spans="1:20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 t="shared" si="264"/>
        <v>138</v>
      </c>
      <c r="Q3342">
        <f t="shared" si="260"/>
        <v>109.08</v>
      </c>
      <c r="R3342" s="13">
        <f t="shared" si="261"/>
        <v>42685.974004629628</v>
      </c>
      <c r="S3342" s="13">
        <f t="shared" si="262"/>
        <v>42710.974004629628</v>
      </c>
      <c r="T3342">
        <f t="shared" si="263"/>
        <v>2016</v>
      </c>
    </row>
    <row r="3343" spans="1:20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 t="shared" si="264"/>
        <v>100</v>
      </c>
      <c r="Q3343">
        <f t="shared" si="260"/>
        <v>119.64</v>
      </c>
      <c r="R3343" s="13">
        <f t="shared" si="261"/>
        <v>42510.798854166671</v>
      </c>
      <c r="S3343" s="13">
        <f t="shared" si="262"/>
        <v>42533.708333333328</v>
      </c>
      <c r="T3343">
        <f t="shared" si="263"/>
        <v>2016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 t="shared" si="264"/>
        <v>102</v>
      </c>
      <c r="Q3344">
        <f t="shared" si="260"/>
        <v>78.209999999999994</v>
      </c>
      <c r="R3344" s="13">
        <f t="shared" si="261"/>
        <v>42062.296412037031</v>
      </c>
      <c r="S3344" s="13">
        <f t="shared" si="262"/>
        <v>42095.207638888889</v>
      </c>
      <c r="T3344">
        <f t="shared" si="263"/>
        <v>2015</v>
      </c>
    </row>
    <row r="3345" spans="1:20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 t="shared" si="264"/>
        <v>171</v>
      </c>
      <c r="Q3345">
        <f t="shared" si="260"/>
        <v>52.17</v>
      </c>
      <c r="R3345" s="13">
        <f t="shared" si="261"/>
        <v>42452.916481481487</v>
      </c>
      <c r="S3345" s="13">
        <f t="shared" si="262"/>
        <v>42473.554166666669</v>
      </c>
      <c r="T3345">
        <f t="shared" si="263"/>
        <v>2016</v>
      </c>
    </row>
    <row r="3346" spans="1:20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 t="shared" si="264"/>
        <v>101</v>
      </c>
      <c r="Q3346">
        <f t="shared" si="260"/>
        <v>114.13</v>
      </c>
      <c r="R3346" s="13">
        <f t="shared" si="261"/>
        <v>41851.200150462959</v>
      </c>
      <c r="S3346" s="13">
        <f t="shared" si="262"/>
        <v>41881.200150462959</v>
      </c>
      <c r="T3346">
        <f t="shared" si="263"/>
        <v>2014</v>
      </c>
    </row>
    <row r="3347" spans="1:20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 t="shared" si="264"/>
        <v>130</v>
      </c>
      <c r="Q3347">
        <f t="shared" si="260"/>
        <v>50</v>
      </c>
      <c r="R3347" s="13">
        <f t="shared" si="261"/>
        <v>42053.106111111112</v>
      </c>
      <c r="S3347" s="13">
        <f t="shared" si="262"/>
        <v>42112.025694444441</v>
      </c>
      <c r="T3347">
        <f t="shared" si="263"/>
        <v>2015</v>
      </c>
    </row>
    <row r="3348" spans="1:20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 t="shared" si="264"/>
        <v>110</v>
      </c>
      <c r="Q3348">
        <f t="shared" si="260"/>
        <v>91.67</v>
      </c>
      <c r="R3348" s="13">
        <f t="shared" si="261"/>
        <v>42054.024421296301</v>
      </c>
      <c r="S3348" s="13">
        <f t="shared" si="262"/>
        <v>42061.024421296301</v>
      </c>
      <c r="T3348">
        <f t="shared" si="263"/>
        <v>2015</v>
      </c>
    </row>
    <row r="3349" spans="1:20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 t="shared" si="264"/>
        <v>119</v>
      </c>
      <c r="Q3349">
        <f t="shared" si="260"/>
        <v>108.59</v>
      </c>
      <c r="R3349" s="13">
        <f t="shared" si="261"/>
        <v>42484.551550925928</v>
      </c>
      <c r="S3349" s="13">
        <f t="shared" si="262"/>
        <v>42498.875</v>
      </c>
      <c r="T3349">
        <f t="shared" si="263"/>
        <v>2016</v>
      </c>
    </row>
    <row r="3350" spans="1:20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 t="shared" si="264"/>
        <v>100</v>
      </c>
      <c r="Q3350">
        <f t="shared" si="260"/>
        <v>69.819999999999993</v>
      </c>
      <c r="R3350" s="13">
        <f t="shared" si="261"/>
        <v>42466.558796296296</v>
      </c>
      <c r="S3350" s="13">
        <f t="shared" si="262"/>
        <v>42490.165972222225</v>
      </c>
      <c r="T3350">
        <f t="shared" si="263"/>
        <v>2016</v>
      </c>
    </row>
    <row r="3351" spans="1:20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 t="shared" si="264"/>
        <v>153</v>
      </c>
      <c r="Q3351">
        <f t="shared" si="260"/>
        <v>109.57</v>
      </c>
      <c r="R3351" s="13">
        <f t="shared" si="261"/>
        <v>42513.110787037032</v>
      </c>
      <c r="S3351" s="13">
        <f t="shared" si="262"/>
        <v>42534.708333333328</v>
      </c>
      <c r="T3351">
        <f t="shared" si="263"/>
        <v>2016</v>
      </c>
    </row>
    <row r="3352" spans="1:20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 t="shared" si="264"/>
        <v>104</v>
      </c>
      <c r="Q3352">
        <f t="shared" si="260"/>
        <v>71.67</v>
      </c>
      <c r="R3352" s="13">
        <f t="shared" si="261"/>
        <v>42302.701516203699</v>
      </c>
      <c r="S3352" s="13">
        <f t="shared" si="262"/>
        <v>42337.958333333328</v>
      </c>
      <c r="T3352">
        <f t="shared" si="263"/>
        <v>2015</v>
      </c>
    </row>
    <row r="3353" spans="1:20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 t="shared" si="264"/>
        <v>101</v>
      </c>
      <c r="Q3353">
        <f t="shared" si="260"/>
        <v>93.61</v>
      </c>
      <c r="R3353" s="13">
        <f t="shared" si="261"/>
        <v>41806.395428240743</v>
      </c>
      <c r="S3353" s="13">
        <f t="shared" si="262"/>
        <v>41843.458333333336</v>
      </c>
      <c r="T3353">
        <f t="shared" si="263"/>
        <v>2014</v>
      </c>
    </row>
    <row r="3354" spans="1:20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 t="shared" si="264"/>
        <v>108</v>
      </c>
      <c r="Q3354">
        <f t="shared" si="260"/>
        <v>76.8</v>
      </c>
      <c r="R3354" s="13">
        <f t="shared" si="261"/>
        <v>42495.992800925931</v>
      </c>
      <c r="S3354" s="13">
        <f t="shared" si="262"/>
        <v>42552.958333333328</v>
      </c>
      <c r="T3354">
        <f t="shared" si="263"/>
        <v>2016</v>
      </c>
    </row>
    <row r="3355" spans="1:20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 t="shared" si="264"/>
        <v>315</v>
      </c>
      <c r="Q3355">
        <f t="shared" si="260"/>
        <v>35.799999999999997</v>
      </c>
      <c r="R3355" s="13">
        <f t="shared" si="261"/>
        <v>42479.432291666672</v>
      </c>
      <c r="S3355" s="13">
        <f t="shared" si="262"/>
        <v>42492.958333333328</v>
      </c>
      <c r="T3355">
        <f t="shared" si="263"/>
        <v>2016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 t="shared" si="264"/>
        <v>102</v>
      </c>
      <c r="Q3356">
        <f t="shared" si="260"/>
        <v>55.6</v>
      </c>
      <c r="R3356" s="13">
        <f t="shared" si="261"/>
        <v>42270.7269212963</v>
      </c>
      <c r="S3356" s="13">
        <f t="shared" si="262"/>
        <v>42306.167361111111</v>
      </c>
      <c r="T3356">
        <f t="shared" si="263"/>
        <v>2015</v>
      </c>
    </row>
    <row r="3357" spans="1:20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 t="shared" si="264"/>
        <v>126</v>
      </c>
      <c r="Q3357">
        <f t="shared" si="260"/>
        <v>147.33000000000001</v>
      </c>
      <c r="R3357" s="13">
        <f t="shared" si="261"/>
        <v>42489.619525462964</v>
      </c>
      <c r="S3357" s="13">
        <f t="shared" si="262"/>
        <v>42500.470138888893</v>
      </c>
      <c r="T3357">
        <f t="shared" si="263"/>
        <v>2016</v>
      </c>
    </row>
    <row r="3358" spans="1:20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 t="shared" si="264"/>
        <v>101</v>
      </c>
      <c r="Q3358">
        <f t="shared" si="260"/>
        <v>56.33</v>
      </c>
      <c r="R3358" s="13">
        <f t="shared" si="261"/>
        <v>42536.815648148149</v>
      </c>
      <c r="S3358" s="13">
        <f t="shared" si="262"/>
        <v>42566.815648148149</v>
      </c>
      <c r="T3358">
        <f t="shared" si="263"/>
        <v>2016</v>
      </c>
    </row>
    <row r="3359" spans="1:20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 t="shared" si="264"/>
        <v>101</v>
      </c>
      <c r="Q3359">
        <f t="shared" si="260"/>
        <v>96.19</v>
      </c>
      <c r="R3359" s="13">
        <f t="shared" si="261"/>
        <v>41822.417939814812</v>
      </c>
      <c r="S3359" s="13">
        <f t="shared" si="262"/>
        <v>41852.417939814812</v>
      </c>
      <c r="T3359">
        <f t="shared" si="263"/>
        <v>2014</v>
      </c>
    </row>
    <row r="3360" spans="1:20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 t="shared" si="264"/>
        <v>103</v>
      </c>
      <c r="Q3360">
        <f t="shared" si="260"/>
        <v>63.57</v>
      </c>
      <c r="R3360" s="13">
        <f t="shared" si="261"/>
        <v>41932.311099537037</v>
      </c>
      <c r="S3360" s="13">
        <f t="shared" si="262"/>
        <v>41962.352766203709</v>
      </c>
      <c r="T3360">
        <f t="shared" si="263"/>
        <v>2014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 t="shared" si="264"/>
        <v>106</v>
      </c>
      <c r="Q3361">
        <f t="shared" si="260"/>
        <v>184.78</v>
      </c>
      <c r="R3361" s="13">
        <f t="shared" si="261"/>
        <v>42746.057106481487</v>
      </c>
      <c r="S3361" s="13">
        <f t="shared" si="262"/>
        <v>42791.057106481487</v>
      </c>
      <c r="T3361">
        <f t="shared" si="263"/>
        <v>2017</v>
      </c>
    </row>
    <row r="3362" spans="1:20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 t="shared" si="264"/>
        <v>101</v>
      </c>
      <c r="Q3362">
        <f t="shared" si="260"/>
        <v>126.72</v>
      </c>
      <c r="R3362" s="13">
        <f t="shared" si="261"/>
        <v>42697.082673611112</v>
      </c>
      <c r="S3362" s="13">
        <f t="shared" si="262"/>
        <v>42718.665972222225</v>
      </c>
      <c r="T3362">
        <f t="shared" si="263"/>
        <v>2016</v>
      </c>
    </row>
    <row r="3363" spans="1:20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 t="shared" si="264"/>
        <v>113</v>
      </c>
      <c r="Q3363">
        <f t="shared" si="260"/>
        <v>83.43</v>
      </c>
      <c r="R3363" s="13">
        <f t="shared" si="261"/>
        <v>41866.025347222225</v>
      </c>
      <c r="S3363" s="13">
        <f t="shared" si="262"/>
        <v>41883.665972222225</v>
      </c>
      <c r="T3363">
        <f t="shared" si="263"/>
        <v>2014</v>
      </c>
    </row>
    <row r="3364" spans="1:20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 t="shared" si="264"/>
        <v>218</v>
      </c>
      <c r="Q3364">
        <f t="shared" si="260"/>
        <v>54.5</v>
      </c>
      <c r="R3364" s="13">
        <f t="shared" si="261"/>
        <v>42056.091631944444</v>
      </c>
      <c r="S3364" s="13">
        <f t="shared" si="262"/>
        <v>42070.204861111109</v>
      </c>
      <c r="T3364">
        <f t="shared" si="263"/>
        <v>2015</v>
      </c>
    </row>
    <row r="3365" spans="1:20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 t="shared" si="264"/>
        <v>101</v>
      </c>
      <c r="Q3365">
        <f t="shared" si="260"/>
        <v>302.31</v>
      </c>
      <c r="R3365" s="13">
        <f t="shared" si="261"/>
        <v>41851.771354166667</v>
      </c>
      <c r="S3365" s="13">
        <f t="shared" si="262"/>
        <v>41870.666666666664</v>
      </c>
      <c r="T3365">
        <f t="shared" si="263"/>
        <v>2014</v>
      </c>
    </row>
    <row r="3366" spans="1:20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 t="shared" si="264"/>
        <v>106</v>
      </c>
      <c r="Q3366">
        <f t="shared" si="260"/>
        <v>44.14</v>
      </c>
      <c r="R3366" s="13">
        <f t="shared" si="261"/>
        <v>42422.977418981478</v>
      </c>
      <c r="S3366" s="13">
        <f t="shared" si="262"/>
        <v>42444.875</v>
      </c>
      <c r="T3366">
        <f t="shared" si="263"/>
        <v>2016</v>
      </c>
    </row>
    <row r="3367" spans="1:20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 t="shared" si="264"/>
        <v>104</v>
      </c>
      <c r="Q3367">
        <f t="shared" si="260"/>
        <v>866.67</v>
      </c>
      <c r="R3367" s="13">
        <f t="shared" si="261"/>
        <v>42321.101759259262</v>
      </c>
      <c r="S3367" s="13">
        <f t="shared" si="262"/>
        <v>42351.101759259262</v>
      </c>
      <c r="T3367">
        <f t="shared" si="263"/>
        <v>2015</v>
      </c>
    </row>
    <row r="3368" spans="1:20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 t="shared" si="264"/>
        <v>221</v>
      </c>
      <c r="Q3368">
        <f t="shared" si="260"/>
        <v>61.39</v>
      </c>
      <c r="R3368" s="13">
        <f t="shared" si="261"/>
        <v>42107.067557870367</v>
      </c>
      <c r="S3368" s="13">
        <f t="shared" si="262"/>
        <v>42137.067557870367</v>
      </c>
      <c r="T3368">
        <f t="shared" si="263"/>
        <v>2015</v>
      </c>
    </row>
    <row r="3369" spans="1:20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 t="shared" si="264"/>
        <v>119</v>
      </c>
      <c r="Q3369">
        <f t="shared" si="260"/>
        <v>29.67</v>
      </c>
      <c r="R3369" s="13">
        <f t="shared" si="261"/>
        <v>42192.933958333335</v>
      </c>
      <c r="S3369" s="13">
        <f t="shared" si="262"/>
        <v>42217.933958333335</v>
      </c>
      <c r="T3369">
        <f t="shared" si="263"/>
        <v>2015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 t="shared" si="264"/>
        <v>105</v>
      </c>
      <c r="Q3370">
        <f t="shared" si="260"/>
        <v>45.48</v>
      </c>
      <c r="R3370" s="13">
        <f t="shared" si="261"/>
        <v>41969.199756944443</v>
      </c>
      <c r="S3370" s="13">
        <f t="shared" si="262"/>
        <v>42005.208333333328</v>
      </c>
      <c r="T3370">
        <f t="shared" si="263"/>
        <v>2014</v>
      </c>
    </row>
    <row r="3371" spans="1:20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 t="shared" si="264"/>
        <v>104</v>
      </c>
      <c r="Q3371">
        <f t="shared" si="260"/>
        <v>96.2</v>
      </c>
      <c r="R3371" s="13">
        <f t="shared" si="261"/>
        <v>42690.041435185187</v>
      </c>
      <c r="S3371" s="13">
        <f t="shared" si="262"/>
        <v>42750.041435185187</v>
      </c>
      <c r="T3371">
        <f t="shared" si="263"/>
        <v>2016</v>
      </c>
    </row>
    <row r="3372" spans="1:20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 t="shared" si="264"/>
        <v>118</v>
      </c>
      <c r="Q3372">
        <f t="shared" si="260"/>
        <v>67.92</v>
      </c>
      <c r="R3372" s="13">
        <f t="shared" si="261"/>
        <v>42690.334317129629</v>
      </c>
      <c r="S3372" s="13">
        <f t="shared" si="262"/>
        <v>42721.333333333328</v>
      </c>
      <c r="T3372">
        <f t="shared" si="263"/>
        <v>2016</v>
      </c>
    </row>
    <row r="3373" spans="1:20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 t="shared" si="264"/>
        <v>139</v>
      </c>
      <c r="Q3373">
        <f t="shared" si="260"/>
        <v>30.78</v>
      </c>
      <c r="R3373" s="13">
        <f t="shared" si="261"/>
        <v>42312.874594907407</v>
      </c>
      <c r="S3373" s="13">
        <f t="shared" si="262"/>
        <v>42340.874594907407</v>
      </c>
      <c r="T3373">
        <f t="shared" si="263"/>
        <v>2015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 t="shared" si="264"/>
        <v>104</v>
      </c>
      <c r="Q3374">
        <f t="shared" si="260"/>
        <v>38.33</v>
      </c>
      <c r="R3374" s="13">
        <f t="shared" si="261"/>
        <v>41855.548101851848</v>
      </c>
      <c r="S3374" s="13">
        <f t="shared" si="262"/>
        <v>41876.207638888889</v>
      </c>
      <c r="T3374">
        <f t="shared" si="263"/>
        <v>2014</v>
      </c>
    </row>
    <row r="3375" spans="1:20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 t="shared" si="264"/>
        <v>100</v>
      </c>
      <c r="Q3375">
        <f t="shared" si="260"/>
        <v>66.83</v>
      </c>
      <c r="R3375" s="13">
        <f t="shared" si="261"/>
        <v>42179.854629629626</v>
      </c>
      <c r="S3375" s="13">
        <f t="shared" si="262"/>
        <v>42203.666666666672</v>
      </c>
      <c r="T3375">
        <f t="shared" si="263"/>
        <v>2015</v>
      </c>
    </row>
    <row r="3376" spans="1:20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 t="shared" si="264"/>
        <v>107</v>
      </c>
      <c r="Q3376">
        <f t="shared" si="260"/>
        <v>71.73</v>
      </c>
      <c r="R3376" s="13">
        <f t="shared" si="261"/>
        <v>42275.731666666667</v>
      </c>
      <c r="S3376" s="13">
        <f t="shared" si="262"/>
        <v>42305.731666666667</v>
      </c>
      <c r="T3376">
        <f t="shared" si="263"/>
        <v>2015</v>
      </c>
    </row>
    <row r="3377" spans="1:20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 t="shared" si="264"/>
        <v>100</v>
      </c>
      <c r="Q3377">
        <f t="shared" si="260"/>
        <v>176.47</v>
      </c>
      <c r="R3377" s="13">
        <f t="shared" si="261"/>
        <v>41765.610798611109</v>
      </c>
      <c r="S3377" s="13">
        <f t="shared" si="262"/>
        <v>41777.610798611109</v>
      </c>
      <c r="T3377">
        <f t="shared" si="263"/>
        <v>2014</v>
      </c>
    </row>
    <row r="3378" spans="1:20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 t="shared" si="264"/>
        <v>100</v>
      </c>
      <c r="Q3378">
        <f t="shared" si="260"/>
        <v>421.11</v>
      </c>
      <c r="R3378" s="13">
        <f t="shared" si="261"/>
        <v>42059.701319444444</v>
      </c>
      <c r="S3378" s="13">
        <f t="shared" si="262"/>
        <v>42119.659652777773</v>
      </c>
      <c r="T3378">
        <f t="shared" si="263"/>
        <v>2015</v>
      </c>
    </row>
    <row r="3379" spans="1:20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 t="shared" si="264"/>
        <v>101</v>
      </c>
      <c r="Q3379">
        <f t="shared" si="260"/>
        <v>104.99</v>
      </c>
      <c r="R3379" s="13">
        <f t="shared" si="261"/>
        <v>42053.732627314821</v>
      </c>
      <c r="S3379" s="13">
        <f t="shared" si="262"/>
        <v>42083.705555555556</v>
      </c>
      <c r="T3379">
        <f t="shared" si="263"/>
        <v>2015</v>
      </c>
    </row>
    <row r="3380" spans="1:20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 t="shared" si="264"/>
        <v>108</v>
      </c>
      <c r="Q3380">
        <f t="shared" si="260"/>
        <v>28.19</v>
      </c>
      <c r="R3380" s="13">
        <f t="shared" si="261"/>
        <v>41858.355393518519</v>
      </c>
      <c r="S3380" s="13">
        <f t="shared" si="262"/>
        <v>41882.547222222223</v>
      </c>
      <c r="T3380">
        <f t="shared" si="263"/>
        <v>2014</v>
      </c>
    </row>
    <row r="3381" spans="1:20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 t="shared" si="264"/>
        <v>104</v>
      </c>
      <c r="Q3381">
        <f t="shared" si="260"/>
        <v>54.55</v>
      </c>
      <c r="R3381" s="13">
        <f t="shared" si="261"/>
        <v>42225.513888888891</v>
      </c>
      <c r="S3381" s="13">
        <f t="shared" si="262"/>
        <v>42242.958333333328</v>
      </c>
      <c r="T3381">
        <f t="shared" si="263"/>
        <v>2015</v>
      </c>
    </row>
    <row r="3382" spans="1:20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 t="shared" si="264"/>
        <v>104</v>
      </c>
      <c r="Q3382">
        <f t="shared" si="260"/>
        <v>111.89</v>
      </c>
      <c r="R3382" s="13">
        <f t="shared" si="261"/>
        <v>41937.95344907407</v>
      </c>
      <c r="S3382" s="13">
        <f t="shared" si="262"/>
        <v>41972.995115740734</v>
      </c>
      <c r="T3382">
        <f t="shared" si="263"/>
        <v>2014</v>
      </c>
    </row>
    <row r="3383" spans="1:20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 t="shared" si="264"/>
        <v>102</v>
      </c>
      <c r="Q3383">
        <f t="shared" si="260"/>
        <v>85.21</v>
      </c>
      <c r="R3383" s="13">
        <f t="shared" si="261"/>
        <v>42044.184988425928</v>
      </c>
      <c r="S3383" s="13">
        <f t="shared" si="262"/>
        <v>42074.143321759257</v>
      </c>
      <c r="T3383">
        <f t="shared" si="263"/>
        <v>2015</v>
      </c>
    </row>
    <row r="3384" spans="1:20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 t="shared" si="264"/>
        <v>101</v>
      </c>
      <c r="Q3384">
        <f t="shared" si="260"/>
        <v>76.650000000000006</v>
      </c>
      <c r="R3384" s="13">
        <f t="shared" si="261"/>
        <v>42559.431203703702</v>
      </c>
      <c r="S3384" s="13">
        <f t="shared" si="262"/>
        <v>42583.957638888889</v>
      </c>
      <c r="T3384">
        <f t="shared" si="263"/>
        <v>2016</v>
      </c>
    </row>
    <row r="3385" spans="1:20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 t="shared" si="264"/>
        <v>112</v>
      </c>
      <c r="Q3385">
        <f t="shared" si="260"/>
        <v>65.17</v>
      </c>
      <c r="R3385" s="13">
        <f t="shared" si="261"/>
        <v>42524.782638888893</v>
      </c>
      <c r="S3385" s="13">
        <f t="shared" si="262"/>
        <v>42544.782638888893</v>
      </c>
      <c r="T3385">
        <f t="shared" si="263"/>
        <v>2016</v>
      </c>
    </row>
    <row r="3386" spans="1:20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 t="shared" si="264"/>
        <v>100</v>
      </c>
      <c r="Q3386">
        <f t="shared" si="260"/>
        <v>93.76</v>
      </c>
      <c r="R3386" s="13">
        <f t="shared" si="261"/>
        <v>42292.087592592594</v>
      </c>
      <c r="S3386" s="13">
        <f t="shared" si="262"/>
        <v>42329.125</v>
      </c>
      <c r="T3386">
        <f t="shared" si="263"/>
        <v>2015</v>
      </c>
    </row>
    <row r="3387" spans="1:20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 t="shared" si="264"/>
        <v>100</v>
      </c>
      <c r="Q3387">
        <f t="shared" si="260"/>
        <v>133.33000000000001</v>
      </c>
      <c r="R3387" s="13">
        <f t="shared" si="261"/>
        <v>41953.8675</v>
      </c>
      <c r="S3387" s="13">
        <f t="shared" si="262"/>
        <v>41983.8675</v>
      </c>
      <c r="T3387">
        <f t="shared" si="263"/>
        <v>2014</v>
      </c>
    </row>
    <row r="3388" spans="1:20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 t="shared" si="264"/>
        <v>105</v>
      </c>
      <c r="Q3388">
        <f t="shared" si="260"/>
        <v>51.22</v>
      </c>
      <c r="R3388" s="13">
        <f t="shared" si="261"/>
        <v>41946.644745370373</v>
      </c>
      <c r="S3388" s="13">
        <f t="shared" si="262"/>
        <v>41976.644745370373</v>
      </c>
      <c r="T3388">
        <f t="shared" si="263"/>
        <v>2014</v>
      </c>
    </row>
    <row r="3389" spans="1:20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 t="shared" si="264"/>
        <v>117</v>
      </c>
      <c r="Q3389">
        <f t="shared" si="260"/>
        <v>100.17</v>
      </c>
      <c r="R3389" s="13">
        <f t="shared" si="261"/>
        <v>41947.762592592589</v>
      </c>
      <c r="S3389" s="13">
        <f t="shared" si="262"/>
        <v>41987.762592592597</v>
      </c>
      <c r="T3389">
        <f t="shared" si="263"/>
        <v>2014</v>
      </c>
    </row>
    <row r="3390" spans="1:20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 t="shared" si="264"/>
        <v>104</v>
      </c>
      <c r="Q3390">
        <f t="shared" si="260"/>
        <v>34.6</v>
      </c>
      <c r="R3390" s="13">
        <f t="shared" si="261"/>
        <v>42143.461122685185</v>
      </c>
      <c r="S3390" s="13">
        <f t="shared" si="262"/>
        <v>42173.461122685185</v>
      </c>
      <c r="T3390">
        <f t="shared" si="263"/>
        <v>2015</v>
      </c>
    </row>
    <row r="3391" spans="1:20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 t="shared" si="264"/>
        <v>115</v>
      </c>
      <c r="Q3391">
        <f t="shared" si="260"/>
        <v>184.68</v>
      </c>
      <c r="R3391" s="13">
        <f t="shared" si="261"/>
        <v>42494.563449074078</v>
      </c>
      <c r="S3391" s="13">
        <f t="shared" si="262"/>
        <v>42524.563449074078</v>
      </c>
      <c r="T3391">
        <f t="shared" si="263"/>
        <v>2016</v>
      </c>
    </row>
    <row r="3392" spans="1:20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 t="shared" si="264"/>
        <v>102</v>
      </c>
      <c r="Q3392">
        <f t="shared" si="260"/>
        <v>69.819999999999993</v>
      </c>
      <c r="R3392" s="13">
        <f t="shared" si="261"/>
        <v>41815.774826388886</v>
      </c>
      <c r="S3392" s="13">
        <f t="shared" si="262"/>
        <v>41830.774826388886</v>
      </c>
      <c r="T3392">
        <f t="shared" si="263"/>
        <v>2014</v>
      </c>
    </row>
    <row r="3393" spans="1:20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 t="shared" si="264"/>
        <v>223</v>
      </c>
      <c r="Q3393">
        <f t="shared" si="260"/>
        <v>61.94</v>
      </c>
      <c r="R3393" s="13">
        <f t="shared" si="261"/>
        <v>41830.545694444445</v>
      </c>
      <c r="S3393" s="13">
        <f t="shared" si="262"/>
        <v>41859.936111111114</v>
      </c>
      <c r="T3393">
        <f t="shared" si="263"/>
        <v>2014</v>
      </c>
    </row>
    <row r="3394" spans="1:20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 t="shared" si="264"/>
        <v>100</v>
      </c>
      <c r="Q3394">
        <f t="shared" si="260"/>
        <v>41.67</v>
      </c>
      <c r="R3394" s="13">
        <f t="shared" si="261"/>
        <v>42446.845543981486</v>
      </c>
      <c r="S3394" s="13">
        <f t="shared" si="262"/>
        <v>42496.845543981486</v>
      </c>
      <c r="T3394">
        <f t="shared" si="263"/>
        <v>2016</v>
      </c>
    </row>
    <row r="3395" spans="1:20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 t="shared" si="264"/>
        <v>106</v>
      </c>
      <c r="Q3395">
        <f t="shared" ref="Q3395:Q3458" si="265">IFERROR(ROUND(E3395/L3395,2),0)</f>
        <v>36.07</v>
      </c>
      <c r="R3395" s="13">
        <f t="shared" ref="R3395:R3458" si="266">(((J3395/60)/60)/24+DATE(1970,1,1))</f>
        <v>41923.921643518523</v>
      </c>
      <c r="S3395" s="13">
        <f t="shared" ref="S3395:S3458" si="267">(((I3395/60)/60)/24)+DATE(1970,1,1)</f>
        <v>41949.031944444447</v>
      </c>
      <c r="T3395">
        <f t="shared" ref="T3395:T3458" si="268">YEAR(R3395)</f>
        <v>2014</v>
      </c>
    </row>
    <row r="3396" spans="1:20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 t="shared" ref="P3396:P3459" si="269">ROUND(E3396/D3396*100,0)</f>
        <v>142</v>
      </c>
      <c r="Q3396">
        <f t="shared" si="265"/>
        <v>29</v>
      </c>
      <c r="R3396" s="13">
        <f t="shared" si="266"/>
        <v>41817.59542824074</v>
      </c>
      <c r="S3396" s="13">
        <f t="shared" si="267"/>
        <v>41847.59542824074</v>
      </c>
      <c r="T3396">
        <f t="shared" si="268"/>
        <v>2014</v>
      </c>
    </row>
    <row r="3397" spans="1:20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 t="shared" si="269"/>
        <v>184</v>
      </c>
      <c r="Q3397">
        <f t="shared" si="265"/>
        <v>24.21</v>
      </c>
      <c r="R3397" s="13">
        <f t="shared" si="266"/>
        <v>42140.712314814817</v>
      </c>
      <c r="S3397" s="13">
        <f t="shared" si="267"/>
        <v>42154.756944444445</v>
      </c>
      <c r="T3397">
        <f t="shared" si="268"/>
        <v>2015</v>
      </c>
    </row>
    <row r="3398" spans="1:20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 t="shared" si="269"/>
        <v>104</v>
      </c>
      <c r="Q3398">
        <f t="shared" si="265"/>
        <v>55.89</v>
      </c>
      <c r="R3398" s="13">
        <f t="shared" si="266"/>
        <v>41764.44663194444</v>
      </c>
      <c r="S3398" s="13">
        <f t="shared" si="267"/>
        <v>41791.165972222225</v>
      </c>
      <c r="T3398">
        <f t="shared" si="268"/>
        <v>2014</v>
      </c>
    </row>
    <row r="3399" spans="1:20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 t="shared" si="269"/>
        <v>112</v>
      </c>
      <c r="Q3399">
        <f t="shared" si="265"/>
        <v>11.67</v>
      </c>
      <c r="R3399" s="13">
        <f t="shared" si="266"/>
        <v>42378.478344907402</v>
      </c>
      <c r="S3399" s="13">
        <f t="shared" si="267"/>
        <v>42418.916666666672</v>
      </c>
      <c r="T3399">
        <f t="shared" si="268"/>
        <v>2016</v>
      </c>
    </row>
    <row r="3400" spans="1:20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 t="shared" si="269"/>
        <v>111</v>
      </c>
      <c r="Q3400">
        <f t="shared" si="265"/>
        <v>68.349999999999994</v>
      </c>
      <c r="R3400" s="13">
        <f t="shared" si="266"/>
        <v>41941.75203703704</v>
      </c>
      <c r="S3400" s="13">
        <f t="shared" si="267"/>
        <v>41964.708333333328</v>
      </c>
      <c r="T3400">
        <f t="shared" si="268"/>
        <v>2014</v>
      </c>
    </row>
    <row r="3401" spans="1:20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 t="shared" si="269"/>
        <v>104</v>
      </c>
      <c r="Q3401">
        <f t="shared" si="265"/>
        <v>27.07</v>
      </c>
      <c r="R3401" s="13">
        <f t="shared" si="266"/>
        <v>42026.920428240745</v>
      </c>
      <c r="S3401" s="13">
        <f t="shared" si="267"/>
        <v>42056.920428240745</v>
      </c>
      <c r="T3401">
        <f t="shared" si="268"/>
        <v>2015</v>
      </c>
    </row>
    <row r="3402" spans="1:20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 t="shared" si="269"/>
        <v>100</v>
      </c>
      <c r="Q3402">
        <f t="shared" si="265"/>
        <v>118.13</v>
      </c>
      <c r="R3402" s="13">
        <f t="shared" si="266"/>
        <v>41834.953865740739</v>
      </c>
      <c r="S3402" s="13">
        <f t="shared" si="267"/>
        <v>41879.953865740739</v>
      </c>
      <c r="T3402">
        <f t="shared" si="268"/>
        <v>2014</v>
      </c>
    </row>
    <row r="3403" spans="1:20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 t="shared" si="269"/>
        <v>102</v>
      </c>
      <c r="Q3403">
        <f t="shared" si="265"/>
        <v>44.76</v>
      </c>
      <c r="R3403" s="13">
        <f t="shared" si="266"/>
        <v>42193.723912037036</v>
      </c>
      <c r="S3403" s="13">
        <f t="shared" si="267"/>
        <v>42223.723912037036</v>
      </c>
      <c r="T3403">
        <f t="shared" si="268"/>
        <v>2015</v>
      </c>
    </row>
    <row r="3404" spans="1:20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 t="shared" si="269"/>
        <v>110</v>
      </c>
      <c r="Q3404">
        <f t="shared" si="265"/>
        <v>99.79</v>
      </c>
      <c r="R3404" s="13">
        <f t="shared" si="266"/>
        <v>42290.61855324074</v>
      </c>
      <c r="S3404" s="13">
        <f t="shared" si="267"/>
        <v>42320.104861111111</v>
      </c>
      <c r="T3404">
        <f t="shared" si="268"/>
        <v>2015</v>
      </c>
    </row>
    <row r="3405" spans="1:20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 t="shared" si="269"/>
        <v>100</v>
      </c>
      <c r="Q3405">
        <f t="shared" si="265"/>
        <v>117.65</v>
      </c>
      <c r="R3405" s="13">
        <f t="shared" si="266"/>
        <v>42150.462083333332</v>
      </c>
      <c r="S3405" s="13">
        <f t="shared" si="267"/>
        <v>42180.462083333332</v>
      </c>
      <c r="T3405">
        <f t="shared" si="268"/>
        <v>2015</v>
      </c>
    </row>
    <row r="3406" spans="1:20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 t="shared" si="269"/>
        <v>122</v>
      </c>
      <c r="Q3406">
        <f t="shared" si="265"/>
        <v>203.33</v>
      </c>
      <c r="R3406" s="13">
        <f t="shared" si="266"/>
        <v>42152.503495370373</v>
      </c>
      <c r="S3406" s="13">
        <f t="shared" si="267"/>
        <v>42172.503495370373</v>
      </c>
      <c r="T3406">
        <f t="shared" si="268"/>
        <v>2015</v>
      </c>
    </row>
    <row r="3407" spans="1:20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 t="shared" si="269"/>
        <v>138</v>
      </c>
      <c r="Q3407">
        <f t="shared" si="265"/>
        <v>28.32</v>
      </c>
      <c r="R3407" s="13">
        <f t="shared" si="266"/>
        <v>42410.017199074078</v>
      </c>
      <c r="S3407" s="13">
        <f t="shared" si="267"/>
        <v>42430.999305555553</v>
      </c>
      <c r="T3407">
        <f t="shared" si="268"/>
        <v>2016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 t="shared" si="269"/>
        <v>100</v>
      </c>
      <c r="Q3408">
        <f t="shared" si="265"/>
        <v>110.23</v>
      </c>
      <c r="R3408" s="13">
        <f t="shared" si="266"/>
        <v>41791.492777777778</v>
      </c>
      <c r="S3408" s="13">
        <f t="shared" si="267"/>
        <v>41836.492777777778</v>
      </c>
      <c r="T3408">
        <f t="shared" si="268"/>
        <v>2014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 t="shared" si="269"/>
        <v>107</v>
      </c>
      <c r="Q3409">
        <f t="shared" si="265"/>
        <v>31.97</v>
      </c>
      <c r="R3409" s="13">
        <f t="shared" si="266"/>
        <v>41796.422326388885</v>
      </c>
      <c r="S3409" s="13">
        <f t="shared" si="267"/>
        <v>41826.422326388885</v>
      </c>
      <c r="T3409">
        <f t="shared" si="268"/>
        <v>2014</v>
      </c>
    </row>
    <row r="3410" spans="1:20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 t="shared" si="269"/>
        <v>211</v>
      </c>
      <c r="Q3410">
        <f t="shared" si="265"/>
        <v>58.61</v>
      </c>
      <c r="R3410" s="13">
        <f t="shared" si="266"/>
        <v>41808.991944444446</v>
      </c>
      <c r="S3410" s="13">
        <f t="shared" si="267"/>
        <v>41838.991944444446</v>
      </c>
      <c r="T3410">
        <f t="shared" si="268"/>
        <v>2014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 t="shared" si="269"/>
        <v>124</v>
      </c>
      <c r="Q3411">
        <f t="shared" si="265"/>
        <v>29.43</v>
      </c>
      <c r="R3411" s="13">
        <f t="shared" si="266"/>
        <v>42544.814328703709</v>
      </c>
      <c r="S3411" s="13">
        <f t="shared" si="267"/>
        <v>42582.873611111107</v>
      </c>
      <c r="T3411">
        <f t="shared" si="268"/>
        <v>2016</v>
      </c>
    </row>
    <row r="3412" spans="1:20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 t="shared" si="269"/>
        <v>109</v>
      </c>
      <c r="Q3412">
        <f t="shared" si="265"/>
        <v>81.38</v>
      </c>
      <c r="R3412" s="13">
        <f t="shared" si="266"/>
        <v>42500.041550925926</v>
      </c>
      <c r="S3412" s="13">
        <f t="shared" si="267"/>
        <v>42527.291666666672</v>
      </c>
      <c r="T3412">
        <f t="shared" si="268"/>
        <v>2016</v>
      </c>
    </row>
    <row r="3413" spans="1:20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 t="shared" si="269"/>
        <v>104</v>
      </c>
      <c r="Q3413">
        <f t="shared" si="265"/>
        <v>199.17</v>
      </c>
      <c r="R3413" s="13">
        <f t="shared" si="266"/>
        <v>42265.022824074069</v>
      </c>
      <c r="S3413" s="13">
        <f t="shared" si="267"/>
        <v>42285.022824074069</v>
      </c>
      <c r="T3413">
        <f t="shared" si="268"/>
        <v>2015</v>
      </c>
    </row>
    <row r="3414" spans="1:20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 t="shared" si="269"/>
        <v>100</v>
      </c>
      <c r="Q3414">
        <f t="shared" si="265"/>
        <v>115.38</v>
      </c>
      <c r="R3414" s="13">
        <f t="shared" si="266"/>
        <v>41879.959050925929</v>
      </c>
      <c r="S3414" s="13">
        <f t="shared" si="267"/>
        <v>41909.959050925929</v>
      </c>
      <c r="T3414">
        <f t="shared" si="268"/>
        <v>2014</v>
      </c>
    </row>
    <row r="3415" spans="1:20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 t="shared" si="269"/>
        <v>130</v>
      </c>
      <c r="Q3415">
        <f t="shared" si="265"/>
        <v>46.43</v>
      </c>
      <c r="R3415" s="13">
        <f t="shared" si="266"/>
        <v>42053.733078703706</v>
      </c>
      <c r="S3415" s="13">
        <f t="shared" si="267"/>
        <v>42063.207638888889</v>
      </c>
      <c r="T3415">
        <f t="shared" si="268"/>
        <v>2015</v>
      </c>
    </row>
    <row r="3416" spans="1:20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 t="shared" si="269"/>
        <v>104</v>
      </c>
      <c r="Q3416">
        <f t="shared" si="265"/>
        <v>70.569999999999993</v>
      </c>
      <c r="R3416" s="13">
        <f t="shared" si="266"/>
        <v>42675.832465277781</v>
      </c>
      <c r="S3416" s="13">
        <f t="shared" si="267"/>
        <v>42705.332638888889</v>
      </c>
      <c r="T3416">
        <f t="shared" si="268"/>
        <v>2016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 t="shared" si="269"/>
        <v>100</v>
      </c>
      <c r="Q3417">
        <f t="shared" si="265"/>
        <v>22.22</v>
      </c>
      <c r="R3417" s="13">
        <f t="shared" si="266"/>
        <v>42467.144166666665</v>
      </c>
      <c r="S3417" s="13">
        <f t="shared" si="267"/>
        <v>42477.979166666672</v>
      </c>
      <c r="T3417">
        <f t="shared" si="268"/>
        <v>2016</v>
      </c>
    </row>
    <row r="3418" spans="1:20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 t="shared" si="269"/>
        <v>120</v>
      </c>
      <c r="Q3418">
        <f t="shared" si="265"/>
        <v>159.47</v>
      </c>
      <c r="R3418" s="13">
        <f t="shared" si="266"/>
        <v>42089.412557870368</v>
      </c>
      <c r="S3418" s="13">
        <f t="shared" si="267"/>
        <v>42117.770833333328</v>
      </c>
      <c r="T3418">
        <f t="shared" si="268"/>
        <v>2015</v>
      </c>
    </row>
    <row r="3419" spans="1:20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 t="shared" si="269"/>
        <v>100</v>
      </c>
      <c r="Q3419">
        <f t="shared" si="265"/>
        <v>37.78</v>
      </c>
      <c r="R3419" s="13">
        <f t="shared" si="266"/>
        <v>41894.91375</v>
      </c>
      <c r="S3419" s="13">
        <f t="shared" si="267"/>
        <v>41938.029861111114</v>
      </c>
      <c r="T3419">
        <f t="shared" si="268"/>
        <v>2014</v>
      </c>
    </row>
    <row r="3420" spans="1:20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 t="shared" si="269"/>
        <v>101</v>
      </c>
      <c r="Q3420">
        <f t="shared" si="265"/>
        <v>72.05</v>
      </c>
      <c r="R3420" s="13">
        <f t="shared" si="266"/>
        <v>41752.83457175926</v>
      </c>
      <c r="S3420" s="13">
        <f t="shared" si="267"/>
        <v>41782.83457175926</v>
      </c>
      <c r="T3420">
        <f t="shared" si="268"/>
        <v>2014</v>
      </c>
    </row>
    <row r="3421" spans="1:20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 t="shared" si="269"/>
        <v>107</v>
      </c>
      <c r="Q3421">
        <f t="shared" si="265"/>
        <v>63.7</v>
      </c>
      <c r="R3421" s="13">
        <f t="shared" si="266"/>
        <v>42448.821585648147</v>
      </c>
      <c r="S3421" s="13">
        <f t="shared" si="267"/>
        <v>42466.895833333328</v>
      </c>
      <c r="T3421">
        <f t="shared" si="268"/>
        <v>2016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 t="shared" si="269"/>
        <v>138</v>
      </c>
      <c r="Q3422">
        <f t="shared" si="265"/>
        <v>28.41</v>
      </c>
      <c r="R3422" s="13">
        <f t="shared" si="266"/>
        <v>42405.090300925927</v>
      </c>
      <c r="S3422" s="13">
        <f t="shared" si="267"/>
        <v>42414</v>
      </c>
      <c r="T3422">
        <f t="shared" si="268"/>
        <v>2016</v>
      </c>
    </row>
    <row r="3423" spans="1:20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 t="shared" si="269"/>
        <v>101</v>
      </c>
      <c r="Q3423">
        <f t="shared" si="265"/>
        <v>103.21</v>
      </c>
      <c r="R3423" s="13">
        <f t="shared" si="266"/>
        <v>42037.791238425925</v>
      </c>
      <c r="S3423" s="13">
        <f t="shared" si="267"/>
        <v>42067.791238425925</v>
      </c>
      <c r="T3423">
        <f t="shared" si="268"/>
        <v>2015</v>
      </c>
    </row>
    <row r="3424" spans="1:20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 t="shared" si="269"/>
        <v>109</v>
      </c>
      <c r="Q3424">
        <f t="shared" si="265"/>
        <v>71.150000000000006</v>
      </c>
      <c r="R3424" s="13">
        <f t="shared" si="266"/>
        <v>42323.562222222223</v>
      </c>
      <c r="S3424" s="13">
        <f t="shared" si="267"/>
        <v>42352</v>
      </c>
      <c r="T3424">
        <f t="shared" si="268"/>
        <v>2015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 t="shared" si="269"/>
        <v>140</v>
      </c>
      <c r="Q3425">
        <f t="shared" si="265"/>
        <v>35</v>
      </c>
      <c r="R3425" s="13">
        <f t="shared" si="266"/>
        <v>42088.911354166667</v>
      </c>
      <c r="S3425" s="13">
        <f t="shared" si="267"/>
        <v>42118.911354166667</v>
      </c>
      <c r="T3425">
        <f t="shared" si="268"/>
        <v>2015</v>
      </c>
    </row>
    <row r="3426" spans="1:20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 t="shared" si="269"/>
        <v>104</v>
      </c>
      <c r="Q3426">
        <f t="shared" si="265"/>
        <v>81.78</v>
      </c>
      <c r="R3426" s="13">
        <f t="shared" si="266"/>
        <v>42018.676898148144</v>
      </c>
      <c r="S3426" s="13">
        <f t="shared" si="267"/>
        <v>42040.290972222225</v>
      </c>
      <c r="T3426">
        <f t="shared" si="268"/>
        <v>2015</v>
      </c>
    </row>
    <row r="3427" spans="1:20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 t="shared" si="269"/>
        <v>103</v>
      </c>
      <c r="Q3427">
        <f t="shared" si="265"/>
        <v>297.02999999999997</v>
      </c>
      <c r="R3427" s="13">
        <f t="shared" si="266"/>
        <v>41884.617314814815</v>
      </c>
      <c r="S3427" s="13">
        <f t="shared" si="267"/>
        <v>41916.617314814815</v>
      </c>
      <c r="T3427">
        <f t="shared" si="268"/>
        <v>2014</v>
      </c>
    </row>
    <row r="3428" spans="1:20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 t="shared" si="269"/>
        <v>108</v>
      </c>
      <c r="Q3428">
        <f t="shared" si="265"/>
        <v>46.61</v>
      </c>
      <c r="R3428" s="13">
        <f t="shared" si="266"/>
        <v>41884.056747685187</v>
      </c>
      <c r="S3428" s="13">
        <f t="shared" si="267"/>
        <v>41903.083333333336</v>
      </c>
      <c r="T3428">
        <f t="shared" si="268"/>
        <v>2014</v>
      </c>
    </row>
    <row r="3429" spans="1:20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 t="shared" si="269"/>
        <v>100</v>
      </c>
      <c r="Q3429">
        <f t="shared" si="265"/>
        <v>51.72</v>
      </c>
      <c r="R3429" s="13">
        <f t="shared" si="266"/>
        <v>41792.645277777774</v>
      </c>
      <c r="S3429" s="13">
        <f t="shared" si="267"/>
        <v>41822.645277777774</v>
      </c>
      <c r="T3429">
        <f t="shared" si="268"/>
        <v>2014</v>
      </c>
    </row>
    <row r="3430" spans="1:20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 t="shared" si="269"/>
        <v>103</v>
      </c>
      <c r="Q3430">
        <f t="shared" si="265"/>
        <v>40.29</v>
      </c>
      <c r="R3430" s="13">
        <f t="shared" si="266"/>
        <v>42038.720451388886</v>
      </c>
      <c r="S3430" s="13">
        <f t="shared" si="267"/>
        <v>42063.708333333328</v>
      </c>
      <c r="T3430">
        <f t="shared" si="268"/>
        <v>2015</v>
      </c>
    </row>
    <row r="3431" spans="1:20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 t="shared" si="269"/>
        <v>130</v>
      </c>
      <c r="Q3431">
        <f t="shared" si="265"/>
        <v>16.25</v>
      </c>
      <c r="R3431" s="13">
        <f t="shared" si="266"/>
        <v>42662.021539351852</v>
      </c>
      <c r="S3431" s="13">
        <f t="shared" si="267"/>
        <v>42676.021539351852</v>
      </c>
      <c r="T3431">
        <f t="shared" si="268"/>
        <v>2016</v>
      </c>
    </row>
    <row r="3432" spans="1:20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 t="shared" si="269"/>
        <v>109</v>
      </c>
      <c r="Q3432">
        <f t="shared" si="265"/>
        <v>30.15</v>
      </c>
      <c r="R3432" s="13">
        <f t="shared" si="266"/>
        <v>41820.945613425924</v>
      </c>
      <c r="S3432" s="13">
        <f t="shared" si="267"/>
        <v>41850.945613425924</v>
      </c>
      <c r="T3432">
        <f t="shared" si="268"/>
        <v>2014</v>
      </c>
    </row>
    <row r="3433" spans="1:20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 t="shared" si="269"/>
        <v>100</v>
      </c>
      <c r="Q3433">
        <f t="shared" si="265"/>
        <v>95.24</v>
      </c>
      <c r="R3433" s="13">
        <f t="shared" si="266"/>
        <v>41839.730937500004</v>
      </c>
      <c r="S3433" s="13">
        <f t="shared" si="267"/>
        <v>41869.730937500004</v>
      </c>
      <c r="T3433">
        <f t="shared" si="268"/>
        <v>2014</v>
      </c>
    </row>
    <row r="3434" spans="1:20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 t="shared" si="269"/>
        <v>110</v>
      </c>
      <c r="Q3434">
        <f t="shared" si="265"/>
        <v>52.21</v>
      </c>
      <c r="R3434" s="13">
        <f t="shared" si="266"/>
        <v>42380.581180555557</v>
      </c>
      <c r="S3434" s="13">
        <f t="shared" si="267"/>
        <v>42405.916666666672</v>
      </c>
      <c r="T3434">
        <f t="shared" si="268"/>
        <v>2016</v>
      </c>
    </row>
    <row r="3435" spans="1:20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 t="shared" si="269"/>
        <v>100</v>
      </c>
      <c r="Q3435">
        <f t="shared" si="265"/>
        <v>134.15</v>
      </c>
      <c r="R3435" s="13">
        <f t="shared" si="266"/>
        <v>41776.063136574077</v>
      </c>
      <c r="S3435" s="13">
        <f t="shared" si="267"/>
        <v>41807.125</v>
      </c>
      <c r="T3435">
        <f t="shared" si="268"/>
        <v>2014</v>
      </c>
    </row>
    <row r="3436" spans="1:20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 t="shared" si="269"/>
        <v>106</v>
      </c>
      <c r="Q3436">
        <f t="shared" si="265"/>
        <v>62.83</v>
      </c>
      <c r="R3436" s="13">
        <f t="shared" si="266"/>
        <v>41800.380428240744</v>
      </c>
      <c r="S3436" s="13">
        <f t="shared" si="267"/>
        <v>41830.380428240744</v>
      </c>
      <c r="T3436">
        <f t="shared" si="268"/>
        <v>2014</v>
      </c>
    </row>
    <row r="3437" spans="1:20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 t="shared" si="269"/>
        <v>112</v>
      </c>
      <c r="Q3437">
        <f t="shared" si="265"/>
        <v>58.95</v>
      </c>
      <c r="R3437" s="13">
        <f t="shared" si="266"/>
        <v>42572.61681712963</v>
      </c>
      <c r="S3437" s="13">
        <f t="shared" si="267"/>
        <v>42589.125</v>
      </c>
      <c r="T3437">
        <f t="shared" si="268"/>
        <v>2016</v>
      </c>
    </row>
    <row r="3438" spans="1:20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 t="shared" si="269"/>
        <v>106</v>
      </c>
      <c r="Q3438">
        <f t="shared" si="265"/>
        <v>143.11000000000001</v>
      </c>
      <c r="R3438" s="13">
        <f t="shared" si="266"/>
        <v>41851.541585648149</v>
      </c>
      <c r="S3438" s="13">
        <f t="shared" si="267"/>
        <v>41872.686111111114</v>
      </c>
      <c r="T3438">
        <f t="shared" si="268"/>
        <v>2014</v>
      </c>
    </row>
    <row r="3439" spans="1:20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 t="shared" si="269"/>
        <v>101</v>
      </c>
      <c r="Q3439">
        <f t="shared" si="265"/>
        <v>84.17</v>
      </c>
      <c r="R3439" s="13">
        <f t="shared" si="266"/>
        <v>42205.710879629631</v>
      </c>
      <c r="S3439" s="13">
        <f t="shared" si="267"/>
        <v>42235.710879629631</v>
      </c>
      <c r="T3439">
        <f t="shared" si="268"/>
        <v>2015</v>
      </c>
    </row>
    <row r="3440" spans="1:20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 t="shared" si="269"/>
        <v>104</v>
      </c>
      <c r="Q3440">
        <f t="shared" si="265"/>
        <v>186.07</v>
      </c>
      <c r="R3440" s="13">
        <f t="shared" si="266"/>
        <v>42100.927858796291</v>
      </c>
      <c r="S3440" s="13">
        <f t="shared" si="267"/>
        <v>42126.875</v>
      </c>
      <c r="T3440">
        <f t="shared" si="268"/>
        <v>2015</v>
      </c>
    </row>
    <row r="3441" spans="1:20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 t="shared" si="269"/>
        <v>135</v>
      </c>
      <c r="Q3441">
        <f t="shared" si="265"/>
        <v>89.79</v>
      </c>
      <c r="R3441" s="13">
        <f t="shared" si="266"/>
        <v>42374.911226851851</v>
      </c>
      <c r="S3441" s="13">
        <f t="shared" si="267"/>
        <v>42388.207638888889</v>
      </c>
      <c r="T3441">
        <f t="shared" si="268"/>
        <v>2016</v>
      </c>
    </row>
    <row r="3442" spans="1:20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 t="shared" si="269"/>
        <v>105</v>
      </c>
      <c r="Q3442">
        <f t="shared" si="265"/>
        <v>64.16</v>
      </c>
      <c r="R3442" s="13">
        <f t="shared" si="266"/>
        <v>41809.12300925926</v>
      </c>
      <c r="S3442" s="13">
        <f t="shared" si="267"/>
        <v>41831.677083333336</v>
      </c>
      <c r="T3442">
        <f t="shared" si="268"/>
        <v>2014</v>
      </c>
    </row>
    <row r="3443" spans="1:20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 t="shared" si="269"/>
        <v>103</v>
      </c>
      <c r="Q3443">
        <f t="shared" si="265"/>
        <v>59.65</v>
      </c>
      <c r="R3443" s="13">
        <f t="shared" si="266"/>
        <v>42294.429641203707</v>
      </c>
      <c r="S3443" s="13">
        <f t="shared" si="267"/>
        <v>42321.845138888893</v>
      </c>
      <c r="T3443">
        <f t="shared" si="268"/>
        <v>2015</v>
      </c>
    </row>
    <row r="3444" spans="1:20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 t="shared" si="269"/>
        <v>100</v>
      </c>
      <c r="Q3444">
        <f t="shared" si="265"/>
        <v>31.25</v>
      </c>
      <c r="R3444" s="13">
        <f t="shared" si="266"/>
        <v>42124.841111111105</v>
      </c>
      <c r="S3444" s="13">
        <f t="shared" si="267"/>
        <v>42154.841111111105</v>
      </c>
      <c r="T3444">
        <f t="shared" si="268"/>
        <v>2015</v>
      </c>
    </row>
    <row r="3445" spans="1:20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 t="shared" si="269"/>
        <v>186</v>
      </c>
      <c r="Q3445">
        <f t="shared" si="265"/>
        <v>41.22</v>
      </c>
      <c r="R3445" s="13">
        <f t="shared" si="266"/>
        <v>41861.524837962963</v>
      </c>
      <c r="S3445" s="13">
        <f t="shared" si="267"/>
        <v>41891.524837962963</v>
      </c>
      <c r="T3445">
        <f t="shared" si="268"/>
        <v>2014</v>
      </c>
    </row>
    <row r="3446" spans="1:20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 t="shared" si="269"/>
        <v>289</v>
      </c>
      <c r="Q3446">
        <f t="shared" si="265"/>
        <v>43.35</v>
      </c>
      <c r="R3446" s="13">
        <f t="shared" si="266"/>
        <v>42521.291504629626</v>
      </c>
      <c r="S3446" s="13">
        <f t="shared" si="267"/>
        <v>42529.582638888889</v>
      </c>
      <c r="T3446">
        <f t="shared" si="268"/>
        <v>2016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 t="shared" si="269"/>
        <v>100</v>
      </c>
      <c r="Q3447">
        <f t="shared" si="265"/>
        <v>64.52</v>
      </c>
      <c r="R3447" s="13">
        <f t="shared" si="266"/>
        <v>42272.530509259261</v>
      </c>
      <c r="S3447" s="13">
        <f t="shared" si="267"/>
        <v>42300.530509259261</v>
      </c>
      <c r="T3447">
        <f t="shared" si="268"/>
        <v>2015</v>
      </c>
    </row>
    <row r="3448" spans="1:20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 t="shared" si="269"/>
        <v>108</v>
      </c>
      <c r="Q3448">
        <f t="shared" si="265"/>
        <v>43.28</v>
      </c>
      <c r="R3448" s="13">
        <f t="shared" si="266"/>
        <v>42016.832465277781</v>
      </c>
      <c r="S3448" s="13">
        <f t="shared" si="267"/>
        <v>42040.513888888891</v>
      </c>
      <c r="T3448">
        <f t="shared" si="268"/>
        <v>2015</v>
      </c>
    </row>
    <row r="3449" spans="1:20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 t="shared" si="269"/>
        <v>108</v>
      </c>
      <c r="Q3449">
        <f t="shared" si="265"/>
        <v>77</v>
      </c>
      <c r="R3449" s="13">
        <f t="shared" si="266"/>
        <v>42402.889027777783</v>
      </c>
      <c r="S3449" s="13">
        <f t="shared" si="267"/>
        <v>42447.847361111111</v>
      </c>
      <c r="T3449">
        <f t="shared" si="268"/>
        <v>2016</v>
      </c>
    </row>
    <row r="3450" spans="1:20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 t="shared" si="269"/>
        <v>110</v>
      </c>
      <c r="Q3450">
        <f t="shared" si="265"/>
        <v>51.22</v>
      </c>
      <c r="R3450" s="13">
        <f t="shared" si="266"/>
        <v>41960.119085648148</v>
      </c>
      <c r="S3450" s="13">
        <f t="shared" si="267"/>
        <v>41990.119085648148</v>
      </c>
      <c r="T3450">
        <f t="shared" si="268"/>
        <v>2014</v>
      </c>
    </row>
    <row r="3451" spans="1:20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 t="shared" si="269"/>
        <v>171</v>
      </c>
      <c r="Q3451">
        <f t="shared" si="265"/>
        <v>68.25</v>
      </c>
      <c r="R3451" s="13">
        <f t="shared" si="266"/>
        <v>42532.052523148144</v>
      </c>
      <c r="S3451" s="13">
        <f t="shared" si="267"/>
        <v>42560.166666666672</v>
      </c>
      <c r="T3451">
        <f t="shared" si="268"/>
        <v>2016</v>
      </c>
    </row>
    <row r="3452" spans="1:20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 t="shared" si="269"/>
        <v>152</v>
      </c>
      <c r="Q3452">
        <f t="shared" si="265"/>
        <v>19.489999999999998</v>
      </c>
      <c r="R3452" s="13">
        <f t="shared" si="266"/>
        <v>42036.704525462963</v>
      </c>
      <c r="S3452" s="13">
        <f t="shared" si="267"/>
        <v>42096.662858796291</v>
      </c>
      <c r="T3452">
        <f t="shared" si="268"/>
        <v>2015</v>
      </c>
    </row>
    <row r="3453" spans="1:20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 t="shared" si="269"/>
        <v>101</v>
      </c>
      <c r="Q3453">
        <f t="shared" si="265"/>
        <v>41.13</v>
      </c>
      <c r="R3453" s="13">
        <f t="shared" si="266"/>
        <v>42088.723692129628</v>
      </c>
      <c r="S3453" s="13">
        <f t="shared" si="267"/>
        <v>42115.723692129628</v>
      </c>
      <c r="T3453">
        <f t="shared" si="268"/>
        <v>2015</v>
      </c>
    </row>
    <row r="3454" spans="1:20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 t="shared" si="269"/>
        <v>153</v>
      </c>
      <c r="Q3454">
        <f t="shared" si="265"/>
        <v>41.41</v>
      </c>
      <c r="R3454" s="13">
        <f t="shared" si="266"/>
        <v>41820.639189814814</v>
      </c>
      <c r="S3454" s="13">
        <f t="shared" si="267"/>
        <v>41843.165972222225</v>
      </c>
      <c r="T3454">
        <f t="shared" si="268"/>
        <v>2014</v>
      </c>
    </row>
    <row r="3455" spans="1:20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 t="shared" si="269"/>
        <v>128</v>
      </c>
      <c r="Q3455">
        <f t="shared" si="265"/>
        <v>27.5</v>
      </c>
      <c r="R3455" s="13">
        <f t="shared" si="266"/>
        <v>42535.97865740741</v>
      </c>
      <c r="S3455" s="13">
        <f t="shared" si="267"/>
        <v>42595.97865740741</v>
      </c>
      <c r="T3455">
        <f t="shared" si="268"/>
        <v>2016</v>
      </c>
    </row>
    <row r="3456" spans="1:20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 t="shared" si="269"/>
        <v>101</v>
      </c>
      <c r="Q3456">
        <f t="shared" si="265"/>
        <v>33.57</v>
      </c>
      <c r="R3456" s="13">
        <f t="shared" si="266"/>
        <v>41821.698599537034</v>
      </c>
      <c r="S3456" s="13">
        <f t="shared" si="267"/>
        <v>41851.698599537034</v>
      </c>
      <c r="T3456">
        <f t="shared" si="268"/>
        <v>2014</v>
      </c>
    </row>
    <row r="3457" spans="1:20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 t="shared" si="269"/>
        <v>101</v>
      </c>
      <c r="Q3457">
        <f t="shared" si="265"/>
        <v>145.87</v>
      </c>
      <c r="R3457" s="13">
        <f t="shared" si="266"/>
        <v>42626.7503125</v>
      </c>
      <c r="S3457" s="13">
        <f t="shared" si="267"/>
        <v>42656.7503125</v>
      </c>
      <c r="T3457">
        <f t="shared" si="268"/>
        <v>2016</v>
      </c>
    </row>
    <row r="3458" spans="1:20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 t="shared" si="269"/>
        <v>191</v>
      </c>
      <c r="Q3458">
        <f t="shared" si="265"/>
        <v>358.69</v>
      </c>
      <c r="R3458" s="13">
        <f t="shared" si="266"/>
        <v>41821.205636574072</v>
      </c>
      <c r="S3458" s="13">
        <f t="shared" si="267"/>
        <v>41852.290972222225</v>
      </c>
      <c r="T3458">
        <f t="shared" si="268"/>
        <v>2014</v>
      </c>
    </row>
    <row r="3459" spans="1:20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 t="shared" si="269"/>
        <v>140</v>
      </c>
      <c r="Q3459">
        <f t="shared" ref="Q3459:Q3522" si="270">IFERROR(ROUND(E3459/L3459,2),0)</f>
        <v>50.98</v>
      </c>
      <c r="R3459" s="13">
        <f t="shared" ref="R3459:R3522" si="271">(((J3459/60)/60)/24+DATE(1970,1,1))</f>
        <v>42016.706678240742</v>
      </c>
      <c r="S3459" s="13">
        <f t="shared" ref="S3459:S3522" si="272">(((I3459/60)/60)/24)+DATE(1970,1,1)</f>
        <v>42047.249305555553</v>
      </c>
      <c r="T3459">
        <f t="shared" ref="T3459:T3522" si="273">YEAR(R3459)</f>
        <v>2015</v>
      </c>
    </row>
    <row r="3460" spans="1:20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 t="shared" ref="P3460:P3523" si="274">ROUND(E3460/D3460*100,0)</f>
        <v>124</v>
      </c>
      <c r="Q3460">
        <f t="shared" si="270"/>
        <v>45.04</v>
      </c>
      <c r="R3460" s="13">
        <f t="shared" si="271"/>
        <v>42011.202581018515</v>
      </c>
      <c r="S3460" s="13">
        <f t="shared" si="272"/>
        <v>42038.185416666667</v>
      </c>
      <c r="T3460">
        <f t="shared" si="273"/>
        <v>2015</v>
      </c>
    </row>
    <row r="3461" spans="1:20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 t="shared" si="274"/>
        <v>126</v>
      </c>
      <c r="Q3461">
        <f t="shared" si="270"/>
        <v>17.53</v>
      </c>
      <c r="R3461" s="13">
        <f t="shared" si="271"/>
        <v>42480.479861111111</v>
      </c>
      <c r="S3461" s="13">
        <f t="shared" si="272"/>
        <v>42510.479861111111</v>
      </c>
      <c r="T3461">
        <f t="shared" si="273"/>
        <v>2016</v>
      </c>
    </row>
    <row r="3462" spans="1:20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 t="shared" si="274"/>
        <v>190</v>
      </c>
      <c r="Q3462">
        <f t="shared" si="270"/>
        <v>50</v>
      </c>
      <c r="R3462" s="13">
        <f t="shared" si="271"/>
        <v>41852.527222222219</v>
      </c>
      <c r="S3462" s="13">
        <f t="shared" si="272"/>
        <v>41866.527222222219</v>
      </c>
      <c r="T3462">
        <f t="shared" si="273"/>
        <v>2014</v>
      </c>
    </row>
    <row r="3463" spans="1:20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 t="shared" si="274"/>
        <v>139</v>
      </c>
      <c r="Q3463">
        <f t="shared" si="270"/>
        <v>57.92</v>
      </c>
      <c r="R3463" s="13">
        <f t="shared" si="271"/>
        <v>42643.632858796293</v>
      </c>
      <c r="S3463" s="13">
        <f t="shared" si="272"/>
        <v>42672.125</v>
      </c>
      <c r="T3463">
        <f t="shared" si="273"/>
        <v>2016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 t="shared" si="274"/>
        <v>202</v>
      </c>
      <c r="Q3464">
        <f t="shared" si="270"/>
        <v>29.71</v>
      </c>
      <c r="R3464" s="13">
        <f t="shared" si="271"/>
        <v>42179.898472222223</v>
      </c>
      <c r="S3464" s="13">
        <f t="shared" si="272"/>
        <v>42195.75</v>
      </c>
      <c r="T3464">
        <f t="shared" si="273"/>
        <v>2015</v>
      </c>
    </row>
    <row r="3465" spans="1:20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 t="shared" si="274"/>
        <v>103</v>
      </c>
      <c r="Q3465">
        <f t="shared" si="270"/>
        <v>90.68</v>
      </c>
      <c r="R3465" s="13">
        <f t="shared" si="271"/>
        <v>42612.918807870374</v>
      </c>
      <c r="S3465" s="13">
        <f t="shared" si="272"/>
        <v>42654.165972222225</v>
      </c>
      <c r="T3465">
        <f t="shared" si="273"/>
        <v>2016</v>
      </c>
    </row>
    <row r="3466" spans="1:20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 t="shared" si="274"/>
        <v>102</v>
      </c>
      <c r="Q3466">
        <f t="shared" si="270"/>
        <v>55.01</v>
      </c>
      <c r="R3466" s="13">
        <f t="shared" si="271"/>
        <v>42575.130057870367</v>
      </c>
      <c r="S3466" s="13">
        <f t="shared" si="272"/>
        <v>42605.130057870367</v>
      </c>
      <c r="T3466">
        <f t="shared" si="273"/>
        <v>2016</v>
      </c>
    </row>
    <row r="3467" spans="1:20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 t="shared" si="274"/>
        <v>103</v>
      </c>
      <c r="Q3467">
        <f t="shared" si="270"/>
        <v>57.22</v>
      </c>
      <c r="R3467" s="13">
        <f t="shared" si="271"/>
        <v>42200.625833333332</v>
      </c>
      <c r="S3467" s="13">
        <f t="shared" si="272"/>
        <v>42225.666666666672</v>
      </c>
      <c r="T3467">
        <f t="shared" si="273"/>
        <v>2015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 t="shared" si="274"/>
        <v>127</v>
      </c>
      <c r="Q3468">
        <f t="shared" si="270"/>
        <v>72.95</v>
      </c>
      <c r="R3468" s="13">
        <f t="shared" si="271"/>
        <v>42420.019097222219</v>
      </c>
      <c r="S3468" s="13">
        <f t="shared" si="272"/>
        <v>42479.977430555555</v>
      </c>
      <c r="T3468">
        <f t="shared" si="273"/>
        <v>2016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 t="shared" si="274"/>
        <v>101</v>
      </c>
      <c r="Q3469">
        <f t="shared" si="270"/>
        <v>64.47</v>
      </c>
      <c r="R3469" s="13">
        <f t="shared" si="271"/>
        <v>42053.671666666662</v>
      </c>
      <c r="S3469" s="13">
        <f t="shared" si="272"/>
        <v>42083.630000000005</v>
      </c>
      <c r="T3469">
        <f t="shared" si="273"/>
        <v>2015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 t="shared" si="274"/>
        <v>122</v>
      </c>
      <c r="Q3470">
        <f t="shared" si="270"/>
        <v>716.35</v>
      </c>
      <c r="R3470" s="13">
        <f t="shared" si="271"/>
        <v>42605.765381944439</v>
      </c>
      <c r="S3470" s="13">
        <f t="shared" si="272"/>
        <v>42634.125</v>
      </c>
      <c r="T3470">
        <f t="shared" si="273"/>
        <v>2016</v>
      </c>
    </row>
    <row r="3471" spans="1:20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 t="shared" si="274"/>
        <v>113</v>
      </c>
      <c r="Q3471">
        <f t="shared" si="270"/>
        <v>50.4</v>
      </c>
      <c r="R3471" s="13">
        <f t="shared" si="271"/>
        <v>42458.641724537039</v>
      </c>
      <c r="S3471" s="13">
        <f t="shared" si="272"/>
        <v>42488.641724537039</v>
      </c>
      <c r="T3471">
        <f t="shared" si="273"/>
        <v>2016</v>
      </c>
    </row>
    <row r="3472" spans="1:20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 t="shared" si="274"/>
        <v>150</v>
      </c>
      <c r="Q3472">
        <f t="shared" si="270"/>
        <v>41.67</v>
      </c>
      <c r="R3472" s="13">
        <f t="shared" si="271"/>
        <v>42529.022013888884</v>
      </c>
      <c r="S3472" s="13">
        <f t="shared" si="272"/>
        <v>42566.901388888888</v>
      </c>
      <c r="T3472">
        <f t="shared" si="273"/>
        <v>2016</v>
      </c>
    </row>
    <row r="3473" spans="1:20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 t="shared" si="274"/>
        <v>215</v>
      </c>
      <c r="Q3473">
        <f t="shared" si="270"/>
        <v>35.770000000000003</v>
      </c>
      <c r="R3473" s="13">
        <f t="shared" si="271"/>
        <v>41841.820486111108</v>
      </c>
      <c r="S3473" s="13">
        <f t="shared" si="272"/>
        <v>41882.833333333336</v>
      </c>
      <c r="T3473">
        <f t="shared" si="273"/>
        <v>2014</v>
      </c>
    </row>
    <row r="3474" spans="1:20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 t="shared" si="274"/>
        <v>102</v>
      </c>
      <c r="Q3474">
        <f t="shared" si="270"/>
        <v>88.74</v>
      </c>
      <c r="R3474" s="13">
        <f t="shared" si="271"/>
        <v>41928.170497685183</v>
      </c>
      <c r="S3474" s="13">
        <f t="shared" si="272"/>
        <v>41949.249305555553</v>
      </c>
      <c r="T3474">
        <f t="shared" si="273"/>
        <v>2014</v>
      </c>
    </row>
    <row r="3475" spans="1:20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 t="shared" si="274"/>
        <v>100</v>
      </c>
      <c r="Q3475">
        <f t="shared" si="270"/>
        <v>148.47999999999999</v>
      </c>
      <c r="R3475" s="13">
        <f t="shared" si="271"/>
        <v>42062.834444444445</v>
      </c>
      <c r="S3475" s="13">
        <f t="shared" si="272"/>
        <v>42083.852083333331</v>
      </c>
      <c r="T3475">
        <f t="shared" si="273"/>
        <v>2015</v>
      </c>
    </row>
    <row r="3476" spans="1:20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 t="shared" si="274"/>
        <v>101</v>
      </c>
      <c r="Q3476">
        <f t="shared" si="270"/>
        <v>51.79</v>
      </c>
      <c r="R3476" s="13">
        <f t="shared" si="271"/>
        <v>42541.501516203702</v>
      </c>
      <c r="S3476" s="13">
        <f t="shared" si="272"/>
        <v>42571.501516203702</v>
      </c>
      <c r="T3476">
        <f t="shared" si="273"/>
        <v>2016</v>
      </c>
    </row>
    <row r="3477" spans="1:20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 t="shared" si="274"/>
        <v>113</v>
      </c>
      <c r="Q3477">
        <f t="shared" si="270"/>
        <v>20</v>
      </c>
      <c r="R3477" s="13">
        <f t="shared" si="271"/>
        <v>41918.880833333329</v>
      </c>
      <c r="S3477" s="13">
        <f t="shared" si="272"/>
        <v>41946</v>
      </c>
      <c r="T3477">
        <f t="shared" si="273"/>
        <v>2014</v>
      </c>
    </row>
    <row r="3478" spans="1:20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 t="shared" si="274"/>
        <v>104</v>
      </c>
      <c r="Q3478">
        <f t="shared" si="270"/>
        <v>52</v>
      </c>
      <c r="R3478" s="13">
        <f t="shared" si="271"/>
        <v>41921.279976851853</v>
      </c>
      <c r="S3478" s="13">
        <f t="shared" si="272"/>
        <v>41939.125</v>
      </c>
      <c r="T3478">
        <f t="shared" si="273"/>
        <v>2014</v>
      </c>
    </row>
    <row r="3479" spans="1:20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 t="shared" si="274"/>
        <v>115</v>
      </c>
      <c r="Q3479">
        <f t="shared" si="270"/>
        <v>53.23</v>
      </c>
      <c r="R3479" s="13">
        <f t="shared" si="271"/>
        <v>42128.736608796295</v>
      </c>
      <c r="S3479" s="13">
        <f t="shared" si="272"/>
        <v>42141.125</v>
      </c>
      <c r="T3479">
        <f t="shared" si="273"/>
        <v>2015</v>
      </c>
    </row>
    <row r="3480" spans="1:20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 t="shared" si="274"/>
        <v>113</v>
      </c>
      <c r="Q3480">
        <f t="shared" si="270"/>
        <v>39.6</v>
      </c>
      <c r="R3480" s="13">
        <f t="shared" si="271"/>
        <v>42053.916921296302</v>
      </c>
      <c r="S3480" s="13">
        <f t="shared" si="272"/>
        <v>42079.875</v>
      </c>
      <c r="T3480">
        <f t="shared" si="273"/>
        <v>2015</v>
      </c>
    </row>
    <row r="3481" spans="1:20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 t="shared" si="274"/>
        <v>128</v>
      </c>
      <c r="Q3481">
        <f t="shared" si="270"/>
        <v>34.25</v>
      </c>
      <c r="R3481" s="13">
        <f t="shared" si="271"/>
        <v>41781.855092592588</v>
      </c>
      <c r="S3481" s="13">
        <f t="shared" si="272"/>
        <v>41811.855092592588</v>
      </c>
      <c r="T3481">
        <f t="shared" si="273"/>
        <v>2014</v>
      </c>
    </row>
    <row r="3482" spans="1:20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 t="shared" si="274"/>
        <v>143</v>
      </c>
      <c r="Q3482">
        <f t="shared" si="270"/>
        <v>164.62</v>
      </c>
      <c r="R3482" s="13">
        <f t="shared" si="271"/>
        <v>42171.317442129628</v>
      </c>
      <c r="S3482" s="13">
        <f t="shared" si="272"/>
        <v>42195.875</v>
      </c>
      <c r="T3482">
        <f t="shared" si="273"/>
        <v>2015</v>
      </c>
    </row>
    <row r="3483" spans="1:20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 t="shared" si="274"/>
        <v>119</v>
      </c>
      <c r="Q3483">
        <f t="shared" si="270"/>
        <v>125.05</v>
      </c>
      <c r="R3483" s="13">
        <f t="shared" si="271"/>
        <v>41989.24754629629</v>
      </c>
      <c r="S3483" s="13">
        <f t="shared" si="272"/>
        <v>42006.24754629629</v>
      </c>
      <c r="T3483">
        <f t="shared" si="273"/>
        <v>2014</v>
      </c>
    </row>
    <row r="3484" spans="1:20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 t="shared" si="274"/>
        <v>138</v>
      </c>
      <c r="Q3484">
        <f t="shared" si="270"/>
        <v>51.88</v>
      </c>
      <c r="R3484" s="13">
        <f t="shared" si="271"/>
        <v>41796.771597222221</v>
      </c>
      <c r="S3484" s="13">
        <f t="shared" si="272"/>
        <v>41826.771597222221</v>
      </c>
      <c r="T3484">
        <f t="shared" si="273"/>
        <v>2014</v>
      </c>
    </row>
    <row r="3485" spans="1:20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 t="shared" si="274"/>
        <v>160</v>
      </c>
      <c r="Q3485">
        <f t="shared" si="270"/>
        <v>40.29</v>
      </c>
      <c r="R3485" s="13">
        <f t="shared" si="271"/>
        <v>41793.668761574074</v>
      </c>
      <c r="S3485" s="13">
        <f t="shared" si="272"/>
        <v>41823.668761574074</v>
      </c>
      <c r="T3485">
        <f t="shared" si="273"/>
        <v>2014</v>
      </c>
    </row>
    <row r="3486" spans="1:20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 t="shared" si="274"/>
        <v>114</v>
      </c>
      <c r="Q3486">
        <f t="shared" si="270"/>
        <v>64.91</v>
      </c>
      <c r="R3486" s="13">
        <f t="shared" si="271"/>
        <v>42506.760405092587</v>
      </c>
      <c r="S3486" s="13">
        <f t="shared" si="272"/>
        <v>42536.760405092587</v>
      </c>
      <c r="T3486">
        <f t="shared" si="273"/>
        <v>2016</v>
      </c>
    </row>
    <row r="3487" spans="1:20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 t="shared" si="274"/>
        <v>101</v>
      </c>
      <c r="Q3487">
        <f t="shared" si="270"/>
        <v>55.33</v>
      </c>
      <c r="R3487" s="13">
        <f t="shared" si="271"/>
        <v>42372.693055555559</v>
      </c>
      <c r="S3487" s="13">
        <f t="shared" si="272"/>
        <v>42402.693055555559</v>
      </c>
      <c r="T3487">
        <f t="shared" si="273"/>
        <v>2016</v>
      </c>
    </row>
    <row r="3488" spans="1:20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 t="shared" si="274"/>
        <v>155</v>
      </c>
      <c r="Q3488">
        <f t="shared" si="270"/>
        <v>83.14</v>
      </c>
      <c r="R3488" s="13">
        <f t="shared" si="271"/>
        <v>42126.87501157407</v>
      </c>
      <c r="S3488" s="13">
        <f t="shared" si="272"/>
        <v>42158.290972222225</v>
      </c>
      <c r="T3488">
        <f t="shared" si="273"/>
        <v>2015</v>
      </c>
    </row>
    <row r="3489" spans="1:20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 t="shared" si="274"/>
        <v>128</v>
      </c>
      <c r="Q3489">
        <f t="shared" si="270"/>
        <v>38.71</v>
      </c>
      <c r="R3489" s="13">
        <f t="shared" si="271"/>
        <v>42149.940416666665</v>
      </c>
      <c r="S3489" s="13">
        <f t="shared" si="272"/>
        <v>42179.940416666665</v>
      </c>
      <c r="T3489">
        <f t="shared" si="273"/>
        <v>2015</v>
      </c>
    </row>
    <row r="3490" spans="1:20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 t="shared" si="274"/>
        <v>121</v>
      </c>
      <c r="Q3490">
        <f t="shared" si="270"/>
        <v>125.38</v>
      </c>
      <c r="R3490" s="13">
        <f t="shared" si="271"/>
        <v>42087.768055555556</v>
      </c>
      <c r="S3490" s="13">
        <f t="shared" si="272"/>
        <v>42111.666666666672</v>
      </c>
      <c r="T3490">
        <f t="shared" si="273"/>
        <v>2015</v>
      </c>
    </row>
    <row r="3491" spans="1:20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 t="shared" si="274"/>
        <v>113</v>
      </c>
      <c r="Q3491">
        <f t="shared" si="270"/>
        <v>78.260000000000005</v>
      </c>
      <c r="R3491" s="13">
        <f t="shared" si="271"/>
        <v>41753.635775462964</v>
      </c>
      <c r="S3491" s="13">
        <f t="shared" si="272"/>
        <v>41783.875</v>
      </c>
      <c r="T3491">
        <f t="shared" si="273"/>
        <v>2014</v>
      </c>
    </row>
    <row r="3492" spans="1:20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 t="shared" si="274"/>
        <v>128</v>
      </c>
      <c r="Q3492">
        <f t="shared" si="270"/>
        <v>47.22</v>
      </c>
      <c r="R3492" s="13">
        <f t="shared" si="271"/>
        <v>42443.802361111113</v>
      </c>
      <c r="S3492" s="13">
        <f t="shared" si="272"/>
        <v>42473.802361111113</v>
      </c>
      <c r="T3492">
        <f t="shared" si="273"/>
        <v>2016</v>
      </c>
    </row>
    <row r="3493" spans="1:20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 t="shared" si="274"/>
        <v>158</v>
      </c>
      <c r="Q3493">
        <f t="shared" si="270"/>
        <v>79.099999999999994</v>
      </c>
      <c r="R3493" s="13">
        <f t="shared" si="271"/>
        <v>42121.249814814815</v>
      </c>
      <c r="S3493" s="13">
        <f t="shared" si="272"/>
        <v>42142.249814814815</v>
      </c>
      <c r="T3493">
        <f t="shared" si="273"/>
        <v>2015</v>
      </c>
    </row>
    <row r="3494" spans="1:20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 t="shared" si="274"/>
        <v>105</v>
      </c>
      <c r="Q3494">
        <f t="shared" si="270"/>
        <v>114.29</v>
      </c>
      <c r="R3494" s="13">
        <f t="shared" si="271"/>
        <v>42268.009224537032</v>
      </c>
      <c r="S3494" s="13">
        <f t="shared" si="272"/>
        <v>42303.009224537032</v>
      </c>
      <c r="T3494">
        <f t="shared" si="273"/>
        <v>2015</v>
      </c>
    </row>
    <row r="3495" spans="1:20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 t="shared" si="274"/>
        <v>100</v>
      </c>
      <c r="Q3495">
        <f t="shared" si="270"/>
        <v>51.72</v>
      </c>
      <c r="R3495" s="13">
        <f t="shared" si="271"/>
        <v>41848.866157407407</v>
      </c>
      <c r="S3495" s="13">
        <f t="shared" si="272"/>
        <v>41868.21597222222</v>
      </c>
      <c r="T3495">
        <f t="shared" si="273"/>
        <v>2014</v>
      </c>
    </row>
    <row r="3496" spans="1:20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 t="shared" si="274"/>
        <v>100</v>
      </c>
      <c r="Q3496">
        <f t="shared" si="270"/>
        <v>30.77</v>
      </c>
      <c r="R3496" s="13">
        <f t="shared" si="271"/>
        <v>42689.214988425927</v>
      </c>
      <c r="S3496" s="13">
        <f t="shared" si="272"/>
        <v>42700.25</v>
      </c>
      <c r="T3496">
        <f t="shared" si="273"/>
        <v>2016</v>
      </c>
    </row>
    <row r="3497" spans="1:20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 t="shared" si="274"/>
        <v>107</v>
      </c>
      <c r="Q3497">
        <f t="shared" si="270"/>
        <v>74.209999999999994</v>
      </c>
      <c r="R3497" s="13">
        <f t="shared" si="271"/>
        <v>41915.762835648151</v>
      </c>
      <c r="S3497" s="13">
        <f t="shared" si="272"/>
        <v>41944.720833333333</v>
      </c>
      <c r="T3497">
        <f t="shared" si="273"/>
        <v>2014</v>
      </c>
    </row>
    <row r="3498" spans="1:20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 t="shared" si="274"/>
        <v>124</v>
      </c>
      <c r="Q3498">
        <f t="shared" si="270"/>
        <v>47.85</v>
      </c>
      <c r="R3498" s="13">
        <f t="shared" si="271"/>
        <v>42584.846828703703</v>
      </c>
      <c r="S3498" s="13">
        <f t="shared" si="272"/>
        <v>42624.846828703703</v>
      </c>
      <c r="T3498">
        <f t="shared" si="273"/>
        <v>2016</v>
      </c>
    </row>
    <row r="3499" spans="1:20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 t="shared" si="274"/>
        <v>109</v>
      </c>
      <c r="Q3499">
        <f t="shared" si="270"/>
        <v>34.409999999999997</v>
      </c>
      <c r="R3499" s="13">
        <f t="shared" si="271"/>
        <v>42511.741944444439</v>
      </c>
      <c r="S3499" s="13">
        <f t="shared" si="272"/>
        <v>42523.916666666672</v>
      </c>
      <c r="T3499">
        <f t="shared" si="273"/>
        <v>2016</v>
      </c>
    </row>
    <row r="3500" spans="1:20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 t="shared" si="274"/>
        <v>102</v>
      </c>
      <c r="Q3500">
        <f t="shared" si="270"/>
        <v>40.24</v>
      </c>
      <c r="R3500" s="13">
        <f t="shared" si="271"/>
        <v>42459.15861111111</v>
      </c>
      <c r="S3500" s="13">
        <f t="shared" si="272"/>
        <v>42518.905555555553</v>
      </c>
      <c r="T3500">
        <f t="shared" si="273"/>
        <v>2016</v>
      </c>
    </row>
    <row r="3501" spans="1:20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 t="shared" si="274"/>
        <v>106</v>
      </c>
      <c r="Q3501">
        <f t="shared" si="270"/>
        <v>60.29</v>
      </c>
      <c r="R3501" s="13">
        <f t="shared" si="271"/>
        <v>42132.036168981482</v>
      </c>
      <c r="S3501" s="13">
        <f t="shared" si="272"/>
        <v>42186.290972222225</v>
      </c>
      <c r="T3501">
        <f t="shared" si="273"/>
        <v>2015</v>
      </c>
    </row>
    <row r="3502" spans="1:20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 t="shared" si="274"/>
        <v>106</v>
      </c>
      <c r="Q3502">
        <f t="shared" si="270"/>
        <v>25.31</v>
      </c>
      <c r="R3502" s="13">
        <f t="shared" si="271"/>
        <v>42419.91942129629</v>
      </c>
      <c r="S3502" s="13">
        <f t="shared" si="272"/>
        <v>42436.207638888889</v>
      </c>
      <c r="T3502">
        <f t="shared" si="273"/>
        <v>2016</v>
      </c>
    </row>
    <row r="3503" spans="1:20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 t="shared" si="274"/>
        <v>101</v>
      </c>
      <c r="Q3503">
        <f t="shared" si="270"/>
        <v>35.950000000000003</v>
      </c>
      <c r="R3503" s="13">
        <f t="shared" si="271"/>
        <v>42233.763831018514</v>
      </c>
      <c r="S3503" s="13">
        <f t="shared" si="272"/>
        <v>42258.763831018514</v>
      </c>
      <c r="T3503">
        <f t="shared" si="273"/>
        <v>2015</v>
      </c>
    </row>
    <row r="3504" spans="1:20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 t="shared" si="274"/>
        <v>105</v>
      </c>
      <c r="Q3504">
        <f t="shared" si="270"/>
        <v>136</v>
      </c>
      <c r="R3504" s="13">
        <f t="shared" si="271"/>
        <v>42430.839398148149</v>
      </c>
      <c r="S3504" s="13">
        <f t="shared" si="272"/>
        <v>42445.165972222225</v>
      </c>
      <c r="T3504">
        <f t="shared" si="273"/>
        <v>2016</v>
      </c>
    </row>
    <row r="3505" spans="1:20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 t="shared" si="274"/>
        <v>108</v>
      </c>
      <c r="Q3505">
        <f t="shared" si="270"/>
        <v>70.760000000000005</v>
      </c>
      <c r="R3505" s="13">
        <f t="shared" si="271"/>
        <v>42545.478333333333</v>
      </c>
      <c r="S3505" s="13">
        <f t="shared" si="272"/>
        <v>42575.478333333333</v>
      </c>
      <c r="T3505">
        <f t="shared" si="273"/>
        <v>2016</v>
      </c>
    </row>
    <row r="3506" spans="1:20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 t="shared" si="274"/>
        <v>100</v>
      </c>
      <c r="Q3506">
        <f t="shared" si="270"/>
        <v>125</v>
      </c>
      <c r="R3506" s="13">
        <f t="shared" si="271"/>
        <v>42297.748738425929</v>
      </c>
      <c r="S3506" s="13">
        <f t="shared" si="272"/>
        <v>42327.790405092594</v>
      </c>
      <c r="T3506">
        <f t="shared" si="273"/>
        <v>2015</v>
      </c>
    </row>
    <row r="3507" spans="1:20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 t="shared" si="274"/>
        <v>104</v>
      </c>
      <c r="Q3507">
        <f t="shared" si="270"/>
        <v>66.510000000000005</v>
      </c>
      <c r="R3507" s="13">
        <f t="shared" si="271"/>
        <v>41760.935706018521</v>
      </c>
      <c r="S3507" s="13">
        <f t="shared" si="272"/>
        <v>41772.166666666664</v>
      </c>
      <c r="T3507">
        <f t="shared" si="273"/>
        <v>2014</v>
      </c>
    </row>
    <row r="3508" spans="1:20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 t="shared" si="274"/>
        <v>102</v>
      </c>
      <c r="Q3508">
        <f t="shared" si="270"/>
        <v>105</v>
      </c>
      <c r="R3508" s="13">
        <f t="shared" si="271"/>
        <v>41829.734259259261</v>
      </c>
      <c r="S3508" s="13">
        <f t="shared" si="272"/>
        <v>41874.734259259261</v>
      </c>
      <c r="T3508">
        <f t="shared" si="273"/>
        <v>2014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 t="shared" si="274"/>
        <v>104</v>
      </c>
      <c r="Q3509">
        <f t="shared" si="270"/>
        <v>145</v>
      </c>
      <c r="R3509" s="13">
        <f t="shared" si="271"/>
        <v>42491.92288194444</v>
      </c>
      <c r="S3509" s="13">
        <f t="shared" si="272"/>
        <v>42521.92288194444</v>
      </c>
      <c r="T3509">
        <f t="shared" si="273"/>
        <v>2016</v>
      </c>
    </row>
    <row r="3510" spans="1:20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 t="shared" si="274"/>
        <v>180</v>
      </c>
      <c r="Q3510">
        <f t="shared" si="270"/>
        <v>12</v>
      </c>
      <c r="R3510" s="13">
        <f t="shared" si="271"/>
        <v>42477.729780092588</v>
      </c>
      <c r="S3510" s="13">
        <f t="shared" si="272"/>
        <v>42500.875</v>
      </c>
      <c r="T3510">
        <f t="shared" si="273"/>
        <v>2016</v>
      </c>
    </row>
    <row r="3511" spans="1:20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 t="shared" si="274"/>
        <v>106</v>
      </c>
      <c r="Q3511">
        <f t="shared" si="270"/>
        <v>96.67</v>
      </c>
      <c r="R3511" s="13">
        <f t="shared" si="271"/>
        <v>41950.859560185185</v>
      </c>
      <c r="S3511" s="13">
        <f t="shared" si="272"/>
        <v>41964.204861111109</v>
      </c>
      <c r="T3511">
        <f t="shared" si="273"/>
        <v>2014</v>
      </c>
    </row>
    <row r="3512" spans="1:20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 t="shared" si="274"/>
        <v>101</v>
      </c>
      <c r="Q3512">
        <f t="shared" si="270"/>
        <v>60.33</v>
      </c>
      <c r="R3512" s="13">
        <f t="shared" si="271"/>
        <v>41802.62090277778</v>
      </c>
      <c r="S3512" s="13">
        <f t="shared" si="272"/>
        <v>41822.62090277778</v>
      </c>
      <c r="T3512">
        <f t="shared" si="273"/>
        <v>2014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 t="shared" si="274"/>
        <v>101</v>
      </c>
      <c r="Q3513">
        <f t="shared" si="270"/>
        <v>79.89</v>
      </c>
      <c r="R3513" s="13">
        <f t="shared" si="271"/>
        <v>41927.873784722222</v>
      </c>
      <c r="S3513" s="13">
        <f t="shared" si="272"/>
        <v>41950.770833333336</v>
      </c>
      <c r="T3513">
        <f t="shared" si="273"/>
        <v>2014</v>
      </c>
    </row>
    <row r="3514" spans="1:20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 t="shared" si="274"/>
        <v>100</v>
      </c>
      <c r="Q3514">
        <f t="shared" si="270"/>
        <v>58.82</v>
      </c>
      <c r="R3514" s="13">
        <f t="shared" si="271"/>
        <v>42057.536944444444</v>
      </c>
      <c r="S3514" s="13">
        <f t="shared" si="272"/>
        <v>42117.49527777778</v>
      </c>
      <c r="T3514">
        <f t="shared" si="273"/>
        <v>2015</v>
      </c>
    </row>
    <row r="3515" spans="1:20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 t="shared" si="274"/>
        <v>118</v>
      </c>
      <c r="Q3515">
        <f t="shared" si="270"/>
        <v>75.34</v>
      </c>
      <c r="R3515" s="13">
        <f t="shared" si="271"/>
        <v>41781.096203703702</v>
      </c>
      <c r="S3515" s="13">
        <f t="shared" si="272"/>
        <v>41794.207638888889</v>
      </c>
      <c r="T3515">
        <f t="shared" si="273"/>
        <v>2014</v>
      </c>
    </row>
    <row r="3516" spans="1:20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 t="shared" si="274"/>
        <v>110</v>
      </c>
      <c r="Q3516">
        <f t="shared" si="270"/>
        <v>55</v>
      </c>
      <c r="R3516" s="13">
        <f t="shared" si="271"/>
        <v>42020.846666666665</v>
      </c>
      <c r="S3516" s="13">
        <f t="shared" si="272"/>
        <v>42037.207638888889</v>
      </c>
      <c r="T3516">
        <f t="shared" si="273"/>
        <v>2015</v>
      </c>
    </row>
    <row r="3517" spans="1:20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 t="shared" si="274"/>
        <v>103</v>
      </c>
      <c r="Q3517">
        <f t="shared" si="270"/>
        <v>66.959999999999994</v>
      </c>
      <c r="R3517" s="13">
        <f t="shared" si="271"/>
        <v>42125.772812499999</v>
      </c>
      <c r="S3517" s="13">
        <f t="shared" si="272"/>
        <v>42155.772812499999</v>
      </c>
      <c r="T3517">
        <f t="shared" si="273"/>
        <v>2015</v>
      </c>
    </row>
    <row r="3518" spans="1:20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 t="shared" si="274"/>
        <v>100</v>
      </c>
      <c r="Q3518">
        <f t="shared" si="270"/>
        <v>227.27</v>
      </c>
      <c r="R3518" s="13">
        <f t="shared" si="271"/>
        <v>41856.010069444441</v>
      </c>
      <c r="S3518" s="13">
        <f t="shared" si="272"/>
        <v>41890.125</v>
      </c>
      <c r="T3518">
        <f t="shared" si="273"/>
        <v>2014</v>
      </c>
    </row>
    <row r="3519" spans="1:20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 t="shared" si="274"/>
        <v>100</v>
      </c>
      <c r="Q3519">
        <f t="shared" si="270"/>
        <v>307.69</v>
      </c>
      <c r="R3519" s="13">
        <f t="shared" si="271"/>
        <v>41794.817523148151</v>
      </c>
      <c r="S3519" s="13">
        <f t="shared" si="272"/>
        <v>41824.458333333336</v>
      </c>
      <c r="T3519">
        <f t="shared" si="273"/>
        <v>2014</v>
      </c>
    </row>
    <row r="3520" spans="1:20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 t="shared" si="274"/>
        <v>110</v>
      </c>
      <c r="Q3520">
        <f t="shared" si="270"/>
        <v>50.02</v>
      </c>
      <c r="R3520" s="13">
        <f t="shared" si="271"/>
        <v>41893.783553240741</v>
      </c>
      <c r="S3520" s="13">
        <f t="shared" si="272"/>
        <v>41914.597916666666</v>
      </c>
      <c r="T3520">
        <f t="shared" si="273"/>
        <v>2014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 t="shared" si="274"/>
        <v>101</v>
      </c>
      <c r="Q3521">
        <f t="shared" si="270"/>
        <v>72.39</v>
      </c>
      <c r="R3521" s="13">
        <f t="shared" si="271"/>
        <v>42037.598958333328</v>
      </c>
      <c r="S3521" s="13">
        <f t="shared" si="272"/>
        <v>42067.598958333328</v>
      </c>
      <c r="T3521">
        <f t="shared" si="273"/>
        <v>2015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 t="shared" si="274"/>
        <v>101</v>
      </c>
      <c r="Q3522">
        <f t="shared" si="270"/>
        <v>95.95</v>
      </c>
      <c r="R3522" s="13">
        <f t="shared" si="271"/>
        <v>42227.824212962965</v>
      </c>
      <c r="S3522" s="13">
        <f t="shared" si="272"/>
        <v>42253.57430555555</v>
      </c>
      <c r="T3522">
        <f t="shared" si="273"/>
        <v>2015</v>
      </c>
    </row>
    <row r="3523" spans="1:20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 t="shared" si="274"/>
        <v>169</v>
      </c>
      <c r="Q3523">
        <f t="shared" ref="Q3523:Q3586" si="275">IFERROR(ROUND(E3523/L3523,2),0)</f>
        <v>45.62</v>
      </c>
      <c r="R3523" s="13">
        <f t="shared" ref="R3523:R3586" si="276">(((J3523/60)/60)/24+DATE(1970,1,1))</f>
        <v>41881.361342592594</v>
      </c>
      <c r="S3523" s="13">
        <f t="shared" ref="S3523:S3586" si="277">(((I3523/60)/60)/24)+DATE(1970,1,1)</f>
        <v>41911.361342592594</v>
      </c>
      <c r="T3523">
        <f t="shared" ref="T3523:T3586" si="278">YEAR(R3523)</f>
        <v>2014</v>
      </c>
    </row>
    <row r="3524" spans="1:20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 t="shared" ref="P3524:P3587" si="279">ROUND(E3524/D3524*100,0)</f>
        <v>100</v>
      </c>
      <c r="Q3524">
        <f t="shared" si="275"/>
        <v>41.03</v>
      </c>
      <c r="R3524" s="13">
        <f t="shared" si="276"/>
        <v>42234.789884259255</v>
      </c>
      <c r="S3524" s="13">
        <f t="shared" si="277"/>
        <v>42262.420833333337</v>
      </c>
      <c r="T3524">
        <f t="shared" si="278"/>
        <v>2015</v>
      </c>
    </row>
    <row r="3525" spans="1:20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 t="shared" si="279"/>
        <v>114</v>
      </c>
      <c r="Q3525">
        <f t="shared" si="275"/>
        <v>56.83</v>
      </c>
      <c r="R3525" s="13">
        <f t="shared" si="276"/>
        <v>42581.397546296299</v>
      </c>
      <c r="S3525" s="13">
        <f t="shared" si="277"/>
        <v>42638.958333333328</v>
      </c>
      <c r="T3525">
        <f t="shared" si="278"/>
        <v>2016</v>
      </c>
    </row>
    <row r="3526" spans="1:20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 t="shared" si="279"/>
        <v>102</v>
      </c>
      <c r="Q3526">
        <f t="shared" si="275"/>
        <v>137.24</v>
      </c>
      <c r="R3526" s="13">
        <f t="shared" si="276"/>
        <v>41880.76357638889</v>
      </c>
      <c r="S3526" s="13">
        <f t="shared" si="277"/>
        <v>41895.166666666664</v>
      </c>
      <c r="T3526">
        <f t="shared" si="278"/>
        <v>2014</v>
      </c>
    </row>
    <row r="3527" spans="1:20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 t="shared" si="279"/>
        <v>106</v>
      </c>
      <c r="Q3527">
        <f t="shared" si="275"/>
        <v>75.709999999999994</v>
      </c>
      <c r="R3527" s="13">
        <f t="shared" si="276"/>
        <v>42214.6956712963</v>
      </c>
      <c r="S3527" s="13">
        <f t="shared" si="277"/>
        <v>42225.666666666672</v>
      </c>
      <c r="T3527">
        <f t="shared" si="278"/>
        <v>2015</v>
      </c>
    </row>
    <row r="3528" spans="1:20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 t="shared" si="279"/>
        <v>102</v>
      </c>
      <c r="Q3528">
        <f t="shared" si="275"/>
        <v>99</v>
      </c>
      <c r="R3528" s="13">
        <f t="shared" si="276"/>
        <v>42460.335312499999</v>
      </c>
      <c r="S3528" s="13">
        <f t="shared" si="277"/>
        <v>42488.249305555553</v>
      </c>
      <c r="T3528">
        <f t="shared" si="278"/>
        <v>2016</v>
      </c>
    </row>
    <row r="3529" spans="1:20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 t="shared" si="279"/>
        <v>117</v>
      </c>
      <c r="Q3529">
        <f t="shared" si="275"/>
        <v>81.569999999999993</v>
      </c>
      <c r="R3529" s="13">
        <f t="shared" si="276"/>
        <v>42167.023206018523</v>
      </c>
      <c r="S3529" s="13">
        <f t="shared" si="277"/>
        <v>42196.165972222225</v>
      </c>
      <c r="T3529">
        <f t="shared" si="278"/>
        <v>2015</v>
      </c>
    </row>
    <row r="3530" spans="1:20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 t="shared" si="279"/>
        <v>101</v>
      </c>
      <c r="Q3530">
        <f t="shared" si="275"/>
        <v>45.11</v>
      </c>
      <c r="R3530" s="13">
        <f t="shared" si="276"/>
        <v>42733.50136574074</v>
      </c>
      <c r="S3530" s="13">
        <f t="shared" si="277"/>
        <v>42753.50136574074</v>
      </c>
      <c r="T3530">
        <f t="shared" si="278"/>
        <v>2016</v>
      </c>
    </row>
    <row r="3531" spans="1:20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 t="shared" si="279"/>
        <v>132</v>
      </c>
      <c r="Q3531">
        <f t="shared" si="275"/>
        <v>36.67</v>
      </c>
      <c r="R3531" s="13">
        <f t="shared" si="276"/>
        <v>42177.761782407411</v>
      </c>
      <c r="S3531" s="13">
        <f t="shared" si="277"/>
        <v>42198.041666666672</v>
      </c>
      <c r="T3531">
        <f t="shared" si="278"/>
        <v>2015</v>
      </c>
    </row>
    <row r="3532" spans="1:20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 t="shared" si="279"/>
        <v>100</v>
      </c>
      <c r="Q3532">
        <f t="shared" si="275"/>
        <v>125</v>
      </c>
      <c r="R3532" s="13">
        <f t="shared" si="276"/>
        <v>42442.623344907406</v>
      </c>
      <c r="S3532" s="13">
        <f t="shared" si="277"/>
        <v>42470.833333333328</v>
      </c>
      <c r="T3532">
        <f t="shared" si="278"/>
        <v>2016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 t="shared" si="279"/>
        <v>128</v>
      </c>
      <c r="Q3533">
        <f t="shared" si="275"/>
        <v>49.23</v>
      </c>
      <c r="R3533" s="13">
        <f t="shared" si="276"/>
        <v>42521.654328703706</v>
      </c>
      <c r="S3533" s="13">
        <f t="shared" si="277"/>
        <v>42551.654328703706</v>
      </c>
      <c r="T3533">
        <f t="shared" si="278"/>
        <v>2016</v>
      </c>
    </row>
    <row r="3534" spans="1:20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 t="shared" si="279"/>
        <v>119</v>
      </c>
      <c r="Q3534">
        <f t="shared" si="275"/>
        <v>42.3</v>
      </c>
      <c r="R3534" s="13">
        <f t="shared" si="276"/>
        <v>41884.599849537037</v>
      </c>
      <c r="S3534" s="13">
        <f t="shared" si="277"/>
        <v>41900.165972222225</v>
      </c>
      <c r="T3534">
        <f t="shared" si="278"/>
        <v>2014</v>
      </c>
    </row>
    <row r="3535" spans="1:20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 t="shared" si="279"/>
        <v>126</v>
      </c>
      <c r="Q3535">
        <f t="shared" si="275"/>
        <v>78.88</v>
      </c>
      <c r="R3535" s="13">
        <f t="shared" si="276"/>
        <v>42289.761192129634</v>
      </c>
      <c r="S3535" s="13">
        <f t="shared" si="277"/>
        <v>42319.802858796291</v>
      </c>
      <c r="T3535">
        <f t="shared" si="278"/>
        <v>2015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 t="shared" si="279"/>
        <v>156</v>
      </c>
      <c r="Q3536">
        <f t="shared" si="275"/>
        <v>38.28</v>
      </c>
      <c r="R3536" s="13">
        <f t="shared" si="276"/>
        <v>42243.6252662037</v>
      </c>
      <c r="S3536" s="13">
        <f t="shared" si="277"/>
        <v>42278.6252662037</v>
      </c>
      <c r="T3536">
        <f t="shared" si="278"/>
        <v>2015</v>
      </c>
    </row>
    <row r="3537" spans="1:20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 t="shared" si="279"/>
        <v>103</v>
      </c>
      <c r="Q3537">
        <f t="shared" si="275"/>
        <v>44.85</v>
      </c>
      <c r="R3537" s="13">
        <f t="shared" si="276"/>
        <v>42248.640162037031</v>
      </c>
      <c r="S3537" s="13">
        <f t="shared" si="277"/>
        <v>42279.75</v>
      </c>
      <c r="T3537">
        <f t="shared" si="278"/>
        <v>2015</v>
      </c>
    </row>
    <row r="3538" spans="1:20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 t="shared" si="279"/>
        <v>153</v>
      </c>
      <c r="Q3538">
        <f t="shared" si="275"/>
        <v>13.53</v>
      </c>
      <c r="R3538" s="13">
        <f t="shared" si="276"/>
        <v>42328.727141203708</v>
      </c>
      <c r="S3538" s="13">
        <f t="shared" si="277"/>
        <v>42358.499305555553</v>
      </c>
      <c r="T3538">
        <f t="shared" si="278"/>
        <v>2015</v>
      </c>
    </row>
    <row r="3539" spans="1:20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 t="shared" si="279"/>
        <v>180</v>
      </c>
      <c r="Q3539">
        <f t="shared" si="275"/>
        <v>43.5</v>
      </c>
      <c r="R3539" s="13">
        <f t="shared" si="276"/>
        <v>41923.354351851849</v>
      </c>
      <c r="S3539" s="13">
        <f t="shared" si="277"/>
        <v>41960.332638888889</v>
      </c>
      <c r="T3539">
        <f t="shared" si="278"/>
        <v>2014</v>
      </c>
    </row>
    <row r="3540" spans="1:20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 t="shared" si="279"/>
        <v>128</v>
      </c>
      <c r="Q3540">
        <f t="shared" si="275"/>
        <v>30.95</v>
      </c>
      <c r="R3540" s="13">
        <f t="shared" si="276"/>
        <v>42571.420601851853</v>
      </c>
      <c r="S3540" s="13">
        <f t="shared" si="277"/>
        <v>42599.420601851853</v>
      </c>
      <c r="T3540">
        <f t="shared" si="278"/>
        <v>2016</v>
      </c>
    </row>
    <row r="3541" spans="1:20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 t="shared" si="279"/>
        <v>120</v>
      </c>
      <c r="Q3541">
        <f t="shared" si="275"/>
        <v>55.23</v>
      </c>
      <c r="R3541" s="13">
        <f t="shared" si="276"/>
        <v>42600.756041666667</v>
      </c>
      <c r="S3541" s="13">
        <f t="shared" si="277"/>
        <v>42621.756041666667</v>
      </c>
      <c r="T3541">
        <f t="shared" si="278"/>
        <v>2016</v>
      </c>
    </row>
    <row r="3542" spans="1:20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 t="shared" si="279"/>
        <v>123</v>
      </c>
      <c r="Q3542">
        <f t="shared" si="275"/>
        <v>46.13</v>
      </c>
      <c r="R3542" s="13">
        <f t="shared" si="276"/>
        <v>42517.003368055557</v>
      </c>
      <c r="S3542" s="13">
        <f t="shared" si="277"/>
        <v>42547.003368055557</v>
      </c>
      <c r="T3542">
        <f t="shared" si="278"/>
        <v>2016</v>
      </c>
    </row>
    <row r="3543" spans="1:20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 t="shared" si="279"/>
        <v>105</v>
      </c>
      <c r="Q3543">
        <f t="shared" si="275"/>
        <v>39.380000000000003</v>
      </c>
      <c r="R3543" s="13">
        <f t="shared" si="276"/>
        <v>42222.730034722219</v>
      </c>
      <c r="S3543" s="13">
        <f t="shared" si="277"/>
        <v>42247.730034722219</v>
      </c>
      <c r="T3543">
        <f t="shared" si="278"/>
        <v>2015</v>
      </c>
    </row>
    <row r="3544" spans="1:20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 t="shared" si="279"/>
        <v>102</v>
      </c>
      <c r="Q3544">
        <f t="shared" si="275"/>
        <v>66.150000000000006</v>
      </c>
      <c r="R3544" s="13">
        <f t="shared" si="276"/>
        <v>41829.599791666667</v>
      </c>
      <c r="S3544" s="13">
        <f t="shared" si="277"/>
        <v>41889.599791666667</v>
      </c>
      <c r="T3544">
        <f t="shared" si="278"/>
        <v>2014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 t="shared" si="279"/>
        <v>105</v>
      </c>
      <c r="Q3545">
        <f t="shared" si="275"/>
        <v>54.14</v>
      </c>
      <c r="R3545" s="13">
        <f t="shared" si="276"/>
        <v>42150.755312499998</v>
      </c>
      <c r="S3545" s="13">
        <f t="shared" si="277"/>
        <v>42180.755312499998</v>
      </c>
      <c r="T3545">
        <f t="shared" si="278"/>
        <v>2015</v>
      </c>
    </row>
    <row r="3546" spans="1:20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 t="shared" si="279"/>
        <v>100</v>
      </c>
      <c r="Q3546">
        <f t="shared" si="275"/>
        <v>104.17</v>
      </c>
      <c r="R3546" s="13">
        <f t="shared" si="276"/>
        <v>42040.831678240742</v>
      </c>
      <c r="S3546" s="13">
        <f t="shared" si="277"/>
        <v>42070.831678240742</v>
      </c>
      <c r="T3546">
        <f t="shared" si="278"/>
        <v>2015</v>
      </c>
    </row>
    <row r="3547" spans="1:20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 t="shared" si="279"/>
        <v>100</v>
      </c>
      <c r="Q3547">
        <f t="shared" si="275"/>
        <v>31.38</v>
      </c>
      <c r="R3547" s="13">
        <f t="shared" si="276"/>
        <v>42075.807395833333</v>
      </c>
      <c r="S3547" s="13">
        <f t="shared" si="277"/>
        <v>42105.807395833333</v>
      </c>
      <c r="T3547">
        <f t="shared" si="278"/>
        <v>2015</v>
      </c>
    </row>
    <row r="3548" spans="1:20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 t="shared" si="279"/>
        <v>102</v>
      </c>
      <c r="Q3548">
        <f t="shared" si="275"/>
        <v>59.21</v>
      </c>
      <c r="R3548" s="13">
        <f t="shared" si="276"/>
        <v>42073.660694444443</v>
      </c>
      <c r="S3548" s="13">
        <f t="shared" si="277"/>
        <v>42095.165972222225</v>
      </c>
      <c r="T3548">
        <f t="shared" si="278"/>
        <v>2015</v>
      </c>
    </row>
    <row r="3549" spans="1:20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 t="shared" si="279"/>
        <v>114</v>
      </c>
      <c r="Q3549">
        <f t="shared" si="275"/>
        <v>119.18</v>
      </c>
      <c r="R3549" s="13">
        <f t="shared" si="276"/>
        <v>42480.078715277778</v>
      </c>
      <c r="S3549" s="13">
        <f t="shared" si="277"/>
        <v>42504.165972222225</v>
      </c>
      <c r="T3549">
        <f t="shared" si="278"/>
        <v>2016</v>
      </c>
    </row>
    <row r="3550" spans="1:20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 t="shared" si="279"/>
        <v>102</v>
      </c>
      <c r="Q3550">
        <f t="shared" si="275"/>
        <v>164.62</v>
      </c>
      <c r="R3550" s="13">
        <f t="shared" si="276"/>
        <v>42411.942291666666</v>
      </c>
      <c r="S3550" s="13">
        <f t="shared" si="277"/>
        <v>42434.041666666672</v>
      </c>
      <c r="T3550">
        <f t="shared" si="278"/>
        <v>2016</v>
      </c>
    </row>
    <row r="3551" spans="1:20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 t="shared" si="279"/>
        <v>102</v>
      </c>
      <c r="Q3551">
        <f t="shared" si="275"/>
        <v>24.29</v>
      </c>
      <c r="R3551" s="13">
        <f t="shared" si="276"/>
        <v>42223.394363425927</v>
      </c>
      <c r="S3551" s="13">
        <f t="shared" si="277"/>
        <v>42251.394363425927</v>
      </c>
      <c r="T3551">
        <f t="shared" si="278"/>
        <v>2015</v>
      </c>
    </row>
    <row r="3552" spans="1:20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 t="shared" si="279"/>
        <v>105</v>
      </c>
      <c r="Q3552">
        <f t="shared" si="275"/>
        <v>40.94</v>
      </c>
      <c r="R3552" s="13">
        <f t="shared" si="276"/>
        <v>42462.893495370372</v>
      </c>
      <c r="S3552" s="13">
        <f t="shared" si="277"/>
        <v>42492.893495370372</v>
      </c>
      <c r="T3552">
        <f t="shared" si="278"/>
        <v>2016</v>
      </c>
    </row>
    <row r="3553" spans="1:20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 t="shared" si="279"/>
        <v>102</v>
      </c>
      <c r="Q3553">
        <f t="shared" si="275"/>
        <v>61.1</v>
      </c>
      <c r="R3553" s="13">
        <f t="shared" si="276"/>
        <v>41753.515856481477</v>
      </c>
      <c r="S3553" s="13">
        <f t="shared" si="277"/>
        <v>41781.921527777777</v>
      </c>
      <c r="T3553">
        <f t="shared" si="278"/>
        <v>2014</v>
      </c>
    </row>
    <row r="3554" spans="1:20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 t="shared" si="279"/>
        <v>100</v>
      </c>
      <c r="Q3554">
        <f t="shared" si="275"/>
        <v>38.65</v>
      </c>
      <c r="R3554" s="13">
        <f t="shared" si="276"/>
        <v>41788.587083333332</v>
      </c>
      <c r="S3554" s="13">
        <f t="shared" si="277"/>
        <v>41818.587083333332</v>
      </c>
      <c r="T3554">
        <f t="shared" si="278"/>
        <v>2014</v>
      </c>
    </row>
    <row r="3555" spans="1:20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 t="shared" si="279"/>
        <v>106</v>
      </c>
      <c r="Q3555">
        <f t="shared" si="275"/>
        <v>56.2</v>
      </c>
      <c r="R3555" s="13">
        <f t="shared" si="276"/>
        <v>42196.028703703705</v>
      </c>
      <c r="S3555" s="13">
        <f t="shared" si="277"/>
        <v>42228</v>
      </c>
      <c r="T3555">
        <f t="shared" si="278"/>
        <v>2015</v>
      </c>
    </row>
    <row r="3556" spans="1:20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 t="shared" si="279"/>
        <v>113</v>
      </c>
      <c r="Q3556">
        <f t="shared" si="275"/>
        <v>107</v>
      </c>
      <c r="R3556" s="13">
        <f t="shared" si="276"/>
        <v>42016.050451388888</v>
      </c>
      <c r="S3556" s="13">
        <f t="shared" si="277"/>
        <v>42046.708333333328</v>
      </c>
      <c r="T3556">
        <f t="shared" si="278"/>
        <v>2015</v>
      </c>
    </row>
    <row r="3557" spans="1:20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 t="shared" si="279"/>
        <v>100</v>
      </c>
      <c r="Q3557">
        <f t="shared" si="275"/>
        <v>171.43</v>
      </c>
      <c r="R3557" s="13">
        <f t="shared" si="276"/>
        <v>42661.442060185189</v>
      </c>
      <c r="S3557" s="13">
        <f t="shared" si="277"/>
        <v>42691.483726851846</v>
      </c>
      <c r="T3557">
        <f t="shared" si="278"/>
        <v>2016</v>
      </c>
    </row>
    <row r="3558" spans="1:20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 t="shared" si="279"/>
        <v>100</v>
      </c>
      <c r="Q3558">
        <f t="shared" si="275"/>
        <v>110.5</v>
      </c>
      <c r="R3558" s="13">
        <f t="shared" si="276"/>
        <v>41808.649583333332</v>
      </c>
      <c r="S3558" s="13">
        <f t="shared" si="277"/>
        <v>41868.649583333332</v>
      </c>
      <c r="T3558">
        <f t="shared" si="278"/>
        <v>2014</v>
      </c>
    </row>
    <row r="3559" spans="1:20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 t="shared" si="279"/>
        <v>100</v>
      </c>
      <c r="Q3559">
        <f t="shared" si="275"/>
        <v>179.28</v>
      </c>
      <c r="R3559" s="13">
        <f t="shared" si="276"/>
        <v>41730.276747685188</v>
      </c>
      <c r="S3559" s="13">
        <f t="shared" si="277"/>
        <v>41764.276747685188</v>
      </c>
      <c r="T3559">
        <f t="shared" si="278"/>
        <v>2014</v>
      </c>
    </row>
    <row r="3560" spans="1:20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 t="shared" si="279"/>
        <v>144</v>
      </c>
      <c r="Q3560">
        <f t="shared" si="275"/>
        <v>22.91</v>
      </c>
      <c r="R3560" s="13">
        <f t="shared" si="276"/>
        <v>42139.816840277781</v>
      </c>
      <c r="S3560" s="13">
        <f t="shared" si="277"/>
        <v>42181.875</v>
      </c>
      <c r="T3560">
        <f t="shared" si="278"/>
        <v>2015</v>
      </c>
    </row>
    <row r="3561" spans="1:20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 t="shared" si="279"/>
        <v>104</v>
      </c>
      <c r="Q3561">
        <f t="shared" si="275"/>
        <v>43.13</v>
      </c>
      <c r="R3561" s="13">
        <f t="shared" si="276"/>
        <v>42194.096157407403</v>
      </c>
      <c r="S3561" s="13">
        <f t="shared" si="277"/>
        <v>42216.373611111107</v>
      </c>
      <c r="T3561">
        <f t="shared" si="278"/>
        <v>2015</v>
      </c>
    </row>
    <row r="3562" spans="1:20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 t="shared" si="279"/>
        <v>108</v>
      </c>
      <c r="Q3562">
        <f t="shared" si="275"/>
        <v>46.89</v>
      </c>
      <c r="R3562" s="13">
        <f t="shared" si="276"/>
        <v>42115.889652777783</v>
      </c>
      <c r="S3562" s="13">
        <f t="shared" si="277"/>
        <v>42151.114583333328</v>
      </c>
      <c r="T3562">
        <f t="shared" si="278"/>
        <v>2015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 t="shared" si="279"/>
        <v>102</v>
      </c>
      <c r="Q3563">
        <f t="shared" si="275"/>
        <v>47.41</v>
      </c>
      <c r="R3563" s="13">
        <f t="shared" si="276"/>
        <v>42203.680300925931</v>
      </c>
      <c r="S3563" s="13">
        <f t="shared" si="277"/>
        <v>42221.774999999994</v>
      </c>
      <c r="T3563">
        <f t="shared" si="278"/>
        <v>2015</v>
      </c>
    </row>
    <row r="3564" spans="1:20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 t="shared" si="279"/>
        <v>149</v>
      </c>
      <c r="Q3564">
        <f t="shared" si="275"/>
        <v>15.13</v>
      </c>
      <c r="R3564" s="13">
        <f t="shared" si="276"/>
        <v>42433.761886574073</v>
      </c>
      <c r="S3564" s="13">
        <f t="shared" si="277"/>
        <v>42442.916666666672</v>
      </c>
      <c r="T3564">
        <f t="shared" si="278"/>
        <v>2016</v>
      </c>
    </row>
    <row r="3565" spans="1:20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 t="shared" si="279"/>
        <v>105</v>
      </c>
      <c r="Q3565">
        <f t="shared" si="275"/>
        <v>21.1</v>
      </c>
      <c r="R3565" s="13">
        <f t="shared" si="276"/>
        <v>42555.671944444446</v>
      </c>
      <c r="S3565" s="13">
        <f t="shared" si="277"/>
        <v>42583.791666666672</v>
      </c>
      <c r="T3565">
        <f t="shared" si="278"/>
        <v>2016</v>
      </c>
    </row>
    <row r="3566" spans="1:20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 t="shared" si="279"/>
        <v>101</v>
      </c>
      <c r="Q3566">
        <f t="shared" si="275"/>
        <v>59.12</v>
      </c>
      <c r="R3566" s="13">
        <f t="shared" si="276"/>
        <v>42236.623252314821</v>
      </c>
      <c r="S3566" s="13">
        <f t="shared" si="277"/>
        <v>42282.666666666672</v>
      </c>
      <c r="T3566">
        <f t="shared" si="278"/>
        <v>2015</v>
      </c>
    </row>
    <row r="3567" spans="1:20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 t="shared" si="279"/>
        <v>131</v>
      </c>
      <c r="Q3567">
        <f t="shared" si="275"/>
        <v>97.92</v>
      </c>
      <c r="R3567" s="13">
        <f t="shared" si="276"/>
        <v>41974.743148148147</v>
      </c>
      <c r="S3567" s="13">
        <f t="shared" si="277"/>
        <v>42004.743148148147</v>
      </c>
      <c r="T3567">
        <f t="shared" si="278"/>
        <v>2014</v>
      </c>
    </row>
    <row r="3568" spans="1:20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 t="shared" si="279"/>
        <v>105</v>
      </c>
      <c r="Q3568">
        <f t="shared" si="275"/>
        <v>55.13</v>
      </c>
      <c r="R3568" s="13">
        <f t="shared" si="276"/>
        <v>41997.507905092592</v>
      </c>
      <c r="S3568" s="13">
        <f t="shared" si="277"/>
        <v>42027.507905092592</v>
      </c>
      <c r="T3568">
        <f t="shared" si="278"/>
        <v>2014</v>
      </c>
    </row>
    <row r="3569" spans="1:20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 t="shared" si="279"/>
        <v>109</v>
      </c>
      <c r="Q3569">
        <f t="shared" si="275"/>
        <v>26.54</v>
      </c>
      <c r="R3569" s="13">
        <f t="shared" si="276"/>
        <v>42135.810694444444</v>
      </c>
      <c r="S3569" s="13">
        <f t="shared" si="277"/>
        <v>42165.810694444444</v>
      </c>
      <c r="T3569">
        <f t="shared" si="278"/>
        <v>2015</v>
      </c>
    </row>
    <row r="3570" spans="1:20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 t="shared" si="279"/>
        <v>111</v>
      </c>
      <c r="Q3570">
        <f t="shared" si="275"/>
        <v>58.42</v>
      </c>
      <c r="R3570" s="13">
        <f t="shared" si="276"/>
        <v>41869.740671296298</v>
      </c>
      <c r="S3570" s="13">
        <f t="shared" si="277"/>
        <v>41899.740671296298</v>
      </c>
      <c r="T3570">
        <f t="shared" si="278"/>
        <v>2014</v>
      </c>
    </row>
    <row r="3571" spans="1:20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 t="shared" si="279"/>
        <v>100</v>
      </c>
      <c r="Q3571">
        <f t="shared" si="275"/>
        <v>122.54</v>
      </c>
      <c r="R3571" s="13">
        <f t="shared" si="276"/>
        <v>41982.688611111109</v>
      </c>
      <c r="S3571" s="13">
        <f t="shared" si="277"/>
        <v>42012.688611111109</v>
      </c>
      <c r="T3571">
        <f t="shared" si="278"/>
        <v>2014</v>
      </c>
    </row>
    <row r="3572" spans="1:20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 t="shared" si="279"/>
        <v>114</v>
      </c>
      <c r="Q3572">
        <f t="shared" si="275"/>
        <v>87.96</v>
      </c>
      <c r="R3572" s="13">
        <f t="shared" si="276"/>
        <v>41976.331979166673</v>
      </c>
      <c r="S3572" s="13">
        <f t="shared" si="277"/>
        <v>42004.291666666672</v>
      </c>
      <c r="T3572">
        <f t="shared" si="278"/>
        <v>2014</v>
      </c>
    </row>
    <row r="3573" spans="1:20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 t="shared" si="279"/>
        <v>122</v>
      </c>
      <c r="Q3573">
        <f t="shared" si="275"/>
        <v>73.239999999999995</v>
      </c>
      <c r="R3573" s="13">
        <f t="shared" si="276"/>
        <v>41912.858946759261</v>
      </c>
      <c r="S3573" s="13">
        <f t="shared" si="277"/>
        <v>41942.858946759261</v>
      </c>
      <c r="T3573">
        <f t="shared" si="278"/>
        <v>2014</v>
      </c>
    </row>
    <row r="3574" spans="1:20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 t="shared" si="279"/>
        <v>100</v>
      </c>
      <c r="Q3574">
        <f t="shared" si="275"/>
        <v>55.56</v>
      </c>
      <c r="R3574" s="13">
        <f t="shared" si="276"/>
        <v>42146.570393518516</v>
      </c>
      <c r="S3574" s="13">
        <f t="shared" si="277"/>
        <v>42176.570393518516</v>
      </c>
      <c r="T3574">
        <f t="shared" si="278"/>
        <v>2015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 t="shared" si="279"/>
        <v>103</v>
      </c>
      <c r="Q3575">
        <f t="shared" si="275"/>
        <v>39.54</v>
      </c>
      <c r="R3575" s="13">
        <f t="shared" si="276"/>
        <v>41921.375532407408</v>
      </c>
      <c r="S3575" s="13">
        <f t="shared" si="277"/>
        <v>41951.417199074072</v>
      </c>
      <c r="T3575">
        <f t="shared" si="278"/>
        <v>2014</v>
      </c>
    </row>
    <row r="3576" spans="1:20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 t="shared" si="279"/>
        <v>106</v>
      </c>
      <c r="Q3576">
        <f t="shared" si="275"/>
        <v>136.78</v>
      </c>
      <c r="R3576" s="13">
        <f t="shared" si="276"/>
        <v>41926.942685185182</v>
      </c>
      <c r="S3576" s="13">
        <f t="shared" si="277"/>
        <v>41956.984351851846</v>
      </c>
      <c r="T3576">
        <f t="shared" si="278"/>
        <v>2014</v>
      </c>
    </row>
    <row r="3577" spans="1:20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 t="shared" si="279"/>
        <v>101</v>
      </c>
      <c r="Q3577">
        <f t="shared" si="275"/>
        <v>99.34</v>
      </c>
      <c r="R3577" s="13">
        <f t="shared" si="276"/>
        <v>42561.783877314811</v>
      </c>
      <c r="S3577" s="13">
        <f t="shared" si="277"/>
        <v>42593.165972222225</v>
      </c>
      <c r="T3577">
        <f t="shared" si="278"/>
        <v>2016</v>
      </c>
    </row>
    <row r="3578" spans="1:20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 t="shared" si="279"/>
        <v>100</v>
      </c>
      <c r="Q3578">
        <f t="shared" si="275"/>
        <v>20</v>
      </c>
      <c r="R3578" s="13">
        <f t="shared" si="276"/>
        <v>42649.54923611111</v>
      </c>
      <c r="S3578" s="13">
        <f t="shared" si="277"/>
        <v>42709.590902777782</v>
      </c>
      <c r="T3578">
        <f t="shared" si="278"/>
        <v>2016</v>
      </c>
    </row>
    <row r="3579" spans="1:20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 t="shared" si="279"/>
        <v>130</v>
      </c>
      <c r="Q3579">
        <f t="shared" si="275"/>
        <v>28.89</v>
      </c>
      <c r="R3579" s="13">
        <f t="shared" si="276"/>
        <v>42093.786840277782</v>
      </c>
      <c r="S3579" s="13">
        <f t="shared" si="277"/>
        <v>42120.26944444445</v>
      </c>
      <c r="T3579">
        <f t="shared" si="278"/>
        <v>2015</v>
      </c>
    </row>
    <row r="3580" spans="1:20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 t="shared" si="279"/>
        <v>100</v>
      </c>
      <c r="Q3580">
        <f t="shared" si="275"/>
        <v>40.549999999999997</v>
      </c>
      <c r="R3580" s="13">
        <f t="shared" si="276"/>
        <v>42460.733530092592</v>
      </c>
      <c r="S3580" s="13">
        <f t="shared" si="277"/>
        <v>42490.733530092592</v>
      </c>
      <c r="T3580">
        <f t="shared" si="278"/>
        <v>2016</v>
      </c>
    </row>
    <row r="3581" spans="1:20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 t="shared" si="279"/>
        <v>100</v>
      </c>
      <c r="Q3581">
        <f t="shared" si="275"/>
        <v>35.71</v>
      </c>
      <c r="R3581" s="13">
        <f t="shared" si="276"/>
        <v>42430.762222222227</v>
      </c>
      <c r="S3581" s="13">
        <f t="shared" si="277"/>
        <v>42460.720555555556</v>
      </c>
      <c r="T3581">
        <f t="shared" si="278"/>
        <v>2016</v>
      </c>
    </row>
    <row r="3582" spans="1:20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 t="shared" si="279"/>
        <v>114</v>
      </c>
      <c r="Q3582">
        <f t="shared" si="275"/>
        <v>37.96</v>
      </c>
      <c r="R3582" s="13">
        <f t="shared" si="276"/>
        <v>42026.176180555558</v>
      </c>
      <c r="S3582" s="13">
        <f t="shared" si="277"/>
        <v>42064.207638888889</v>
      </c>
      <c r="T3582">
        <f t="shared" si="278"/>
        <v>2015</v>
      </c>
    </row>
    <row r="3583" spans="1:20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 t="shared" si="279"/>
        <v>100</v>
      </c>
      <c r="Q3583">
        <f t="shared" si="275"/>
        <v>33.33</v>
      </c>
      <c r="R3583" s="13">
        <f t="shared" si="276"/>
        <v>41836.471180555556</v>
      </c>
      <c r="S3583" s="13">
        <f t="shared" si="277"/>
        <v>41850.471180555556</v>
      </c>
      <c r="T3583">
        <f t="shared" si="278"/>
        <v>2014</v>
      </c>
    </row>
    <row r="3584" spans="1:20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 t="shared" si="279"/>
        <v>287</v>
      </c>
      <c r="Q3584">
        <f t="shared" si="275"/>
        <v>58.57</v>
      </c>
      <c r="R3584" s="13">
        <f t="shared" si="276"/>
        <v>42451.095856481479</v>
      </c>
      <c r="S3584" s="13">
        <f t="shared" si="277"/>
        <v>42465.095856481479</v>
      </c>
      <c r="T3584">
        <f t="shared" si="278"/>
        <v>2016</v>
      </c>
    </row>
    <row r="3585" spans="1:20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 t="shared" si="279"/>
        <v>109</v>
      </c>
      <c r="Q3585">
        <f t="shared" si="275"/>
        <v>135.63</v>
      </c>
      <c r="R3585" s="13">
        <f t="shared" si="276"/>
        <v>42418.425983796296</v>
      </c>
      <c r="S3585" s="13">
        <f t="shared" si="277"/>
        <v>42478.384317129632</v>
      </c>
      <c r="T3585">
        <f t="shared" si="278"/>
        <v>2016</v>
      </c>
    </row>
    <row r="3586" spans="1:20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 t="shared" si="279"/>
        <v>116</v>
      </c>
      <c r="Q3586">
        <f t="shared" si="275"/>
        <v>30.94</v>
      </c>
      <c r="R3586" s="13">
        <f t="shared" si="276"/>
        <v>42168.316481481481</v>
      </c>
      <c r="S3586" s="13">
        <f t="shared" si="277"/>
        <v>42198.316481481481</v>
      </c>
      <c r="T3586">
        <f t="shared" si="278"/>
        <v>2015</v>
      </c>
    </row>
    <row r="3587" spans="1:20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 t="shared" si="279"/>
        <v>119</v>
      </c>
      <c r="Q3587">
        <f t="shared" ref="Q3587:Q3650" si="280">IFERROR(ROUND(E3587/L3587,2),0)</f>
        <v>176.09</v>
      </c>
      <c r="R3587" s="13">
        <f t="shared" ref="R3587:R3650" si="281">(((J3587/60)/60)/24+DATE(1970,1,1))</f>
        <v>41964.716319444444</v>
      </c>
      <c r="S3587" s="13">
        <f t="shared" ref="S3587:S3650" si="282">(((I3587/60)/60)/24)+DATE(1970,1,1)</f>
        <v>41994.716319444444</v>
      </c>
      <c r="T3587">
        <f t="shared" ref="T3587:T3650" si="283">YEAR(R3587)</f>
        <v>2014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 t="shared" ref="P3588:P3651" si="284">ROUND(E3588/D3588*100,0)</f>
        <v>109</v>
      </c>
      <c r="Q3588">
        <f t="shared" si="280"/>
        <v>151.97999999999999</v>
      </c>
      <c r="R3588" s="13">
        <f t="shared" si="281"/>
        <v>42576.697569444441</v>
      </c>
      <c r="S3588" s="13">
        <f t="shared" si="282"/>
        <v>42636.697569444441</v>
      </c>
      <c r="T3588">
        <f t="shared" si="283"/>
        <v>2016</v>
      </c>
    </row>
    <row r="3589" spans="1:20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 t="shared" si="284"/>
        <v>127</v>
      </c>
      <c r="Q3589">
        <f t="shared" si="280"/>
        <v>22.61</v>
      </c>
      <c r="R3589" s="13">
        <f t="shared" si="281"/>
        <v>42503.539976851855</v>
      </c>
      <c r="S3589" s="13">
        <f t="shared" si="282"/>
        <v>42548.791666666672</v>
      </c>
      <c r="T3589">
        <f t="shared" si="283"/>
        <v>2016</v>
      </c>
    </row>
    <row r="3590" spans="1:20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 t="shared" si="284"/>
        <v>101</v>
      </c>
      <c r="Q3590">
        <f t="shared" si="280"/>
        <v>18.27</v>
      </c>
      <c r="R3590" s="13">
        <f t="shared" si="281"/>
        <v>42101.828819444447</v>
      </c>
      <c r="S3590" s="13">
        <f t="shared" si="282"/>
        <v>42123.958333333328</v>
      </c>
      <c r="T3590">
        <f t="shared" si="283"/>
        <v>2015</v>
      </c>
    </row>
    <row r="3591" spans="1:20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 t="shared" si="284"/>
        <v>128</v>
      </c>
      <c r="Q3591">
        <f t="shared" si="280"/>
        <v>82.26</v>
      </c>
      <c r="R3591" s="13">
        <f t="shared" si="281"/>
        <v>42125.647534722222</v>
      </c>
      <c r="S3591" s="13">
        <f t="shared" si="282"/>
        <v>42150.647534722222</v>
      </c>
      <c r="T3591">
        <f t="shared" si="283"/>
        <v>2015</v>
      </c>
    </row>
    <row r="3592" spans="1:20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 t="shared" si="284"/>
        <v>100</v>
      </c>
      <c r="Q3592">
        <f t="shared" si="280"/>
        <v>68.53</v>
      </c>
      <c r="R3592" s="13">
        <f t="shared" si="281"/>
        <v>41902.333726851852</v>
      </c>
      <c r="S3592" s="13">
        <f t="shared" si="282"/>
        <v>41932.333726851852</v>
      </c>
      <c r="T3592">
        <f t="shared" si="283"/>
        <v>2014</v>
      </c>
    </row>
    <row r="3593" spans="1:20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 t="shared" si="284"/>
        <v>175</v>
      </c>
      <c r="Q3593">
        <f t="shared" si="280"/>
        <v>68.06</v>
      </c>
      <c r="R3593" s="13">
        <f t="shared" si="281"/>
        <v>42003.948425925926</v>
      </c>
      <c r="S3593" s="13">
        <f t="shared" si="282"/>
        <v>42028.207638888889</v>
      </c>
      <c r="T3593">
        <f t="shared" si="283"/>
        <v>2014</v>
      </c>
    </row>
    <row r="3594" spans="1:20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 t="shared" si="284"/>
        <v>127</v>
      </c>
      <c r="Q3594">
        <f t="shared" si="280"/>
        <v>72.709999999999994</v>
      </c>
      <c r="R3594" s="13">
        <f t="shared" si="281"/>
        <v>41988.829942129625</v>
      </c>
      <c r="S3594" s="13">
        <f t="shared" si="282"/>
        <v>42046.207638888889</v>
      </c>
      <c r="T3594">
        <f t="shared" si="283"/>
        <v>2014</v>
      </c>
    </row>
    <row r="3595" spans="1:20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 t="shared" si="284"/>
        <v>111</v>
      </c>
      <c r="Q3595">
        <f t="shared" si="280"/>
        <v>77.19</v>
      </c>
      <c r="R3595" s="13">
        <f t="shared" si="281"/>
        <v>41974.898599537039</v>
      </c>
      <c r="S3595" s="13">
        <f t="shared" si="282"/>
        <v>42009.851388888885</v>
      </c>
      <c r="T3595">
        <f t="shared" si="283"/>
        <v>2014</v>
      </c>
    </row>
    <row r="3596" spans="1:20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 t="shared" si="284"/>
        <v>126</v>
      </c>
      <c r="Q3596">
        <f t="shared" si="280"/>
        <v>55.97</v>
      </c>
      <c r="R3596" s="13">
        <f t="shared" si="281"/>
        <v>42592.066921296297</v>
      </c>
      <c r="S3596" s="13">
        <f t="shared" si="282"/>
        <v>42617.066921296297</v>
      </c>
      <c r="T3596">
        <f t="shared" si="283"/>
        <v>2016</v>
      </c>
    </row>
    <row r="3597" spans="1:20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 t="shared" si="284"/>
        <v>119</v>
      </c>
      <c r="Q3597">
        <f t="shared" si="280"/>
        <v>49.69</v>
      </c>
      <c r="R3597" s="13">
        <f t="shared" si="281"/>
        <v>42050.008368055554</v>
      </c>
      <c r="S3597" s="13">
        <f t="shared" si="282"/>
        <v>42076.290972222225</v>
      </c>
      <c r="T3597">
        <f t="shared" si="283"/>
        <v>2015</v>
      </c>
    </row>
    <row r="3598" spans="1:20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 t="shared" si="284"/>
        <v>108</v>
      </c>
      <c r="Q3598">
        <f t="shared" si="280"/>
        <v>79</v>
      </c>
      <c r="R3598" s="13">
        <f t="shared" si="281"/>
        <v>41856.715069444443</v>
      </c>
      <c r="S3598" s="13">
        <f t="shared" si="282"/>
        <v>41877.715069444443</v>
      </c>
      <c r="T3598">
        <f t="shared" si="283"/>
        <v>2014</v>
      </c>
    </row>
    <row r="3599" spans="1:20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 t="shared" si="284"/>
        <v>103</v>
      </c>
      <c r="Q3599">
        <f t="shared" si="280"/>
        <v>77.73</v>
      </c>
      <c r="R3599" s="13">
        <f t="shared" si="281"/>
        <v>42417.585532407407</v>
      </c>
      <c r="S3599" s="13">
        <f t="shared" si="282"/>
        <v>42432.249305555553</v>
      </c>
      <c r="T3599">
        <f t="shared" si="283"/>
        <v>2016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 t="shared" si="284"/>
        <v>110</v>
      </c>
      <c r="Q3600">
        <f t="shared" si="280"/>
        <v>40.78</v>
      </c>
      <c r="R3600" s="13">
        <f t="shared" si="281"/>
        <v>41866.79886574074</v>
      </c>
      <c r="S3600" s="13">
        <f t="shared" si="282"/>
        <v>41885.207638888889</v>
      </c>
      <c r="T3600">
        <f t="shared" si="283"/>
        <v>2014</v>
      </c>
    </row>
    <row r="3601" spans="1:20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 t="shared" si="284"/>
        <v>202</v>
      </c>
      <c r="Q3601">
        <f t="shared" si="280"/>
        <v>59.41</v>
      </c>
      <c r="R3601" s="13">
        <f t="shared" si="281"/>
        <v>42220.79487268519</v>
      </c>
      <c r="S3601" s="13">
        <f t="shared" si="282"/>
        <v>42246</v>
      </c>
      <c r="T3601">
        <f t="shared" si="283"/>
        <v>2015</v>
      </c>
    </row>
    <row r="3602" spans="1:20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 t="shared" si="284"/>
        <v>130</v>
      </c>
      <c r="Q3602">
        <f t="shared" si="280"/>
        <v>3.25</v>
      </c>
      <c r="R3602" s="13">
        <f t="shared" si="281"/>
        <v>42628.849120370374</v>
      </c>
      <c r="S3602" s="13">
        <f t="shared" si="282"/>
        <v>42656.849120370374</v>
      </c>
      <c r="T3602">
        <f t="shared" si="283"/>
        <v>2016</v>
      </c>
    </row>
    <row r="3603" spans="1:20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 t="shared" si="284"/>
        <v>104</v>
      </c>
      <c r="Q3603">
        <f t="shared" si="280"/>
        <v>39.380000000000003</v>
      </c>
      <c r="R3603" s="13">
        <f t="shared" si="281"/>
        <v>41990.99863425926</v>
      </c>
      <c r="S3603" s="13">
        <f t="shared" si="282"/>
        <v>42020.99863425926</v>
      </c>
      <c r="T3603">
        <f t="shared" si="283"/>
        <v>2014</v>
      </c>
    </row>
    <row r="3604" spans="1:20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 t="shared" si="284"/>
        <v>100</v>
      </c>
      <c r="Q3604">
        <f t="shared" si="280"/>
        <v>81.67</v>
      </c>
      <c r="R3604" s="13">
        <f t="shared" si="281"/>
        <v>42447.894432870366</v>
      </c>
      <c r="S3604" s="13">
        <f t="shared" si="282"/>
        <v>42507.894432870366</v>
      </c>
      <c r="T3604">
        <f t="shared" si="283"/>
        <v>2016</v>
      </c>
    </row>
    <row r="3605" spans="1:20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 t="shared" si="284"/>
        <v>171</v>
      </c>
      <c r="Q3605">
        <f t="shared" si="280"/>
        <v>44.91</v>
      </c>
      <c r="R3605" s="13">
        <f t="shared" si="281"/>
        <v>42283.864351851851</v>
      </c>
      <c r="S3605" s="13">
        <f t="shared" si="282"/>
        <v>42313.906018518523</v>
      </c>
      <c r="T3605">
        <f t="shared" si="283"/>
        <v>2015</v>
      </c>
    </row>
    <row r="3606" spans="1:20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 t="shared" si="284"/>
        <v>113</v>
      </c>
      <c r="Q3606">
        <f t="shared" si="280"/>
        <v>49.06</v>
      </c>
      <c r="R3606" s="13">
        <f t="shared" si="281"/>
        <v>42483.015694444446</v>
      </c>
      <c r="S3606" s="13">
        <f t="shared" si="282"/>
        <v>42489.290972222225</v>
      </c>
      <c r="T3606">
        <f t="shared" si="283"/>
        <v>2016</v>
      </c>
    </row>
    <row r="3607" spans="1:20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 t="shared" si="284"/>
        <v>184</v>
      </c>
      <c r="Q3607">
        <f t="shared" si="280"/>
        <v>30.67</v>
      </c>
      <c r="R3607" s="13">
        <f t="shared" si="281"/>
        <v>42383.793124999997</v>
      </c>
      <c r="S3607" s="13">
        <f t="shared" si="282"/>
        <v>42413.793124999997</v>
      </c>
      <c r="T3607">
        <f t="shared" si="283"/>
        <v>2016</v>
      </c>
    </row>
    <row r="3608" spans="1:20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 t="shared" si="284"/>
        <v>130</v>
      </c>
      <c r="Q3608">
        <f t="shared" si="280"/>
        <v>61.06</v>
      </c>
      <c r="R3608" s="13">
        <f t="shared" si="281"/>
        <v>42566.604826388888</v>
      </c>
      <c r="S3608" s="13">
        <f t="shared" si="282"/>
        <v>42596.604826388888</v>
      </c>
      <c r="T3608">
        <f t="shared" si="283"/>
        <v>2016</v>
      </c>
    </row>
    <row r="3609" spans="1:20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 t="shared" si="284"/>
        <v>105</v>
      </c>
      <c r="Q3609">
        <f t="shared" si="280"/>
        <v>29</v>
      </c>
      <c r="R3609" s="13">
        <f t="shared" si="281"/>
        <v>42338.963912037041</v>
      </c>
      <c r="S3609" s="13">
        <f t="shared" si="282"/>
        <v>42353</v>
      </c>
      <c r="T3609">
        <f t="shared" si="283"/>
        <v>2015</v>
      </c>
    </row>
    <row r="3610" spans="1:20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 t="shared" si="284"/>
        <v>100</v>
      </c>
      <c r="Q3610">
        <f t="shared" si="280"/>
        <v>29.63</v>
      </c>
      <c r="R3610" s="13">
        <f t="shared" si="281"/>
        <v>42506.709375000006</v>
      </c>
      <c r="S3610" s="13">
        <f t="shared" si="282"/>
        <v>42538.583333333328</v>
      </c>
      <c r="T3610">
        <f t="shared" si="283"/>
        <v>2016</v>
      </c>
    </row>
    <row r="3611" spans="1:20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 t="shared" si="284"/>
        <v>153</v>
      </c>
      <c r="Q3611">
        <f t="shared" si="280"/>
        <v>143.1</v>
      </c>
      <c r="R3611" s="13">
        <f t="shared" si="281"/>
        <v>42429.991724537031</v>
      </c>
      <c r="S3611" s="13">
        <f t="shared" si="282"/>
        <v>42459.950057870374</v>
      </c>
      <c r="T3611">
        <f t="shared" si="283"/>
        <v>2016</v>
      </c>
    </row>
    <row r="3612" spans="1:20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 t="shared" si="284"/>
        <v>162</v>
      </c>
      <c r="Q3612">
        <f t="shared" si="280"/>
        <v>52.35</v>
      </c>
      <c r="R3612" s="13">
        <f t="shared" si="281"/>
        <v>42203.432129629626</v>
      </c>
      <c r="S3612" s="13">
        <f t="shared" si="282"/>
        <v>42233.432129629626</v>
      </c>
      <c r="T3612">
        <f t="shared" si="283"/>
        <v>2015</v>
      </c>
    </row>
    <row r="3613" spans="1:20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 t="shared" si="284"/>
        <v>136</v>
      </c>
      <c r="Q3613">
        <f t="shared" si="280"/>
        <v>66.67</v>
      </c>
      <c r="R3613" s="13">
        <f t="shared" si="281"/>
        <v>42072.370381944449</v>
      </c>
      <c r="S3613" s="13">
        <f t="shared" si="282"/>
        <v>42102.370381944449</v>
      </c>
      <c r="T3613">
        <f t="shared" si="283"/>
        <v>2015</v>
      </c>
    </row>
    <row r="3614" spans="1:20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 t="shared" si="284"/>
        <v>144</v>
      </c>
      <c r="Q3614">
        <f t="shared" si="280"/>
        <v>126.67</v>
      </c>
      <c r="R3614" s="13">
        <f t="shared" si="281"/>
        <v>41789.726979166669</v>
      </c>
      <c r="S3614" s="13">
        <f t="shared" si="282"/>
        <v>41799.726979166669</v>
      </c>
      <c r="T3614">
        <f t="shared" si="283"/>
        <v>2014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 t="shared" si="284"/>
        <v>100</v>
      </c>
      <c r="Q3615">
        <f t="shared" si="280"/>
        <v>62.5</v>
      </c>
      <c r="R3615" s="13">
        <f t="shared" si="281"/>
        <v>41788.58997685185</v>
      </c>
      <c r="S3615" s="13">
        <f t="shared" si="282"/>
        <v>41818.58997685185</v>
      </c>
      <c r="T3615">
        <f t="shared" si="283"/>
        <v>2014</v>
      </c>
    </row>
    <row r="3616" spans="1:20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 t="shared" si="284"/>
        <v>101</v>
      </c>
      <c r="Q3616">
        <f t="shared" si="280"/>
        <v>35.49</v>
      </c>
      <c r="R3616" s="13">
        <f t="shared" si="281"/>
        <v>42144.041851851856</v>
      </c>
      <c r="S3616" s="13">
        <f t="shared" si="282"/>
        <v>42174.041851851856</v>
      </c>
      <c r="T3616">
        <f t="shared" si="283"/>
        <v>2015</v>
      </c>
    </row>
    <row r="3617" spans="1:20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 t="shared" si="284"/>
        <v>107</v>
      </c>
      <c r="Q3617">
        <f t="shared" si="280"/>
        <v>37.08</v>
      </c>
      <c r="R3617" s="13">
        <f t="shared" si="281"/>
        <v>42318.593703703707</v>
      </c>
      <c r="S3617" s="13">
        <f t="shared" si="282"/>
        <v>42348.593703703707</v>
      </c>
      <c r="T3617">
        <f t="shared" si="283"/>
        <v>2015</v>
      </c>
    </row>
    <row r="3618" spans="1:20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 t="shared" si="284"/>
        <v>125</v>
      </c>
      <c r="Q3618">
        <f t="shared" si="280"/>
        <v>69.33</v>
      </c>
      <c r="R3618" s="13">
        <f t="shared" si="281"/>
        <v>42052.949814814812</v>
      </c>
      <c r="S3618" s="13">
        <f t="shared" si="282"/>
        <v>42082.908148148148</v>
      </c>
      <c r="T3618">
        <f t="shared" si="283"/>
        <v>2015</v>
      </c>
    </row>
    <row r="3619" spans="1:20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 t="shared" si="284"/>
        <v>119</v>
      </c>
      <c r="Q3619">
        <f t="shared" si="280"/>
        <v>17.25</v>
      </c>
      <c r="R3619" s="13">
        <f t="shared" si="281"/>
        <v>42779.610289351855</v>
      </c>
      <c r="S3619" s="13">
        <f t="shared" si="282"/>
        <v>42794</v>
      </c>
      <c r="T3619">
        <f t="shared" si="283"/>
        <v>2017</v>
      </c>
    </row>
    <row r="3620" spans="1:20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 t="shared" si="284"/>
        <v>101</v>
      </c>
      <c r="Q3620">
        <f t="shared" si="280"/>
        <v>36.07</v>
      </c>
      <c r="R3620" s="13">
        <f t="shared" si="281"/>
        <v>42128.627893518518</v>
      </c>
      <c r="S3620" s="13">
        <f t="shared" si="282"/>
        <v>42158.627893518518</v>
      </c>
      <c r="T3620">
        <f t="shared" si="283"/>
        <v>2015</v>
      </c>
    </row>
    <row r="3621" spans="1:20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 t="shared" si="284"/>
        <v>113</v>
      </c>
      <c r="Q3621">
        <f t="shared" si="280"/>
        <v>66.47</v>
      </c>
      <c r="R3621" s="13">
        <f t="shared" si="281"/>
        <v>42661.132245370376</v>
      </c>
      <c r="S3621" s="13">
        <f t="shared" si="282"/>
        <v>42693.916666666672</v>
      </c>
      <c r="T3621">
        <f t="shared" si="283"/>
        <v>2016</v>
      </c>
    </row>
    <row r="3622" spans="1:20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 t="shared" si="284"/>
        <v>105</v>
      </c>
      <c r="Q3622">
        <f t="shared" si="280"/>
        <v>56.07</v>
      </c>
      <c r="R3622" s="13">
        <f t="shared" si="281"/>
        <v>42037.938206018516</v>
      </c>
      <c r="S3622" s="13">
        <f t="shared" si="282"/>
        <v>42068.166666666672</v>
      </c>
      <c r="T3622">
        <f t="shared" si="283"/>
        <v>2015</v>
      </c>
    </row>
    <row r="3623" spans="1:20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 t="shared" si="284"/>
        <v>110</v>
      </c>
      <c r="Q3623">
        <f t="shared" si="280"/>
        <v>47.03</v>
      </c>
      <c r="R3623" s="13">
        <f t="shared" si="281"/>
        <v>42619.935694444444</v>
      </c>
      <c r="S3623" s="13">
        <f t="shared" si="282"/>
        <v>42643.875</v>
      </c>
      <c r="T3623">
        <f t="shared" si="283"/>
        <v>2016</v>
      </c>
    </row>
    <row r="3624" spans="1:20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 t="shared" si="284"/>
        <v>100</v>
      </c>
      <c r="Q3624">
        <f t="shared" si="280"/>
        <v>47.67</v>
      </c>
      <c r="R3624" s="13">
        <f t="shared" si="281"/>
        <v>41877.221886574072</v>
      </c>
      <c r="S3624" s="13">
        <f t="shared" si="282"/>
        <v>41910.140972222223</v>
      </c>
      <c r="T3624">
        <f t="shared" si="283"/>
        <v>2014</v>
      </c>
    </row>
    <row r="3625" spans="1:20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 t="shared" si="284"/>
        <v>120</v>
      </c>
      <c r="Q3625">
        <f t="shared" si="280"/>
        <v>88.24</v>
      </c>
      <c r="R3625" s="13">
        <f t="shared" si="281"/>
        <v>41828.736921296295</v>
      </c>
      <c r="S3625" s="13">
        <f t="shared" si="282"/>
        <v>41846.291666666664</v>
      </c>
      <c r="T3625">
        <f t="shared" si="283"/>
        <v>2014</v>
      </c>
    </row>
    <row r="3626" spans="1:20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 t="shared" si="284"/>
        <v>105</v>
      </c>
      <c r="Q3626">
        <f t="shared" si="280"/>
        <v>80.72</v>
      </c>
      <c r="R3626" s="13">
        <f t="shared" si="281"/>
        <v>42545.774189814809</v>
      </c>
      <c r="S3626" s="13">
        <f t="shared" si="282"/>
        <v>42605.774189814809</v>
      </c>
      <c r="T3626">
        <f t="shared" si="283"/>
        <v>2016</v>
      </c>
    </row>
    <row r="3627" spans="1:20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 t="shared" si="284"/>
        <v>103</v>
      </c>
      <c r="Q3627">
        <f t="shared" si="280"/>
        <v>39.49</v>
      </c>
      <c r="R3627" s="13">
        <f t="shared" si="281"/>
        <v>42157.652511574073</v>
      </c>
      <c r="S3627" s="13">
        <f t="shared" si="282"/>
        <v>42187.652511574073</v>
      </c>
      <c r="T3627">
        <f t="shared" si="283"/>
        <v>2015</v>
      </c>
    </row>
    <row r="3628" spans="1:20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 t="shared" si="284"/>
        <v>102</v>
      </c>
      <c r="Q3628">
        <f t="shared" si="280"/>
        <v>84.85</v>
      </c>
      <c r="R3628" s="13">
        <f t="shared" si="281"/>
        <v>41846.667326388888</v>
      </c>
      <c r="S3628" s="13">
        <f t="shared" si="282"/>
        <v>41867.667326388888</v>
      </c>
      <c r="T3628">
        <f t="shared" si="283"/>
        <v>2014</v>
      </c>
    </row>
    <row r="3629" spans="1:20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 t="shared" si="284"/>
        <v>100</v>
      </c>
      <c r="Q3629">
        <f t="shared" si="280"/>
        <v>68.97</v>
      </c>
      <c r="R3629" s="13">
        <f t="shared" si="281"/>
        <v>42460.741747685184</v>
      </c>
      <c r="S3629" s="13">
        <f t="shared" si="282"/>
        <v>42511.165972222225</v>
      </c>
      <c r="T3629">
        <f t="shared" si="283"/>
        <v>2016</v>
      </c>
    </row>
    <row r="3630" spans="1:20" ht="29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 t="shared" si="284"/>
        <v>0</v>
      </c>
      <c r="Q3630">
        <f t="shared" si="280"/>
        <v>0</v>
      </c>
      <c r="R3630" s="13">
        <f t="shared" si="281"/>
        <v>42291.833287037036</v>
      </c>
      <c r="S3630" s="13">
        <f t="shared" si="282"/>
        <v>42351.874953703707</v>
      </c>
      <c r="T3630">
        <f t="shared" si="283"/>
        <v>2015</v>
      </c>
    </row>
    <row r="3631" spans="1:20" ht="29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 t="shared" si="284"/>
        <v>0</v>
      </c>
      <c r="Q3631">
        <f t="shared" si="280"/>
        <v>1</v>
      </c>
      <c r="R3631" s="13">
        <f t="shared" si="281"/>
        <v>42437.094490740739</v>
      </c>
      <c r="S3631" s="13">
        <f t="shared" si="282"/>
        <v>42495.708333333328</v>
      </c>
      <c r="T3631">
        <f t="shared" si="283"/>
        <v>2016</v>
      </c>
    </row>
    <row r="3632" spans="1:20" ht="29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 t="shared" si="284"/>
        <v>0</v>
      </c>
      <c r="Q3632">
        <f t="shared" si="280"/>
        <v>1</v>
      </c>
      <c r="R3632" s="13">
        <f t="shared" si="281"/>
        <v>41942.84710648148</v>
      </c>
      <c r="S3632" s="13">
        <f t="shared" si="282"/>
        <v>41972.888773148152</v>
      </c>
      <c r="T3632">
        <f t="shared" si="283"/>
        <v>2014</v>
      </c>
    </row>
    <row r="3633" spans="1:20" ht="29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 t="shared" si="284"/>
        <v>51</v>
      </c>
      <c r="Q3633">
        <f t="shared" si="280"/>
        <v>147.88</v>
      </c>
      <c r="R3633" s="13">
        <f t="shared" si="281"/>
        <v>41880.753437499996</v>
      </c>
      <c r="S3633" s="13">
        <f t="shared" si="282"/>
        <v>41905.165972222225</v>
      </c>
      <c r="T3633">
        <f t="shared" si="283"/>
        <v>2014</v>
      </c>
    </row>
    <row r="3634" spans="1:20" ht="29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 t="shared" si="284"/>
        <v>20</v>
      </c>
      <c r="Q3634">
        <f t="shared" si="280"/>
        <v>100</v>
      </c>
      <c r="R3634" s="13">
        <f t="shared" si="281"/>
        <v>41946.936909722222</v>
      </c>
      <c r="S3634" s="13">
        <f t="shared" si="282"/>
        <v>41966.936909722222</v>
      </c>
      <c r="T3634">
        <f t="shared" si="283"/>
        <v>2014</v>
      </c>
    </row>
    <row r="3635" spans="1:20" ht="29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 t="shared" si="284"/>
        <v>35</v>
      </c>
      <c r="Q3635">
        <f t="shared" si="280"/>
        <v>56.84</v>
      </c>
      <c r="R3635" s="13">
        <f t="shared" si="281"/>
        <v>42649.623460648145</v>
      </c>
      <c r="S3635" s="13">
        <f t="shared" si="282"/>
        <v>42693.041666666672</v>
      </c>
      <c r="T3635">
        <f t="shared" si="283"/>
        <v>2016</v>
      </c>
    </row>
    <row r="3636" spans="1:20" ht="29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 t="shared" si="284"/>
        <v>4</v>
      </c>
      <c r="Q3636">
        <f t="shared" si="280"/>
        <v>176.94</v>
      </c>
      <c r="R3636" s="13">
        <f t="shared" si="281"/>
        <v>42701.166365740741</v>
      </c>
      <c r="S3636" s="13">
        <f t="shared" si="282"/>
        <v>42749.165972222225</v>
      </c>
      <c r="T3636">
        <f t="shared" si="283"/>
        <v>2016</v>
      </c>
    </row>
    <row r="3637" spans="1:20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 t="shared" si="284"/>
        <v>36</v>
      </c>
      <c r="Q3637">
        <f t="shared" si="280"/>
        <v>127.6</v>
      </c>
      <c r="R3637" s="13">
        <f t="shared" si="281"/>
        <v>42450.88282407407</v>
      </c>
      <c r="S3637" s="13">
        <f t="shared" si="282"/>
        <v>42480.88282407407</v>
      </c>
      <c r="T3637">
        <f t="shared" si="283"/>
        <v>2016</v>
      </c>
    </row>
    <row r="3638" spans="1:20" ht="29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 t="shared" si="284"/>
        <v>0</v>
      </c>
      <c r="Q3638">
        <f t="shared" si="280"/>
        <v>0</v>
      </c>
      <c r="R3638" s="13">
        <f t="shared" si="281"/>
        <v>42226.694780092599</v>
      </c>
      <c r="S3638" s="13">
        <f t="shared" si="282"/>
        <v>42261.694780092599</v>
      </c>
      <c r="T3638">
        <f t="shared" si="283"/>
        <v>2015</v>
      </c>
    </row>
    <row r="3639" spans="1:20" ht="29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 t="shared" si="284"/>
        <v>31</v>
      </c>
      <c r="Q3639">
        <f t="shared" si="280"/>
        <v>66.14</v>
      </c>
      <c r="R3639" s="13">
        <f t="shared" si="281"/>
        <v>41975.700636574074</v>
      </c>
      <c r="S3639" s="13">
        <f t="shared" si="282"/>
        <v>42005.700636574074</v>
      </c>
      <c r="T3639">
        <f t="shared" si="283"/>
        <v>2014</v>
      </c>
    </row>
    <row r="3640" spans="1:20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 t="shared" si="284"/>
        <v>7</v>
      </c>
      <c r="Q3640">
        <f t="shared" si="280"/>
        <v>108</v>
      </c>
      <c r="R3640" s="13">
        <f t="shared" si="281"/>
        <v>42053.672824074078</v>
      </c>
      <c r="S3640" s="13">
        <f t="shared" si="282"/>
        <v>42113.631157407406</v>
      </c>
      <c r="T3640">
        <f t="shared" si="283"/>
        <v>2015</v>
      </c>
    </row>
    <row r="3641" spans="1:20" ht="29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 t="shared" si="284"/>
        <v>0</v>
      </c>
      <c r="Q3641">
        <f t="shared" si="280"/>
        <v>1</v>
      </c>
      <c r="R3641" s="13">
        <f t="shared" si="281"/>
        <v>42590.677152777775</v>
      </c>
      <c r="S3641" s="13">
        <f t="shared" si="282"/>
        <v>42650.632638888885</v>
      </c>
      <c r="T3641">
        <f t="shared" si="283"/>
        <v>2016</v>
      </c>
    </row>
    <row r="3642" spans="1:20" ht="43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 t="shared" si="284"/>
        <v>6</v>
      </c>
      <c r="Q3642">
        <f t="shared" si="280"/>
        <v>18.329999999999998</v>
      </c>
      <c r="R3642" s="13">
        <f t="shared" si="281"/>
        <v>42104.781597222223</v>
      </c>
      <c r="S3642" s="13">
        <f t="shared" si="282"/>
        <v>42134.781597222223</v>
      </c>
      <c r="T3642">
        <f t="shared" si="283"/>
        <v>2015</v>
      </c>
    </row>
    <row r="3643" spans="1:20" ht="29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 t="shared" si="284"/>
        <v>0</v>
      </c>
      <c r="Q3643">
        <f t="shared" si="280"/>
        <v>0</v>
      </c>
      <c r="R3643" s="13">
        <f t="shared" si="281"/>
        <v>41899.627071759263</v>
      </c>
      <c r="S3643" s="13">
        <f t="shared" si="282"/>
        <v>41917.208333333336</v>
      </c>
      <c r="T3643">
        <f t="shared" si="283"/>
        <v>2014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 t="shared" si="284"/>
        <v>2</v>
      </c>
      <c r="Q3644">
        <f t="shared" si="280"/>
        <v>7.5</v>
      </c>
      <c r="R3644" s="13">
        <f t="shared" si="281"/>
        <v>42297.816284722227</v>
      </c>
      <c r="S3644" s="13">
        <f t="shared" si="282"/>
        <v>42338.708333333328</v>
      </c>
      <c r="T3644">
        <f t="shared" si="283"/>
        <v>2015</v>
      </c>
    </row>
    <row r="3645" spans="1:20" ht="29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 t="shared" si="284"/>
        <v>0</v>
      </c>
      <c r="Q3645">
        <f t="shared" si="280"/>
        <v>0</v>
      </c>
      <c r="R3645" s="13">
        <f t="shared" si="281"/>
        <v>42285.143969907411</v>
      </c>
      <c r="S3645" s="13">
        <f t="shared" si="282"/>
        <v>42325.185636574075</v>
      </c>
      <c r="T3645">
        <f t="shared" si="283"/>
        <v>2015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 t="shared" si="284"/>
        <v>16</v>
      </c>
      <c r="Q3646">
        <f t="shared" si="280"/>
        <v>68.42</v>
      </c>
      <c r="R3646" s="13">
        <f t="shared" si="281"/>
        <v>42409.241747685184</v>
      </c>
      <c r="S3646" s="13">
        <f t="shared" si="282"/>
        <v>42437.207638888889</v>
      </c>
      <c r="T3646">
        <f t="shared" si="283"/>
        <v>2016</v>
      </c>
    </row>
    <row r="3647" spans="1:20" ht="29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 t="shared" si="284"/>
        <v>0</v>
      </c>
      <c r="Q3647">
        <f t="shared" si="280"/>
        <v>1</v>
      </c>
      <c r="R3647" s="13">
        <f t="shared" si="281"/>
        <v>42665.970347222217</v>
      </c>
      <c r="S3647" s="13">
        <f t="shared" si="282"/>
        <v>42696.012013888889</v>
      </c>
      <c r="T3647">
        <f t="shared" si="283"/>
        <v>2016</v>
      </c>
    </row>
    <row r="3648" spans="1:20" ht="29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 t="shared" si="284"/>
        <v>5</v>
      </c>
      <c r="Q3648">
        <f t="shared" si="280"/>
        <v>60.13</v>
      </c>
      <c r="R3648" s="13">
        <f t="shared" si="281"/>
        <v>42140.421319444446</v>
      </c>
      <c r="S3648" s="13">
        <f t="shared" si="282"/>
        <v>42171.979166666672</v>
      </c>
      <c r="T3648">
        <f t="shared" si="283"/>
        <v>2015</v>
      </c>
    </row>
    <row r="3649" spans="1:20" ht="29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 t="shared" si="284"/>
        <v>6</v>
      </c>
      <c r="Q3649">
        <f t="shared" si="280"/>
        <v>15</v>
      </c>
      <c r="R3649" s="13">
        <f t="shared" si="281"/>
        <v>42598.749155092592</v>
      </c>
      <c r="S3649" s="13">
        <f t="shared" si="282"/>
        <v>42643.749155092592</v>
      </c>
      <c r="T3649">
        <f t="shared" si="283"/>
        <v>2016</v>
      </c>
    </row>
    <row r="3650" spans="1:20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 t="shared" si="284"/>
        <v>100</v>
      </c>
      <c r="Q3650">
        <f t="shared" si="280"/>
        <v>550.04</v>
      </c>
      <c r="R3650" s="13">
        <f t="shared" si="281"/>
        <v>41887.292187500003</v>
      </c>
      <c r="S3650" s="13">
        <f t="shared" si="282"/>
        <v>41917.292187500003</v>
      </c>
      <c r="T3650">
        <f t="shared" si="283"/>
        <v>2014</v>
      </c>
    </row>
    <row r="3651" spans="1:20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 t="shared" si="284"/>
        <v>104</v>
      </c>
      <c r="Q3651">
        <f t="shared" ref="Q3651:Q3714" si="285">IFERROR(ROUND(E3651/L3651,2),0)</f>
        <v>97.5</v>
      </c>
      <c r="R3651" s="13">
        <f t="shared" ref="R3651:R3714" si="286">(((J3651/60)/60)/24+DATE(1970,1,1))</f>
        <v>41780.712893518517</v>
      </c>
      <c r="S3651" s="13">
        <f t="shared" ref="S3651:S3714" si="287">(((I3651/60)/60)/24)+DATE(1970,1,1)</f>
        <v>41806.712893518517</v>
      </c>
      <c r="T3651">
        <f t="shared" ref="T3651:T3714" si="288">YEAR(R3651)</f>
        <v>2014</v>
      </c>
    </row>
    <row r="3652" spans="1:20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 t="shared" ref="P3652:P3715" si="289">ROUND(E3652/D3652*100,0)</f>
        <v>100</v>
      </c>
      <c r="Q3652">
        <f t="shared" si="285"/>
        <v>29.41</v>
      </c>
      <c r="R3652" s="13">
        <f t="shared" si="286"/>
        <v>42381.478981481487</v>
      </c>
      <c r="S3652" s="13">
        <f t="shared" si="287"/>
        <v>42402.478981481487</v>
      </c>
      <c r="T3652">
        <f t="shared" si="288"/>
        <v>2016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 t="shared" si="289"/>
        <v>104</v>
      </c>
      <c r="Q3653">
        <f t="shared" si="285"/>
        <v>57.78</v>
      </c>
      <c r="R3653" s="13">
        <f t="shared" si="286"/>
        <v>41828.646319444444</v>
      </c>
      <c r="S3653" s="13">
        <f t="shared" si="287"/>
        <v>41861.665972222225</v>
      </c>
      <c r="T3653">
        <f t="shared" si="288"/>
        <v>2014</v>
      </c>
    </row>
    <row r="3654" spans="1:20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 t="shared" si="289"/>
        <v>251</v>
      </c>
      <c r="Q3654">
        <f t="shared" si="285"/>
        <v>44.24</v>
      </c>
      <c r="R3654" s="13">
        <f t="shared" si="286"/>
        <v>42596.644699074073</v>
      </c>
      <c r="S3654" s="13">
        <f t="shared" si="287"/>
        <v>42607.165972222225</v>
      </c>
      <c r="T3654">
        <f t="shared" si="288"/>
        <v>2016</v>
      </c>
    </row>
    <row r="3655" spans="1:20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 t="shared" si="289"/>
        <v>101</v>
      </c>
      <c r="Q3655">
        <f t="shared" si="285"/>
        <v>60.91</v>
      </c>
      <c r="R3655" s="13">
        <f t="shared" si="286"/>
        <v>42191.363506944443</v>
      </c>
      <c r="S3655" s="13">
        <f t="shared" si="287"/>
        <v>42221.363506944443</v>
      </c>
      <c r="T3655">
        <f t="shared" si="288"/>
        <v>2015</v>
      </c>
    </row>
    <row r="3656" spans="1:20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 t="shared" si="289"/>
        <v>174</v>
      </c>
      <c r="Q3656">
        <f t="shared" si="285"/>
        <v>68.84</v>
      </c>
      <c r="R3656" s="13">
        <f t="shared" si="286"/>
        <v>42440.416504629626</v>
      </c>
      <c r="S3656" s="13">
        <f t="shared" si="287"/>
        <v>42463.708333333328</v>
      </c>
      <c r="T3656">
        <f t="shared" si="288"/>
        <v>2016</v>
      </c>
    </row>
    <row r="3657" spans="1:20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 t="shared" si="289"/>
        <v>116</v>
      </c>
      <c r="Q3657">
        <f t="shared" si="285"/>
        <v>73.58</v>
      </c>
      <c r="R3657" s="13">
        <f t="shared" si="286"/>
        <v>42173.803217592591</v>
      </c>
      <c r="S3657" s="13">
        <f t="shared" si="287"/>
        <v>42203.290972222225</v>
      </c>
      <c r="T3657">
        <f t="shared" si="288"/>
        <v>2015</v>
      </c>
    </row>
    <row r="3658" spans="1:20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 t="shared" si="289"/>
        <v>106</v>
      </c>
      <c r="Q3658">
        <f t="shared" si="285"/>
        <v>115.02</v>
      </c>
      <c r="R3658" s="13">
        <f t="shared" si="286"/>
        <v>42737.910138888896</v>
      </c>
      <c r="S3658" s="13">
        <f t="shared" si="287"/>
        <v>42767.957638888889</v>
      </c>
      <c r="T3658">
        <f t="shared" si="288"/>
        <v>2017</v>
      </c>
    </row>
    <row r="3659" spans="1:20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 t="shared" si="289"/>
        <v>111</v>
      </c>
      <c r="Q3659">
        <f t="shared" si="285"/>
        <v>110.75</v>
      </c>
      <c r="R3659" s="13">
        <f t="shared" si="286"/>
        <v>42499.629849537043</v>
      </c>
      <c r="S3659" s="13">
        <f t="shared" si="287"/>
        <v>42522.904166666667</v>
      </c>
      <c r="T3659">
        <f t="shared" si="288"/>
        <v>2016</v>
      </c>
    </row>
    <row r="3660" spans="1:20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 t="shared" si="289"/>
        <v>101</v>
      </c>
      <c r="Q3660">
        <f t="shared" si="285"/>
        <v>75.5</v>
      </c>
      <c r="R3660" s="13">
        <f t="shared" si="286"/>
        <v>41775.858564814815</v>
      </c>
      <c r="S3660" s="13">
        <f t="shared" si="287"/>
        <v>41822.165972222225</v>
      </c>
      <c r="T3660">
        <f t="shared" si="288"/>
        <v>2014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 t="shared" si="289"/>
        <v>102</v>
      </c>
      <c r="Q3661">
        <f t="shared" si="285"/>
        <v>235.46</v>
      </c>
      <c r="R3661" s="13">
        <f t="shared" si="286"/>
        <v>42055.277199074073</v>
      </c>
      <c r="S3661" s="13">
        <f t="shared" si="287"/>
        <v>42082.610416666663</v>
      </c>
      <c r="T3661">
        <f t="shared" si="288"/>
        <v>2015</v>
      </c>
    </row>
    <row r="3662" spans="1:20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 t="shared" si="289"/>
        <v>100</v>
      </c>
      <c r="Q3662">
        <f t="shared" si="285"/>
        <v>11.36</v>
      </c>
      <c r="R3662" s="13">
        <f t="shared" si="286"/>
        <v>41971.881076388891</v>
      </c>
      <c r="S3662" s="13">
        <f t="shared" si="287"/>
        <v>41996.881076388891</v>
      </c>
      <c r="T3662">
        <f t="shared" si="288"/>
        <v>2014</v>
      </c>
    </row>
    <row r="3663" spans="1:20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 t="shared" si="289"/>
        <v>111</v>
      </c>
      <c r="Q3663">
        <f t="shared" si="285"/>
        <v>92.5</v>
      </c>
      <c r="R3663" s="13">
        <f t="shared" si="286"/>
        <v>42447.896666666667</v>
      </c>
      <c r="S3663" s="13">
        <f t="shared" si="287"/>
        <v>42470.166666666672</v>
      </c>
      <c r="T3663">
        <f t="shared" si="288"/>
        <v>2016</v>
      </c>
    </row>
    <row r="3664" spans="1:20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 t="shared" si="289"/>
        <v>101</v>
      </c>
      <c r="Q3664">
        <f t="shared" si="285"/>
        <v>202.85</v>
      </c>
      <c r="R3664" s="13">
        <f t="shared" si="286"/>
        <v>42064.220069444447</v>
      </c>
      <c r="S3664" s="13">
        <f t="shared" si="287"/>
        <v>42094.178402777776</v>
      </c>
      <c r="T3664">
        <f t="shared" si="288"/>
        <v>2015</v>
      </c>
    </row>
    <row r="3665" spans="1:20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 t="shared" si="289"/>
        <v>104</v>
      </c>
      <c r="Q3665">
        <f t="shared" si="285"/>
        <v>26</v>
      </c>
      <c r="R3665" s="13">
        <f t="shared" si="286"/>
        <v>42665.451736111107</v>
      </c>
      <c r="S3665" s="13">
        <f t="shared" si="287"/>
        <v>42725.493402777778</v>
      </c>
      <c r="T3665">
        <f t="shared" si="288"/>
        <v>2016</v>
      </c>
    </row>
    <row r="3666" spans="1:20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 t="shared" si="289"/>
        <v>109</v>
      </c>
      <c r="Q3666">
        <f t="shared" si="285"/>
        <v>46.05</v>
      </c>
      <c r="R3666" s="13">
        <f t="shared" si="286"/>
        <v>42523.248715277776</v>
      </c>
      <c r="S3666" s="13">
        <f t="shared" si="287"/>
        <v>42537.248715277776</v>
      </c>
      <c r="T3666">
        <f t="shared" si="288"/>
        <v>2016</v>
      </c>
    </row>
    <row r="3667" spans="1:20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 t="shared" si="289"/>
        <v>115</v>
      </c>
      <c r="Q3667">
        <f t="shared" si="285"/>
        <v>51</v>
      </c>
      <c r="R3667" s="13">
        <f t="shared" si="286"/>
        <v>42294.808124999996</v>
      </c>
      <c r="S3667" s="13">
        <f t="shared" si="287"/>
        <v>42305.829166666663</v>
      </c>
      <c r="T3667">
        <f t="shared" si="288"/>
        <v>2015</v>
      </c>
    </row>
    <row r="3668" spans="1:20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 t="shared" si="289"/>
        <v>100</v>
      </c>
      <c r="Q3668">
        <f t="shared" si="285"/>
        <v>31.58</v>
      </c>
      <c r="R3668" s="13">
        <f t="shared" si="286"/>
        <v>41822.90488425926</v>
      </c>
      <c r="S3668" s="13">
        <f t="shared" si="287"/>
        <v>41844.291666666664</v>
      </c>
      <c r="T3668">
        <f t="shared" si="288"/>
        <v>2014</v>
      </c>
    </row>
    <row r="3669" spans="1:20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 t="shared" si="289"/>
        <v>103</v>
      </c>
      <c r="Q3669">
        <f t="shared" si="285"/>
        <v>53.36</v>
      </c>
      <c r="R3669" s="13">
        <f t="shared" si="286"/>
        <v>42173.970127314817</v>
      </c>
      <c r="S3669" s="13">
        <f t="shared" si="287"/>
        <v>42203.970127314817</v>
      </c>
      <c r="T3669">
        <f t="shared" si="288"/>
        <v>2015</v>
      </c>
    </row>
    <row r="3670" spans="1:20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 t="shared" si="289"/>
        <v>104</v>
      </c>
      <c r="Q3670">
        <f t="shared" si="285"/>
        <v>36.96</v>
      </c>
      <c r="R3670" s="13">
        <f t="shared" si="286"/>
        <v>42185.556157407409</v>
      </c>
      <c r="S3670" s="13">
        <f t="shared" si="287"/>
        <v>42208.772916666669</v>
      </c>
      <c r="T3670">
        <f t="shared" si="288"/>
        <v>2015</v>
      </c>
    </row>
    <row r="3671" spans="1:20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 t="shared" si="289"/>
        <v>138</v>
      </c>
      <c r="Q3671">
        <f t="shared" si="285"/>
        <v>81.290000000000006</v>
      </c>
      <c r="R3671" s="13">
        <f t="shared" si="286"/>
        <v>42136.675196759257</v>
      </c>
      <c r="S3671" s="13">
        <f t="shared" si="287"/>
        <v>42166.675196759257</v>
      </c>
      <c r="T3671">
        <f t="shared" si="288"/>
        <v>2015</v>
      </c>
    </row>
    <row r="3672" spans="1:20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 t="shared" si="289"/>
        <v>110</v>
      </c>
      <c r="Q3672">
        <f t="shared" si="285"/>
        <v>20.079999999999998</v>
      </c>
      <c r="R3672" s="13">
        <f t="shared" si="286"/>
        <v>42142.514016203699</v>
      </c>
      <c r="S3672" s="13">
        <f t="shared" si="287"/>
        <v>42155.958333333328</v>
      </c>
      <c r="T3672">
        <f t="shared" si="288"/>
        <v>2015</v>
      </c>
    </row>
    <row r="3673" spans="1:20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 t="shared" si="289"/>
        <v>101</v>
      </c>
      <c r="Q3673">
        <f t="shared" si="285"/>
        <v>88.25</v>
      </c>
      <c r="R3673" s="13">
        <f t="shared" si="286"/>
        <v>41820.62809027778</v>
      </c>
      <c r="S3673" s="13">
        <f t="shared" si="287"/>
        <v>41841.165972222225</v>
      </c>
      <c r="T3673">
        <f t="shared" si="288"/>
        <v>2014</v>
      </c>
    </row>
    <row r="3674" spans="1:20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 t="shared" si="289"/>
        <v>102</v>
      </c>
      <c r="Q3674">
        <f t="shared" si="285"/>
        <v>53.44</v>
      </c>
      <c r="R3674" s="13">
        <f t="shared" si="286"/>
        <v>41878.946574074071</v>
      </c>
      <c r="S3674" s="13">
        <f t="shared" si="287"/>
        <v>41908.946574074071</v>
      </c>
      <c r="T3674">
        <f t="shared" si="288"/>
        <v>2014</v>
      </c>
    </row>
    <row r="3675" spans="1:20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 t="shared" si="289"/>
        <v>114</v>
      </c>
      <c r="Q3675">
        <f t="shared" si="285"/>
        <v>39.869999999999997</v>
      </c>
      <c r="R3675" s="13">
        <f t="shared" si="286"/>
        <v>41914.295104166667</v>
      </c>
      <c r="S3675" s="13">
        <f t="shared" si="287"/>
        <v>41948.536111111112</v>
      </c>
      <c r="T3675">
        <f t="shared" si="288"/>
        <v>2014</v>
      </c>
    </row>
    <row r="3676" spans="1:20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 t="shared" si="289"/>
        <v>100</v>
      </c>
      <c r="Q3676">
        <f t="shared" si="285"/>
        <v>145.16</v>
      </c>
      <c r="R3676" s="13">
        <f t="shared" si="286"/>
        <v>42556.873020833329</v>
      </c>
      <c r="S3676" s="13">
        <f t="shared" si="287"/>
        <v>42616.873020833329</v>
      </c>
      <c r="T3676">
        <f t="shared" si="288"/>
        <v>2016</v>
      </c>
    </row>
    <row r="3677" spans="1:20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 t="shared" si="289"/>
        <v>140</v>
      </c>
      <c r="Q3677">
        <f t="shared" si="285"/>
        <v>23.33</v>
      </c>
      <c r="R3677" s="13">
        <f t="shared" si="286"/>
        <v>42493.597013888888</v>
      </c>
      <c r="S3677" s="13">
        <f t="shared" si="287"/>
        <v>42505.958333333328</v>
      </c>
      <c r="T3677">
        <f t="shared" si="288"/>
        <v>2016</v>
      </c>
    </row>
    <row r="3678" spans="1:20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 t="shared" si="289"/>
        <v>129</v>
      </c>
      <c r="Q3678">
        <f t="shared" si="285"/>
        <v>64.38</v>
      </c>
      <c r="R3678" s="13">
        <f t="shared" si="286"/>
        <v>41876.815787037034</v>
      </c>
      <c r="S3678" s="13">
        <f t="shared" si="287"/>
        <v>41894.815787037034</v>
      </c>
      <c r="T3678">
        <f t="shared" si="288"/>
        <v>2014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 t="shared" si="289"/>
        <v>103</v>
      </c>
      <c r="Q3679">
        <f t="shared" si="285"/>
        <v>62.05</v>
      </c>
      <c r="R3679" s="13">
        <f t="shared" si="286"/>
        <v>41802.574282407404</v>
      </c>
      <c r="S3679" s="13">
        <f t="shared" si="287"/>
        <v>41823.165972222225</v>
      </c>
      <c r="T3679">
        <f t="shared" si="288"/>
        <v>2014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 t="shared" si="289"/>
        <v>103</v>
      </c>
      <c r="Q3680">
        <f t="shared" si="285"/>
        <v>66.13</v>
      </c>
      <c r="R3680" s="13">
        <f t="shared" si="286"/>
        <v>42120.531226851846</v>
      </c>
      <c r="S3680" s="13">
        <f t="shared" si="287"/>
        <v>42155.531226851846</v>
      </c>
      <c r="T3680">
        <f t="shared" si="288"/>
        <v>2015</v>
      </c>
    </row>
    <row r="3681" spans="1:20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 t="shared" si="289"/>
        <v>110</v>
      </c>
      <c r="Q3681">
        <f t="shared" si="285"/>
        <v>73.400000000000006</v>
      </c>
      <c r="R3681" s="13">
        <f t="shared" si="286"/>
        <v>41786.761354166665</v>
      </c>
      <c r="S3681" s="13">
        <f t="shared" si="287"/>
        <v>41821.207638888889</v>
      </c>
      <c r="T3681">
        <f t="shared" si="288"/>
        <v>2014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 t="shared" si="289"/>
        <v>113</v>
      </c>
      <c r="Q3682">
        <f t="shared" si="285"/>
        <v>99.5</v>
      </c>
      <c r="R3682" s="13">
        <f t="shared" si="286"/>
        <v>42627.454097222217</v>
      </c>
      <c r="S3682" s="13">
        <f t="shared" si="287"/>
        <v>42648.454097222217</v>
      </c>
      <c r="T3682">
        <f t="shared" si="288"/>
        <v>2016</v>
      </c>
    </row>
    <row r="3683" spans="1:20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 t="shared" si="289"/>
        <v>112</v>
      </c>
      <c r="Q3683">
        <f t="shared" si="285"/>
        <v>62.17</v>
      </c>
      <c r="R3683" s="13">
        <f t="shared" si="286"/>
        <v>42374.651504629626</v>
      </c>
      <c r="S3683" s="13">
        <f t="shared" si="287"/>
        <v>42384.651504629626</v>
      </c>
      <c r="T3683">
        <f t="shared" si="288"/>
        <v>2016</v>
      </c>
    </row>
    <row r="3684" spans="1:20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 t="shared" si="289"/>
        <v>139</v>
      </c>
      <c r="Q3684">
        <f t="shared" si="285"/>
        <v>62.33</v>
      </c>
      <c r="R3684" s="13">
        <f t="shared" si="286"/>
        <v>41772.685393518521</v>
      </c>
      <c r="S3684" s="13">
        <f t="shared" si="287"/>
        <v>41806.290972222225</v>
      </c>
      <c r="T3684">
        <f t="shared" si="288"/>
        <v>2014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 t="shared" si="289"/>
        <v>111</v>
      </c>
      <c r="Q3685">
        <f t="shared" si="285"/>
        <v>58.79</v>
      </c>
      <c r="R3685" s="13">
        <f t="shared" si="286"/>
        <v>42633.116851851853</v>
      </c>
      <c r="S3685" s="13">
        <f t="shared" si="287"/>
        <v>42663.116851851853</v>
      </c>
      <c r="T3685">
        <f t="shared" si="288"/>
        <v>2016</v>
      </c>
    </row>
    <row r="3686" spans="1:20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 t="shared" si="289"/>
        <v>139</v>
      </c>
      <c r="Q3686">
        <f t="shared" si="285"/>
        <v>45.35</v>
      </c>
      <c r="R3686" s="13">
        <f t="shared" si="286"/>
        <v>42219.180393518516</v>
      </c>
      <c r="S3686" s="13">
        <f t="shared" si="287"/>
        <v>42249.180393518516</v>
      </c>
      <c r="T3686">
        <f t="shared" si="288"/>
        <v>2015</v>
      </c>
    </row>
    <row r="3687" spans="1:20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 t="shared" si="289"/>
        <v>106</v>
      </c>
      <c r="Q3687">
        <f t="shared" si="285"/>
        <v>41.94</v>
      </c>
      <c r="R3687" s="13">
        <f t="shared" si="286"/>
        <v>41753.593275462961</v>
      </c>
      <c r="S3687" s="13">
        <f t="shared" si="287"/>
        <v>41778.875</v>
      </c>
      <c r="T3687">
        <f t="shared" si="288"/>
        <v>2014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 t="shared" si="289"/>
        <v>101</v>
      </c>
      <c r="Q3688">
        <f t="shared" si="285"/>
        <v>59.17</v>
      </c>
      <c r="R3688" s="13">
        <f t="shared" si="286"/>
        <v>42230.662731481483</v>
      </c>
      <c r="S3688" s="13">
        <f t="shared" si="287"/>
        <v>42245.165972222225</v>
      </c>
      <c r="T3688">
        <f t="shared" si="288"/>
        <v>2015</v>
      </c>
    </row>
    <row r="3689" spans="1:20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 t="shared" si="289"/>
        <v>100</v>
      </c>
      <c r="Q3689">
        <f t="shared" si="285"/>
        <v>200.49</v>
      </c>
      <c r="R3689" s="13">
        <f t="shared" si="286"/>
        <v>41787.218229166669</v>
      </c>
      <c r="S3689" s="13">
        <f t="shared" si="287"/>
        <v>41817.218229166669</v>
      </c>
      <c r="T3689">
        <f t="shared" si="288"/>
        <v>2014</v>
      </c>
    </row>
    <row r="3690" spans="1:20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 t="shared" si="289"/>
        <v>109</v>
      </c>
      <c r="Q3690">
        <f t="shared" si="285"/>
        <v>83.97</v>
      </c>
      <c r="R3690" s="13">
        <f t="shared" si="286"/>
        <v>41829.787083333329</v>
      </c>
      <c r="S3690" s="13">
        <f t="shared" si="287"/>
        <v>41859.787083333329</v>
      </c>
      <c r="T3690">
        <f t="shared" si="288"/>
        <v>2014</v>
      </c>
    </row>
    <row r="3691" spans="1:20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 t="shared" si="289"/>
        <v>118</v>
      </c>
      <c r="Q3691">
        <f t="shared" si="285"/>
        <v>57.26</v>
      </c>
      <c r="R3691" s="13">
        <f t="shared" si="286"/>
        <v>42147.826840277776</v>
      </c>
      <c r="S3691" s="13">
        <f t="shared" si="287"/>
        <v>42176.934027777781</v>
      </c>
      <c r="T3691">
        <f t="shared" si="288"/>
        <v>2015</v>
      </c>
    </row>
    <row r="3692" spans="1:20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 t="shared" si="289"/>
        <v>120</v>
      </c>
      <c r="Q3692">
        <f t="shared" si="285"/>
        <v>58.06</v>
      </c>
      <c r="R3692" s="13">
        <f t="shared" si="286"/>
        <v>41940.598182870373</v>
      </c>
      <c r="S3692" s="13">
        <f t="shared" si="287"/>
        <v>41970.639849537038</v>
      </c>
      <c r="T3692">
        <f t="shared" si="288"/>
        <v>2014</v>
      </c>
    </row>
    <row r="3693" spans="1:20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 t="shared" si="289"/>
        <v>128</v>
      </c>
      <c r="Q3693">
        <f t="shared" si="285"/>
        <v>186.8</v>
      </c>
      <c r="R3693" s="13">
        <f t="shared" si="286"/>
        <v>42020.700567129628</v>
      </c>
      <c r="S3693" s="13">
        <f t="shared" si="287"/>
        <v>42065.207638888889</v>
      </c>
      <c r="T3693">
        <f t="shared" si="288"/>
        <v>2015</v>
      </c>
    </row>
    <row r="3694" spans="1:20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 t="shared" si="289"/>
        <v>126</v>
      </c>
      <c r="Q3694">
        <f t="shared" si="285"/>
        <v>74.12</v>
      </c>
      <c r="R3694" s="13">
        <f t="shared" si="286"/>
        <v>41891.96503472222</v>
      </c>
      <c r="S3694" s="13">
        <f t="shared" si="287"/>
        <v>41901</v>
      </c>
      <c r="T3694">
        <f t="shared" si="288"/>
        <v>2014</v>
      </c>
    </row>
    <row r="3695" spans="1:20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 t="shared" si="289"/>
        <v>129</v>
      </c>
      <c r="Q3695">
        <f t="shared" si="285"/>
        <v>30.71</v>
      </c>
      <c r="R3695" s="13">
        <f t="shared" si="286"/>
        <v>42309.191307870366</v>
      </c>
      <c r="S3695" s="13">
        <f t="shared" si="287"/>
        <v>42338.9375</v>
      </c>
      <c r="T3695">
        <f t="shared" si="288"/>
        <v>2015</v>
      </c>
    </row>
    <row r="3696" spans="1:20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 t="shared" si="289"/>
        <v>107</v>
      </c>
      <c r="Q3696">
        <f t="shared" si="285"/>
        <v>62.67</v>
      </c>
      <c r="R3696" s="13">
        <f t="shared" si="286"/>
        <v>42490.133877314816</v>
      </c>
      <c r="S3696" s="13">
        <f t="shared" si="287"/>
        <v>42527.083333333328</v>
      </c>
      <c r="T3696">
        <f t="shared" si="288"/>
        <v>2016</v>
      </c>
    </row>
    <row r="3697" spans="1:20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 t="shared" si="289"/>
        <v>100</v>
      </c>
      <c r="Q3697">
        <f t="shared" si="285"/>
        <v>121.36</v>
      </c>
      <c r="R3697" s="13">
        <f t="shared" si="286"/>
        <v>41995.870486111111</v>
      </c>
      <c r="S3697" s="13">
        <f t="shared" si="287"/>
        <v>42015.870486111111</v>
      </c>
      <c r="T3697">
        <f t="shared" si="288"/>
        <v>2014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 t="shared" si="289"/>
        <v>155</v>
      </c>
      <c r="Q3698">
        <f t="shared" si="285"/>
        <v>39.74</v>
      </c>
      <c r="R3698" s="13">
        <f t="shared" si="286"/>
        <v>41988.617083333331</v>
      </c>
      <c r="S3698" s="13">
        <f t="shared" si="287"/>
        <v>42048.617083333331</v>
      </c>
      <c r="T3698">
        <f t="shared" si="288"/>
        <v>2014</v>
      </c>
    </row>
    <row r="3699" spans="1:20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 t="shared" si="289"/>
        <v>108</v>
      </c>
      <c r="Q3699">
        <f t="shared" si="285"/>
        <v>72</v>
      </c>
      <c r="R3699" s="13">
        <f t="shared" si="286"/>
        <v>42479.465833333335</v>
      </c>
      <c r="S3699" s="13">
        <f t="shared" si="287"/>
        <v>42500.465833333335</v>
      </c>
      <c r="T3699">
        <f t="shared" si="288"/>
        <v>2016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 t="shared" si="289"/>
        <v>111</v>
      </c>
      <c r="Q3700">
        <f t="shared" si="285"/>
        <v>40.630000000000003</v>
      </c>
      <c r="R3700" s="13">
        <f t="shared" si="286"/>
        <v>42401.806562500002</v>
      </c>
      <c r="S3700" s="13">
        <f t="shared" si="287"/>
        <v>42431.806562500002</v>
      </c>
      <c r="T3700">
        <f t="shared" si="288"/>
        <v>2016</v>
      </c>
    </row>
    <row r="3701" spans="1:20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 t="shared" si="289"/>
        <v>101</v>
      </c>
      <c r="Q3701">
        <f t="shared" si="285"/>
        <v>63</v>
      </c>
      <c r="R3701" s="13">
        <f t="shared" si="286"/>
        <v>41897.602037037039</v>
      </c>
      <c r="S3701" s="13">
        <f t="shared" si="287"/>
        <v>41927.602037037039</v>
      </c>
      <c r="T3701">
        <f t="shared" si="288"/>
        <v>2014</v>
      </c>
    </row>
    <row r="3702" spans="1:20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 t="shared" si="289"/>
        <v>121</v>
      </c>
      <c r="Q3702">
        <f t="shared" si="285"/>
        <v>33.67</v>
      </c>
      <c r="R3702" s="13">
        <f t="shared" si="286"/>
        <v>41882.585648148146</v>
      </c>
      <c r="S3702" s="13">
        <f t="shared" si="287"/>
        <v>41912.666666666664</v>
      </c>
      <c r="T3702">
        <f t="shared" si="288"/>
        <v>2014</v>
      </c>
    </row>
    <row r="3703" spans="1:20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 t="shared" si="289"/>
        <v>100</v>
      </c>
      <c r="Q3703">
        <f t="shared" si="285"/>
        <v>38.590000000000003</v>
      </c>
      <c r="R3703" s="13">
        <f t="shared" si="286"/>
        <v>42129.541585648149</v>
      </c>
      <c r="S3703" s="13">
        <f t="shared" si="287"/>
        <v>42159.541585648149</v>
      </c>
      <c r="T3703">
        <f t="shared" si="288"/>
        <v>2015</v>
      </c>
    </row>
    <row r="3704" spans="1:20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 t="shared" si="289"/>
        <v>109</v>
      </c>
      <c r="Q3704">
        <f t="shared" si="285"/>
        <v>155.94999999999999</v>
      </c>
      <c r="R3704" s="13">
        <f t="shared" si="286"/>
        <v>42524.53800925926</v>
      </c>
      <c r="S3704" s="13">
        <f t="shared" si="287"/>
        <v>42561.957638888889</v>
      </c>
      <c r="T3704">
        <f t="shared" si="288"/>
        <v>2016</v>
      </c>
    </row>
    <row r="3705" spans="1:20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 t="shared" si="289"/>
        <v>123</v>
      </c>
      <c r="Q3705">
        <f t="shared" si="285"/>
        <v>43.2</v>
      </c>
      <c r="R3705" s="13">
        <f t="shared" si="286"/>
        <v>42556.504490740743</v>
      </c>
      <c r="S3705" s="13">
        <f t="shared" si="287"/>
        <v>42595.290972222225</v>
      </c>
      <c r="T3705">
        <f t="shared" si="288"/>
        <v>2016</v>
      </c>
    </row>
    <row r="3706" spans="1:20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 t="shared" si="289"/>
        <v>136</v>
      </c>
      <c r="Q3706">
        <f t="shared" si="285"/>
        <v>15.15</v>
      </c>
      <c r="R3706" s="13">
        <f t="shared" si="286"/>
        <v>42461.689745370371</v>
      </c>
      <c r="S3706" s="13">
        <f t="shared" si="287"/>
        <v>42521.689745370371</v>
      </c>
      <c r="T3706">
        <f t="shared" si="288"/>
        <v>2016</v>
      </c>
    </row>
    <row r="3707" spans="1:20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 t="shared" si="289"/>
        <v>103</v>
      </c>
      <c r="Q3707">
        <f t="shared" si="285"/>
        <v>83.57</v>
      </c>
      <c r="R3707" s="13">
        <f t="shared" si="286"/>
        <v>41792.542986111112</v>
      </c>
      <c r="S3707" s="13">
        <f t="shared" si="287"/>
        <v>41813.75</v>
      </c>
      <c r="T3707">
        <f t="shared" si="288"/>
        <v>2014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 t="shared" si="289"/>
        <v>121</v>
      </c>
      <c r="Q3708">
        <f t="shared" si="285"/>
        <v>140</v>
      </c>
      <c r="R3708" s="13">
        <f t="shared" si="286"/>
        <v>41879.913761574076</v>
      </c>
      <c r="S3708" s="13">
        <f t="shared" si="287"/>
        <v>41894.913761574076</v>
      </c>
      <c r="T3708">
        <f t="shared" si="288"/>
        <v>2014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 t="shared" si="289"/>
        <v>186</v>
      </c>
      <c r="Q3709">
        <f t="shared" si="285"/>
        <v>80.87</v>
      </c>
      <c r="R3709" s="13">
        <f t="shared" si="286"/>
        <v>42552.048356481479</v>
      </c>
      <c r="S3709" s="13">
        <f t="shared" si="287"/>
        <v>42573.226388888885</v>
      </c>
      <c r="T3709">
        <f t="shared" si="288"/>
        <v>2016</v>
      </c>
    </row>
    <row r="3710" spans="1:20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 t="shared" si="289"/>
        <v>300</v>
      </c>
      <c r="Q3710">
        <f t="shared" si="285"/>
        <v>53.85</v>
      </c>
      <c r="R3710" s="13">
        <f t="shared" si="286"/>
        <v>41810.142199074071</v>
      </c>
      <c r="S3710" s="13">
        <f t="shared" si="287"/>
        <v>41824.142199074071</v>
      </c>
      <c r="T3710">
        <f t="shared" si="288"/>
        <v>2014</v>
      </c>
    </row>
    <row r="3711" spans="1:20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 t="shared" si="289"/>
        <v>108</v>
      </c>
      <c r="Q3711">
        <f t="shared" si="285"/>
        <v>30.93</v>
      </c>
      <c r="R3711" s="13">
        <f t="shared" si="286"/>
        <v>41785.707708333335</v>
      </c>
      <c r="S3711" s="13">
        <f t="shared" si="287"/>
        <v>41815.707708333335</v>
      </c>
      <c r="T3711">
        <f t="shared" si="288"/>
        <v>2014</v>
      </c>
    </row>
    <row r="3712" spans="1:20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 t="shared" si="289"/>
        <v>141</v>
      </c>
      <c r="Q3712">
        <f t="shared" si="285"/>
        <v>67.959999999999994</v>
      </c>
      <c r="R3712" s="13">
        <f t="shared" si="286"/>
        <v>42072.576249999998</v>
      </c>
      <c r="S3712" s="13">
        <f t="shared" si="287"/>
        <v>42097.576249999998</v>
      </c>
      <c r="T3712">
        <f t="shared" si="288"/>
        <v>2015</v>
      </c>
    </row>
    <row r="3713" spans="1:20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 t="shared" si="289"/>
        <v>114</v>
      </c>
      <c r="Q3713">
        <f t="shared" si="285"/>
        <v>27.14</v>
      </c>
      <c r="R3713" s="13">
        <f t="shared" si="286"/>
        <v>41779.724224537036</v>
      </c>
      <c r="S3713" s="13">
        <f t="shared" si="287"/>
        <v>41805.666666666664</v>
      </c>
      <c r="T3713">
        <f t="shared" si="288"/>
        <v>2014</v>
      </c>
    </row>
    <row r="3714" spans="1:20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 t="shared" si="289"/>
        <v>154</v>
      </c>
      <c r="Q3714">
        <f t="shared" si="285"/>
        <v>110.87</v>
      </c>
      <c r="R3714" s="13">
        <f t="shared" si="286"/>
        <v>42134.172071759262</v>
      </c>
      <c r="S3714" s="13">
        <f t="shared" si="287"/>
        <v>42155.290972222225</v>
      </c>
      <c r="T3714">
        <f t="shared" si="288"/>
        <v>2015</v>
      </c>
    </row>
    <row r="3715" spans="1:20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 t="shared" si="289"/>
        <v>102</v>
      </c>
      <c r="Q3715">
        <f t="shared" ref="Q3715:Q3778" si="290">IFERROR(ROUND(E3715/L3715,2),0)</f>
        <v>106.84</v>
      </c>
      <c r="R3715" s="13">
        <f t="shared" ref="R3715:R3778" si="291">(((J3715/60)/60)/24+DATE(1970,1,1))</f>
        <v>42505.738032407404</v>
      </c>
      <c r="S3715" s="13">
        <f t="shared" ref="S3715:S3778" si="292">(((I3715/60)/60)/24)+DATE(1970,1,1)</f>
        <v>42525.738032407404</v>
      </c>
      <c r="T3715">
        <f t="shared" ref="T3715:T3778" si="293">YEAR(R3715)</f>
        <v>2016</v>
      </c>
    </row>
    <row r="3716" spans="1:20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 t="shared" ref="P3716:P3779" si="294">ROUND(E3716/D3716*100,0)</f>
        <v>102</v>
      </c>
      <c r="Q3716">
        <f t="shared" si="290"/>
        <v>105.52</v>
      </c>
      <c r="R3716" s="13">
        <f t="shared" si="291"/>
        <v>42118.556331018524</v>
      </c>
      <c r="S3716" s="13">
        <f t="shared" si="292"/>
        <v>42150.165972222225</v>
      </c>
      <c r="T3716">
        <f t="shared" si="293"/>
        <v>2015</v>
      </c>
    </row>
    <row r="3717" spans="1:20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 t="shared" si="294"/>
        <v>103</v>
      </c>
      <c r="Q3717">
        <f t="shared" si="290"/>
        <v>132.96</v>
      </c>
      <c r="R3717" s="13">
        <f t="shared" si="291"/>
        <v>42036.995590277773</v>
      </c>
      <c r="S3717" s="13">
        <f t="shared" si="292"/>
        <v>42094.536111111112</v>
      </c>
      <c r="T3717">
        <f t="shared" si="293"/>
        <v>2015</v>
      </c>
    </row>
    <row r="3718" spans="1:20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 t="shared" si="294"/>
        <v>156</v>
      </c>
      <c r="Q3718">
        <f t="shared" si="290"/>
        <v>51.92</v>
      </c>
      <c r="R3718" s="13">
        <f t="shared" si="291"/>
        <v>42360.887835648144</v>
      </c>
      <c r="S3718" s="13">
        <f t="shared" si="292"/>
        <v>42390.887835648144</v>
      </c>
      <c r="T3718">
        <f t="shared" si="293"/>
        <v>2015</v>
      </c>
    </row>
    <row r="3719" spans="1:20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 t="shared" si="294"/>
        <v>101</v>
      </c>
      <c r="Q3719">
        <f t="shared" si="290"/>
        <v>310</v>
      </c>
      <c r="R3719" s="13">
        <f t="shared" si="291"/>
        <v>42102.866307870368</v>
      </c>
      <c r="S3719" s="13">
        <f t="shared" si="292"/>
        <v>42133.866307870368</v>
      </c>
      <c r="T3719">
        <f t="shared" si="293"/>
        <v>2015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 t="shared" si="294"/>
        <v>239</v>
      </c>
      <c r="Q3720">
        <f t="shared" si="290"/>
        <v>26.02</v>
      </c>
      <c r="R3720" s="13">
        <f t="shared" si="291"/>
        <v>42032.716145833328</v>
      </c>
      <c r="S3720" s="13">
        <f t="shared" si="292"/>
        <v>42062.716145833328</v>
      </c>
      <c r="T3720">
        <f t="shared" si="293"/>
        <v>2015</v>
      </c>
    </row>
    <row r="3721" spans="1:20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 t="shared" si="294"/>
        <v>210</v>
      </c>
      <c r="Q3721">
        <f t="shared" si="290"/>
        <v>105</v>
      </c>
      <c r="R3721" s="13">
        <f t="shared" si="291"/>
        <v>42147.729930555557</v>
      </c>
      <c r="S3721" s="13">
        <f t="shared" si="292"/>
        <v>42177.729930555557</v>
      </c>
      <c r="T3721">
        <f t="shared" si="293"/>
        <v>2015</v>
      </c>
    </row>
    <row r="3722" spans="1:20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 t="shared" si="294"/>
        <v>105</v>
      </c>
      <c r="Q3722">
        <f t="shared" si="290"/>
        <v>86.23</v>
      </c>
      <c r="R3722" s="13">
        <f t="shared" si="291"/>
        <v>42165.993125000001</v>
      </c>
      <c r="S3722" s="13">
        <f t="shared" si="292"/>
        <v>42187.993125000001</v>
      </c>
      <c r="T3722">
        <f t="shared" si="293"/>
        <v>2015</v>
      </c>
    </row>
    <row r="3723" spans="1:20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 t="shared" si="294"/>
        <v>101</v>
      </c>
      <c r="Q3723">
        <f t="shared" si="290"/>
        <v>114.55</v>
      </c>
      <c r="R3723" s="13">
        <f t="shared" si="291"/>
        <v>41927.936157407406</v>
      </c>
      <c r="S3723" s="13">
        <f t="shared" si="292"/>
        <v>41948.977824074071</v>
      </c>
      <c r="T3723">
        <f t="shared" si="293"/>
        <v>2014</v>
      </c>
    </row>
    <row r="3724" spans="1:20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 t="shared" si="294"/>
        <v>111</v>
      </c>
      <c r="Q3724">
        <f t="shared" si="290"/>
        <v>47.66</v>
      </c>
      <c r="R3724" s="13">
        <f t="shared" si="291"/>
        <v>42381.671840277777</v>
      </c>
      <c r="S3724" s="13">
        <f t="shared" si="292"/>
        <v>42411.957638888889</v>
      </c>
      <c r="T3724">
        <f t="shared" si="293"/>
        <v>2016</v>
      </c>
    </row>
    <row r="3725" spans="1:20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 t="shared" si="294"/>
        <v>102</v>
      </c>
      <c r="Q3725">
        <f t="shared" si="290"/>
        <v>72.89</v>
      </c>
      <c r="R3725" s="13">
        <f t="shared" si="291"/>
        <v>41943.753032407411</v>
      </c>
      <c r="S3725" s="13">
        <f t="shared" si="292"/>
        <v>41973.794699074075</v>
      </c>
      <c r="T3725">
        <f t="shared" si="293"/>
        <v>2014</v>
      </c>
    </row>
    <row r="3726" spans="1:20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 t="shared" si="294"/>
        <v>103</v>
      </c>
      <c r="Q3726">
        <f t="shared" si="290"/>
        <v>49.55</v>
      </c>
      <c r="R3726" s="13">
        <f t="shared" si="291"/>
        <v>42465.491435185191</v>
      </c>
      <c r="S3726" s="13">
        <f t="shared" si="292"/>
        <v>42494.958333333328</v>
      </c>
      <c r="T3726">
        <f t="shared" si="293"/>
        <v>2016</v>
      </c>
    </row>
    <row r="3727" spans="1:20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 t="shared" si="294"/>
        <v>127</v>
      </c>
      <c r="Q3727">
        <f t="shared" si="290"/>
        <v>25.4</v>
      </c>
      <c r="R3727" s="13">
        <f t="shared" si="291"/>
        <v>42401.945219907408</v>
      </c>
      <c r="S3727" s="13">
        <f t="shared" si="292"/>
        <v>42418.895833333328</v>
      </c>
      <c r="T3727">
        <f t="shared" si="293"/>
        <v>2016</v>
      </c>
    </row>
    <row r="3728" spans="1:20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 t="shared" si="294"/>
        <v>339</v>
      </c>
      <c r="Q3728">
        <f t="shared" si="290"/>
        <v>62.59</v>
      </c>
      <c r="R3728" s="13">
        <f t="shared" si="291"/>
        <v>42462.140868055561</v>
      </c>
      <c r="S3728" s="13">
        <f t="shared" si="292"/>
        <v>42489.875</v>
      </c>
      <c r="T3728">
        <f t="shared" si="293"/>
        <v>2016</v>
      </c>
    </row>
    <row r="3729" spans="1:20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 t="shared" si="294"/>
        <v>101</v>
      </c>
      <c r="Q3729">
        <f t="shared" si="290"/>
        <v>61.06</v>
      </c>
      <c r="R3729" s="13">
        <f t="shared" si="291"/>
        <v>42632.348310185189</v>
      </c>
      <c r="S3729" s="13">
        <f t="shared" si="292"/>
        <v>42663.204861111109</v>
      </c>
      <c r="T3729">
        <f t="shared" si="293"/>
        <v>2016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 t="shared" si="294"/>
        <v>9</v>
      </c>
      <c r="Q3730">
        <f t="shared" si="290"/>
        <v>60.06</v>
      </c>
      <c r="R3730" s="13">
        <f t="shared" si="291"/>
        <v>42205.171018518522</v>
      </c>
      <c r="S3730" s="13">
        <f t="shared" si="292"/>
        <v>42235.171018518522</v>
      </c>
      <c r="T3730">
        <f t="shared" si="293"/>
        <v>2015</v>
      </c>
    </row>
    <row r="3731" spans="1:20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 t="shared" si="294"/>
        <v>7</v>
      </c>
      <c r="Q3731">
        <f t="shared" si="290"/>
        <v>72.400000000000006</v>
      </c>
      <c r="R3731" s="13">
        <f t="shared" si="291"/>
        <v>42041.205000000002</v>
      </c>
      <c r="S3731" s="13">
        <f t="shared" si="292"/>
        <v>42086.16333333333</v>
      </c>
      <c r="T3731">
        <f t="shared" si="293"/>
        <v>2015</v>
      </c>
    </row>
    <row r="3732" spans="1:20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 t="shared" si="294"/>
        <v>10</v>
      </c>
      <c r="Q3732">
        <f t="shared" si="290"/>
        <v>100</v>
      </c>
      <c r="R3732" s="13">
        <f t="shared" si="291"/>
        <v>42203.677766203706</v>
      </c>
      <c r="S3732" s="13">
        <f t="shared" si="292"/>
        <v>42233.677766203706</v>
      </c>
      <c r="T3732">
        <f t="shared" si="293"/>
        <v>2015</v>
      </c>
    </row>
    <row r="3733" spans="1:20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 t="shared" si="294"/>
        <v>11</v>
      </c>
      <c r="Q3733">
        <f t="shared" si="290"/>
        <v>51.67</v>
      </c>
      <c r="R3733" s="13">
        <f t="shared" si="291"/>
        <v>41983.752847222218</v>
      </c>
      <c r="S3733" s="13">
        <f t="shared" si="292"/>
        <v>42014.140972222223</v>
      </c>
      <c r="T3733">
        <f t="shared" si="293"/>
        <v>2014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 t="shared" si="294"/>
        <v>15</v>
      </c>
      <c r="Q3734">
        <f t="shared" si="290"/>
        <v>32.75</v>
      </c>
      <c r="R3734" s="13">
        <f t="shared" si="291"/>
        <v>41968.677465277782</v>
      </c>
      <c r="S3734" s="13">
        <f t="shared" si="292"/>
        <v>42028.5</v>
      </c>
      <c r="T3734">
        <f t="shared" si="293"/>
        <v>2014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 t="shared" si="294"/>
        <v>0</v>
      </c>
      <c r="Q3735">
        <f t="shared" si="290"/>
        <v>0</v>
      </c>
      <c r="R3735" s="13">
        <f t="shared" si="291"/>
        <v>42103.024398148147</v>
      </c>
      <c r="S3735" s="13">
        <f t="shared" si="292"/>
        <v>42112.9375</v>
      </c>
      <c r="T3735">
        <f t="shared" si="293"/>
        <v>2015</v>
      </c>
    </row>
    <row r="3736" spans="1:20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 t="shared" si="294"/>
        <v>28</v>
      </c>
      <c r="Q3736">
        <f t="shared" si="290"/>
        <v>61</v>
      </c>
      <c r="R3736" s="13">
        <f t="shared" si="291"/>
        <v>42089.901574074072</v>
      </c>
      <c r="S3736" s="13">
        <f t="shared" si="292"/>
        <v>42149.901574074072</v>
      </c>
      <c r="T3736">
        <f t="shared" si="293"/>
        <v>2015</v>
      </c>
    </row>
    <row r="3737" spans="1:20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 t="shared" si="294"/>
        <v>13</v>
      </c>
      <c r="Q3737">
        <f t="shared" si="290"/>
        <v>10</v>
      </c>
      <c r="R3737" s="13">
        <f t="shared" si="291"/>
        <v>42122.693159722221</v>
      </c>
      <c r="S3737" s="13">
        <f t="shared" si="292"/>
        <v>42152.693159722221</v>
      </c>
      <c r="T3737">
        <f t="shared" si="293"/>
        <v>2015</v>
      </c>
    </row>
    <row r="3738" spans="1:20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 t="shared" si="294"/>
        <v>1</v>
      </c>
      <c r="Q3738">
        <f t="shared" si="290"/>
        <v>10</v>
      </c>
      <c r="R3738" s="13">
        <f t="shared" si="291"/>
        <v>42048.711724537032</v>
      </c>
      <c r="S3738" s="13">
        <f t="shared" si="292"/>
        <v>42086.75</v>
      </c>
      <c r="T3738">
        <f t="shared" si="293"/>
        <v>2015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 t="shared" si="294"/>
        <v>21</v>
      </c>
      <c r="Q3739">
        <f t="shared" si="290"/>
        <v>37.5</v>
      </c>
      <c r="R3739" s="13">
        <f t="shared" si="291"/>
        <v>42297.691006944442</v>
      </c>
      <c r="S3739" s="13">
        <f t="shared" si="292"/>
        <v>42320.290972222225</v>
      </c>
      <c r="T3739">
        <f t="shared" si="293"/>
        <v>2015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 t="shared" si="294"/>
        <v>18</v>
      </c>
      <c r="Q3740">
        <f t="shared" si="290"/>
        <v>45</v>
      </c>
      <c r="R3740" s="13">
        <f t="shared" si="291"/>
        <v>41813.938715277778</v>
      </c>
      <c r="S3740" s="13">
        <f t="shared" si="292"/>
        <v>41835.916666666664</v>
      </c>
      <c r="T3740">
        <f t="shared" si="293"/>
        <v>2014</v>
      </c>
    </row>
    <row r="3741" spans="1:20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 t="shared" si="294"/>
        <v>20</v>
      </c>
      <c r="Q3741">
        <f t="shared" si="290"/>
        <v>100.63</v>
      </c>
      <c r="R3741" s="13">
        <f t="shared" si="291"/>
        <v>42548.449861111112</v>
      </c>
      <c r="S3741" s="13">
        <f t="shared" si="292"/>
        <v>42568.449861111112</v>
      </c>
      <c r="T3741">
        <f t="shared" si="293"/>
        <v>2016</v>
      </c>
    </row>
    <row r="3742" spans="1:20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 t="shared" si="294"/>
        <v>18</v>
      </c>
      <c r="Q3742">
        <f t="shared" si="290"/>
        <v>25.57</v>
      </c>
      <c r="R3742" s="13">
        <f t="shared" si="291"/>
        <v>41833.089756944442</v>
      </c>
      <c r="S3742" s="13">
        <f t="shared" si="292"/>
        <v>41863.079143518517</v>
      </c>
      <c r="T3742">
        <f t="shared" si="293"/>
        <v>2014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 t="shared" si="294"/>
        <v>0</v>
      </c>
      <c r="Q3743">
        <f t="shared" si="290"/>
        <v>0</v>
      </c>
      <c r="R3743" s="13">
        <f t="shared" si="291"/>
        <v>42325.920717592591</v>
      </c>
      <c r="S3743" s="13">
        <f t="shared" si="292"/>
        <v>42355.920717592591</v>
      </c>
      <c r="T3743">
        <f t="shared" si="293"/>
        <v>2015</v>
      </c>
    </row>
    <row r="3744" spans="1:20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 t="shared" si="294"/>
        <v>2</v>
      </c>
      <c r="Q3744">
        <f t="shared" si="290"/>
        <v>25</v>
      </c>
      <c r="R3744" s="13">
        <f t="shared" si="291"/>
        <v>41858.214629629627</v>
      </c>
      <c r="S3744" s="13">
        <f t="shared" si="292"/>
        <v>41888.214629629627</v>
      </c>
      <c r="T3744">
        <f t="shared" si="293"/>
        <v>2014</v>
      </c>
    </row>
    <row r="3745" spans="1:20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 t="shared" si="294"/>
        <v>0</v>
      </c>
      <c r="Q3745">
        <f t="shared" si="290"/>
        <v>0</v>
      </c>
      <c r="R3745" s="13">
        <f t="shared" si="291"/>
        <v>41793.710231481484</v>
      </c>
      <c r="S3745" s="13">
        <f t="shared" si="292"/>
        <v>41823.710231481484</v>
      </c>
      <c r="T3745">
        <f t="shared" si="293"/>
        <v>2014</v>
      </c>
    </row>
    <row r="3746" spans="1:20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 t="shared" si="294"/>
        <v>0</v>
      </c>
      <c r="Q3746">
        <f t="shared" si="290"/>
        <v>0</v>
      </c>
      <c r="R3746" s="13">
        <f t="shared" si="291"/>
        <v>41793.814259259263</v>
      </c>
      <c r="S3746" s="13">
        <f t="shared" si="292"/>
        <v>41825.165972222225</v>
      </c>
      <c r="T3746">
        <f t="shared" si="293"/>
        <v>2014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 t="shared" si="294"/>
        <v>10</v>
      </c>
      <c r="Q3747">
        <f t="shared" si="290"/>
        <v>10</v>
      </c>
      <c r="R3747" s="13">
        <f t="shared" si="291"/>
        <v>41831.697939814818</v>
      </c>
      <c r="S3747" s="13">
        <f t="shared" si="292"/>
        <v>41861.697939814818</v>
      </c>
      <c r="T3747">
        <f t="shared" si="293"/>
        <v>2014</v>
      </c>
    </row>
    <row r="3748" spans="1:20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 t="shared" si="294"/>
        <v>2</v>
      </c>
      <c r="Q3748">
        <f t="shared" si="290"/>
        <v>202</v>
      </c>
      <c r="R3748" s="13">
        <f t="shared" si="291"/>
        <v>42621.389340277776</v>
      </c>
      <c r="S3748" s="13">
        <f t="shared" si="292"/>
        <v>42651.389340277776</v>
      </c>
      <c r="T3748">
        <f t="shared" si="293"/>
        <v>2016</v>
      </c>
    </row>
    <row r="3749" spans="1:20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 t="shared" si="294"/>
        <v>1</v>
      </c>
      <c r="Q3749">
        <f t="shared" si="290"/>
        <v>25</v>
      </c>
      <c r="R3749" s="13">
        <f t="shared" si="291"/>
        <v>42164.299722222218</v>
      </c>
      <c r="S3749" s="13">
        <f t="shared" si="292"/>
        <v>42190.957638888889</v>
      </c>
      <c r="T3749">
        <f t="shared" si="293"/>
        <v>2015</v>
      </c>
    </row>
    <row r="3750" spans="1:20" ht="29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 t="shared" si="294"/>
        <v>104</v>
      </c>
      <c r="Q3750">
        <f t="shared" si="290"/>
        <v>99.54</v>
      </c>
      <c r="R3750" s="13">
        <f t="shared" si="291"/>
        <v>42395.706435185188</v>
      </c>
      <c r="S3750" s="13">
        <f t="shared" si="292"/>
        <v>42416.249305555553</v>
      </c>
      <c r="T3750">
        <f t="shared" si="293"/>
        <v>2016</v>
      </c>
    </row>
    <row r="3751" spans="1:20" ht="29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 t="shared" si="294"/>
        <v>105</v>
      </c>
      <c r="Q3751">
        <f t="shared" si="290"/>
        <v>75</v>
      </c>
      <c r="R3751" s="13">
        <f t="shared" si="291"/>
        <v>42458.127175925925</v>
      </c>
      <c r="S3751" s="13">
        <f t="shared" si="292"/>
        <v>42489.165972222225</v>
      </c>
      <c r="T3751">
        <f t="shared" si="293"/>
        <v>2016</v>
      </c>
    </row>
    <row r="3752" spans="1:20" ht="72.5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 t="shared" si="294"/>
        <v>100</v>
      </c>
      <c r="Q3752">
        <f t="shared" si="290"/>
        <v>215.25</v>
      </c>
      <c r="R3752" s="13">
        <f t="shared" si="291"/>
        <v>42016.981574074074</v>
      </c>
      <c r="S3752" s="13">
        <f t="shared" si="292"/>
        <v>42045.332638888889</v>
      </c>
      <c r="T3752">
        <f t="shared" si="293"/>
        <v>2015</v>
      </c>
    </row>
    <row r="3753" spans="1:20" ht="29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 t="shared" si="294"/>
        <v>133</v>
      </c>
      <c r="Q3753">
        <f t="shared" si="290"/>
        <v>120.55</v>
      </c>
      <c r="R3753" s="13">
        <f t="shared" si="291"/>
        <v>42403.035567129627</v>
      </c>
      <c r="S3753" s="13">
        <f t="shared" si="292"/>
        <v>42462.993900462956</v>
      </c>
      <c r="T3753">
        <f t="shared" si="293"/>
        <v>2016</v>
      </c>
    </row>
    <row r="3754" spans="1:20" ht="29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 t="shared" si="294"/>
        <v>113</v>
      </c>
      <c r="Q3754">
        <f t="shared" si="290"/>
        <v>37.67</v>
      </c>
      <c r="R3754" s="13">
        <f t="shared" si="291"/>
        <v>42619.802488425921</v>
      </c>
      <c r="S3754" s="13">
        <f t="shared" si="292"/>
        <v>42659.875</v>
      </c>
      <c r="T3754">
        <f t="shared" si="293"/>
        <v>2016</v>
      </c>
    </row>
    <row r="3755" spans="1:20" ht="29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 t="shared" si="294"/>
        <v>103</v>
      </c>
      <c r="Q3755">
        <f t="shared" si="290"/>
        <v>172.23</v>
      </c>
      <c r="R3755" s="13">
        <f t="shared" si="291"/>
        <v>42128.824074074073</v>
      </c>
      <c r="S3755" s="13">
        <f t="shared" si="292"/>
        <v>42158</v>
      </c>
      <c r="T3755">
        <f t="shared" si="293"/>
        <v>2015</v>
      </c>
    </row>
    <row r="3756" spans="1:20" ht="29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 t="shared" si="294"/>
        <v>120</v>
      </c>
      <c r="Q3756">
        <f t="shared" si="290"/>
        <v>111.11</v>
      </c>
      <c r="R3756" s="13">
        <f t="shared" si="291"/>
        <v>41808.881215277775</v>
      </c>
      <c r="S3756" s="13">
        <f t="shared" si="292"/>
        <v>41846.207638888889</v>
      </c>
      <c r="T3756">
        <f t="shared" si="293"/>
        <v>2014</v>
      </c>
    </row>
    <row r="3757" spans="1:20" ht="29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 t="shared" si="294"/>
        <v>130</v>
      </c>
      <c r="Q3757">
        <f t="shared" si="290"/>
        <v>25.46</v>
      </c>
      <c r="R3757" s="13">
        <f t="shared" si="291"/>
        <v>42445.866979166662</v>
      </c>
      <c r="S3757" s="13">
        <f t="shared" si="292"/>
        <v>42475.866979166662</v>
      </c>
      <c r="T3757">
        <f t="shared" si="293"/>
        <v>2016</v>
      </c>
    </row>
    <row r="3758" spans="1:20" ht="29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 t="shared" si="294"/>
        <v>101</v>
      </c>
      <c r="Q3758">
        <f t="shared" si="290"/>
        <v>267.64999999999998</v>
      </c>
      <c r="R3758" s="13">
        <f t="shared" si="291"/>
        <v>41771.814791666664</v>
      </c>
      <c r="S3758" s="13">
        <f t="shared" si="292"/>
        <v>41801.814791666664</v>
      </c>
      <c r="T3758">
        <f t="shared" si="293"/>
        <v>2014</v>
      </c>
    </row>
    <row r="3759" spans="1:20" ht="29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 t="shared" si="294"/>
        <v>109</v>
      </c>
      <c r="Q3759">
        <f t="shared" si="290"/>
        <v>75.959999999999994</v>
      </c>
      <c r="R3759" s="13">
        <f t="shared" si="291"/>
        <v>41954.850868055553</v>
      </c>
      <c r="S3759" s="13">
        <f t="shared" si="292"/>
        <v>41974.850868055553</v>
      </c>
      <c r="T3759">
        <f t="shared" si="293"/>
        <v>2014</v>
      </c>
    </row>
    <row r="3760" spans="1:20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 t="shared" si="294"/>
        <v>102</v>
      </c>
      <c r="Q3760">
        <f t="shared" si="290"/>
        <v>59.04</v>
      </c>
      <c r="R3760" s="13">
        <f t="shared" si="291"/>
        <v>41747.471504629626</v>
      </c>
      <c r="S3760" s="13">
        <f t="shared" si="292"/>
        <v>41778.208333333336</v>
      </c>
      <c r="T3760">
        <f t="shared" si="293"/>
        <v>2014</v>
      </c>
    </row>
    <row r="3761" spans="1:20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 t="shared" si="294"/>
        <v>110</v>
      </c>
      <c r="Q3761">
        <f t="shared" si="290"/>
        <v>50.11</v>
      </c>
      <c r="R3761" s="13">
        <f t="shared" si="291"/>
        <v>42182.108252314814</v>
      </c>
      <c r="S3761" s="13">
        <f t="shared" si="292"/>
        <v>42242.108252314814</v>
      </c>
      <c r="T3761">
        <f t="shared" si="293"/>
        <v>2015</v>
      </c>
    </row>
    <row r="3762" spans="1:20" ht="29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 t="shared" si="294"/>
        <v>101</v>
      </c>
      <c r="Q3762">
        <f t="shared" si="290"/>
        <v>55.5</v>
      </c>
      <c r="R3762" s="13">
        <f t="shared" si="291"/>
        <v>41739.525300925925</v>
      </c>
      <c r="S3762" s="13">
        <f t="shared" si="292"/>
        <v>41764.525300925925</v>
      </c>
      <c r="T3762">
        <f t="shared" si="293"/>
        <v>2014</v>
      </c>
    </row>
    <row r="3763" spans="1:20" ht="29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 t="shared" si="294"/>
        <v>100</v>
      </c>
      <c r="Q3763">
        <f t="shared" si="290"/>
        <v>166.67</v>
      </c>
      <c r="R3763" s="13">
        <f t="shared" si="291"/>
        <v>42173.466863425929</v>
      </c>
      <c r="S3763" s="13">
        <f t="shared" si="292"/>
        <v>42226.958333333328</v>
      </c>
      <c r="T3763">
        <f t="shared" si="293"/>
        <v>2015</v>
      </c>
    </row>
    <row r="3764" spans="1:20" ht="29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 t="shared" si="294"/>
        <v>106</v>
      </c>
      <c r="Q3764">
        <f t="shared" si="290"/>
        <v>47.43</v>
      </c>
      <c r="R3764" s="13">
        <f t="shared" si="291"/>
        <v>42193.813530092593</v>
      </c>
      <c r="S3764" s="13">
        <f t="shared" si="292"/>
        <v>42218.813530092593</v>
      </c>
      <c r="T3764">
        <f t="shared" si="293"/>
        <v>2015</v>
      </c>
    </row>
    <row r="3765" spans="1:20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 t="shared" si="294"/>
        <v>100</v>
      </c>
      <c r="Q3765">
        <f t="shared" si="290"/>
        <v>64.94</v>
      </c>
      <c r="R3765" s="13">
        <f t="shared" si="291"/>
        <v>42065.750300925924</v>
      </c>
      <c r="S3765" s="13">
        <f t="shared" si="292"/>
        <v>42095.708634259259</v>
      </c>
      <c r="T3765">
        <f t="shared" si="293"/>
        <v>2015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 t="shared" si="294"/>
        <v>100</v>
      </c>
      <c r="Q3766">
        <f t="shared" si="290"/>
        <v>55.56</v>
      </c>
      <c r="R3766" s="13">
        <f t="shared" si="291"/>
        <v>42499.842962962968</v>
      </c>
      <c r="S3766" s="13">
        <f t="shared" si="292"/>
        <v>42519.024999999994</v>
      </c>
      <c r="T3766">
        <f t="shared" si="293"/>
        <v>2016</v>
      </c>
    </row>
    <row r="3767" spans="1:20" ht="29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 t="shared" si="294"/>
        <v>113</v>
      </c>
      <c r="Q3767">
        <f t="shared" si="290"/>
        <v>74.22</v>
      </c>
      <c r="R3767" s="13">
        <f t="shared" si="291"/>
        <v>41820.776412037041</v>
      </c>
      <c r="S3767" s="13">
        <f t="shared" si="292"/>
        <v>41850.776412037041</v>
      </c>
      <c r="T3767">
        <f t="shared" si="293"/>
        <v>2014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 t="shared" si="294"/>
        <v>103</v>
      </c>
      <c r="Q3768">
        <f t="shared" si="290"/>
        <v>106.93</v>
      </c>
      <c r="R3768" s="13">
        <f t="shared" si="291"/>
        <v>41788.167187500003</v>
      </c>
      <c r="S3768" s="13">
        <f t="shared" si="292"/>
        <v>41823.167187500003</v>
      </c>
      <c r="T3768">
        <f t="shared" si="293"/>
        <v>2014</v>
      </c>
    </row>
    <row r="3769" spans="1:20" ht="29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 t="shared" si="294"/>
        <v>117</v>
      </c>
      <c r="Q3769">
        <f t="shared" si="290"/>
        <v>41.7</v>
      </c>
      <c r="R3769" s="13">
        <f t="shared" si="291"/>
        <v>42050.019641203704</v>
      </c>
      <c r="S3769" s="13">
        <f t="shared" si="292"/>
        <v>42064.207638888889</v>
      </c>
      <c r="T3769">
        <f t="shared" si="293"/>
        <v>2015</v>
      </c>
    </row>
    <row r="3770" spans="1:20" ht="29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 t="shared" si="294"/>
        <v>108</v>
      </c>
      <c r="Q3770">
        <f t="shared" si="290"/>
        <v>74.239999999999995</v>
      </c>
      <c r="R3770" s="13">
        <f t="shared" si="291"/>
        <v>41772.727893518517</v>
      </c>
      <c r="S3770" s="13">
        <f t="shared" si="292"/>
        <v>41802.727893518517</v>
      </c>
      <c r="T3770">
        <f t="shared" si="293"/>
        <v>2014</v>
      </c>
    </row>
    <row r="3771" spans="1:20" ht="29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 t="shared" si="294"/>
        <v>100</v>
      </c>
      <c r="Q3771">
        <f t="shared" si="290"/>
        <v>73.33</v>
      </c>
      <c r="R3771" s="13">
        <f t="shared" si="291"/>
        <v>42445.598136574074</v>
      </c>
      <c r="S3771" s="13">
        <f t="shared" si="292"/>
        <v>42475.598136574074</v>
      </c>
      <c r="T3771">
        <f t="shared" si="293"/>
        <v>2016</v>
      </c>
    </row>
    <row r="3772" spans="1:20" ht="29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 t="shared" si="294"/>
        <v>100</v>
      </c>
      <c r="Q3772">
        <f t="shared" si="290"/>
        <v>100</v>
      </c>
      <c r="R3772" s="13">
        <f t="shared" si="291"/>
        <v>42138.930671296301</v>
      </c>
      <c r="S3772" s="13">
        <f t="shared" si="292"/>
        <v>42168.930671296301</v>
      </c>
      <c r="T3772">
        <f t="shared" si="293"/>
        <v>2015</v>
      </c>
    </row>
    <row r="3773" spans="1:20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 t="shared" si="294"/>
        <v>146</v>
      </c>
      <c r="Q3773">
        <f t="shared" si="290"/>
        <v>38.42</v>
      </c>
      <c r="R3773" s="13">
        <f t="shared" si="291"/>
        <v>42493.857083333336</v>
      </c>
      <c r="S3773" s="13">
        <f t="shared" si="292"/>
        <v>42508</v>
      </c>
      <c r="T3773">
        <f t="shared" si="293"/>
        <v>2016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 t="shared" si="294"/>
        <v>110</v>
      </c>
      <c r="Q3774">
        <f t="shared" si="290"/>
        <v>166.97</v>
      </c>
      <c r="R3774" s="13">
        <f t="shared" si="291"/>
        <v>42682.616967592592</v>
      </c>
      <c r="S3774" s="13">
        <f t="shared" si="292"/>
        <v>42703.25</v>
      </c>
      <c r="T3774">
        <f t="shared" si="293"/>
        <v>2016</v>
      </c>
    </row>
    <row r="3775" spans="1:20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 t="shared" si="294"/>
        <v>108</v>
      </c>
      <c r="Q3775">
        <f t="shared" si="290"/>
        <v>94.91</v>
      </c>
      <c r="R3775" s="13">
        <f t="shared" si="291"/>
        <v>42656.005173611105</v>
      </c>
      <c r="S3775" s="13">
        <f t="shared" si="292"/>
        <v>42689.088888888888</v>
      </c>
      <c r="T3775">
        <f t="shared" si="293"/>
        <v>2016</v>
      </c>
    </row>
    <row r="3776" spans="1:20" ht="29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 t="shared" si="294"/>
        <v>100</v>
      </c>
      <c r="Q3776">
        <f t="shared" si="290"/>
        <v>100</v>
      </c>
      <c r="R3776" s="13">
        <f t="shared" si="291"/>
        <v>42087.792303240742</v>
      </c>
      <c r="S3776" s="13">
        <f t="shared" si="292"/>
        <v>42103.792303240742</v>
      </c>
      <c r="T3776">
        <f t="shared" si="293"/>
        <v>2015</v>
      </c>
    </row>
    <row r="3777" spans="1:20" ht="29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 t="shared" si="294"/>
        <v>100</v>
      </c>
      <c r="Q3777">
        <f t="shared" si="290"/>
        <v>143.21</v>
      </c>
      <c r="R3777" s="13">
        <f t="shared" si="291"/>
        <v>42075.942627314813</v>
      </c>
      <c r="S3777" s="13">
        <f t="shared" si="292"/>
        <v>42103.166666666672</v>
      </c>
      <c r="T3777">
        <f t="shared" si="293"/>
        <v>2015</v>
      </c>
    </row>
    <row r="3778" spans="1:20" ht="29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 t="shared" si="294"/>
        <v>107</v>
      </c>
      <c r="Q3778">
        <f t="shared" si="290"/>
        <v>90.82</v>
      </c>
      <c r="R3778" s="13">
        <f t="shared" si="291"/>
        <v>41814.367800925924</v>
      </c>
      <c r="S3778" s="13">
        <f t="shared" si="292"/>
        <v>41852.041666666664</v>
      </c>
      <c r="T3778">
        <f t="shared" si="293"/>
        <v>2014</v>
      </c>
    </row>
    <row r="3779" spans="1:20" ht="29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 t="shared" si="294"/>
        <v>143</v>
      </c>
      <c r="Q3779">
        <f t="shared" ref="Q3779:Q3842" si="295">IFERROR(ROUND(E3779/L3779,2),0)</f>
        <v>48.54</v>
      </c>
      <c r="R3779" s="13">
        <f t="shared" ref="R3779:R3842" si="296">(((J3779/60)/60)/24+DATE(1970,1,1))</f>
        <v>41887.111354166671</v>
      </c>
      <c r="S3779" s="13">
        <f t="shared" ref="S3779:S3842" si="297">(((I3779/60)/60)/24)+DATE(1970,1,1)</f>
        <v>41909.166666666664</v>
      </c>
      <c r="T3779">
        <f t="shared" ref="T3779:T3842" si="298">YEAR(R3779)</f>
        <v>2014</v>
      </c>
    </row>
    <row r="3780" spans="1:20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 t="shared" ref="P3780:P3843" si="299">ROUND(E3780/D3780*100,0)</f>
        <v>105</v>
      </c>
      <c r="Q3780">
        <f t="shared" si="295"/>
        <v>70.03</v>
      </c>
      <c r="R3780" s="13">
        <f t="shared" si="296"/>
        <v>41989.819212962961</v>
      </c>
      <c r="S3780" s="13">
        <f t="shared" si="297"/>
        <v>42049.819212962961</v>
      </c>
      <c r="T3780">
        <f t="shared" si="298"/>
        <v>2014</v>
      </c>
    </row>
    <row r="3781" spans="1:20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 t="shared" si="299"/>
        <v>104</v>
      </c>
      <c r="Q3781">
        <f t="shared" si="295"/>
        <v>135.63</v>
      </c>
      <c r="R3781" s="13">
        <f t="shared" si="296"/>
        <v>42425.735416666663</v>
      </c>
      <c r="S3781" s="13">
        <f t="shared" si="297"/>
        <v>42455.693750000006</v>
      </c>
      <c r="T3781">
        <f t="shared" si="298"/>
        <v>2016</v>
      </c>
    </row>
    <row r="3782" spans="1:20" ht="29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 t="shared" si="299"/>
        <v>120</v>
      </c>
      <c r="Q3782">
        <f t="shared" si="295"/>
        <v>100</v>
      </c>
      <c r="R3782" s="13">
        <f t="shared" si="296"/>
        <v>42166.219733796301</v>
      </c>
      <c r="S3782" s="13">
        <f t="shared" si="297"/>
        <v>42198.837499999994</v>
      </c>
      <c r="T3782">
        <f t="shared" si="298"/>
        <v>2015</v>
      </c>
    </row>
    <row r="3783" spans="1:20" ht="29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 t="shared" si="299"/>
        <v>110</v>
      </c>
      <c r="Q3783">
        <f t="shared" si="295"/>
        <v>94.9</v>
      </c>
      <c r="R3783" s="13">
        <f t="shared" si="296"/>
        <v>41865.882928240739</v>
      </c>
      <c r="S3783" s="13">
        <f t="shared" si="297"/>
        <v>41890.882928240739</v>
      </c>
      <c r="T3783">
        <f t="shared" si="298"/>
        <v>2014</v>
      </c>
    </row>
    <row r="3784" spans="1:20" ht="29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 t="shared" si="299"/>
        <v>102</v>
      </c>
      <c r="Q3784">
        <f t="shared" si="295"/>
        <v>75.37</v>
      </c>
      <c r="R3784" s="13">
        <f t="shared" si="296"/>
        <v>42546.862233796302</v>
      </c>
      <c r="S3784" s="13">
        <f t="shared" si="297"/>
        <v>42575.958333333328</v>
      </c>
      <c r="T3784">
        <f t="shared" si="298"/>
        <v>2016</v>
      </c>
    </row>
    <row r="3785" spans="1:20" ht="29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 t="shared" si="299"/>
        <v>129</v>
      </c>
      <c r="Q3785">
        <f t="shared" si="295"/>
        <v>64.459999999999994</v>
      </c>
      <c r="R3785" s="13">
        <f t="shared" si="296"/>
        <v>42420.140277777777</v>
      </c>
      <c r="S3785" s="13">
        <f t="shared" si="297"/>
        <v>42444.666666666672</v>
      </c>
      <c r="T3785">
        <f t="shared" si="298"/>
        <v>2016</v>
      </c>
    </row>
    <row r="3786" spans="1:20" ht="29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 t="shared" si="299"/>
        <v>115</v>
      </c>
      <c r="Q3786">
        <f t="shared" si="295"/>
        <v>115</v>
      </c>
      <c r="R3786" s="13">
        <f t="shared" si="296"/>
        <v>42531.980694444443</v>
      </c>
      <c r="S3786" s="13">
        <f t="shared" si="297"/>
        <v>42561.980694444443</v>
      </c>
      <c r="T3786">
        <f t="shared" si="298"/>
        <v>2016</v>
      </c>
    </row>
    <row r="3787" spans="1:20" ht="29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 t="shared" si="299"/>
        <v>151</v>
      </c>
      <c r="Q3787">
        <f t="shared" si="295"/>
        <v>100.5</v>
      </c>
      <c r="R3787" s="13">
        <f t="shared" si="296"/>
        <v>42548.63853009259</v>
      </c>
      <c r="S3787" s="13">
        <f t="shared" si="297"/>
        <v>42584.418749999997</v>
      </c>
      <c r="T3787">
        <f t="shared" si="298"/>
        <v>2016</v>
      </c>
    </row>
    <row r="3788" spans="1:20" ht="29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 t="shared" si="299"/>
        <v>111</v>
      </c>
      <c r="Q3788">
        <f t="shared" si="295"/>
        <v>93.77</v>
      </c>
      <c r="R3788" s="13">
        <f t="shared" si="296"/>
        <v>42487.037905092591</v>
      </c>
      <c r="S3788" s="13">
        <f t="shared" si="297"/>
        <v>42517.037905092591</v>
      </c>
      <c r="T3788">
        <f t="shared" si="298"/>
        <v>2016</v>
      </c>
    </row>
    <row r="3789" spans="1:20" ht="29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 t="shared" si="299"/>
        <v>100</v>
      </c>
      <c r="Q3789">
        <f t="shared" si="295"/>
        <v>35.1</v>
      </c>
      <c r="R3789" s="13">
        <f t="shared" si="296"/>
        <v>42167.534791666665</v>
      </c>
      <c r="S3789" s="13">
        <f t="shared" si="297"/>
        <v>42196.165972222225</v>
      </c>
      <c r="T3789">
        <f t="shared" si="298"/>
        <v>2015</v>
      </c>
    </row>
    <row r="3790" spans="1:20" ht="58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 t="shared" si="299"/>
        <v>1</v>
      </c>
      <c r="Q3790">
        <f t="shared" si="295"/>
        <v>500</v>
      </c>
      <c r="R3790" s="13">
        <f t="shared" si="296"/>
        <v>42333.695821759262</v>
      </c>
      <c r="S3790" s="13">
        <f t="shared" si="297"/>
        <v>42361.679166666669</v>
      </c>
      <c r="T3790">
        <f t="shared" si="298"/>
        <v>2015</v>
      </c>
    </row>
    <row r="3791" spans="1:20" ht="29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 t="shared" si="299"/>
        <v>3</v>
      </c>
      <c r="Q3791">
        <f t="shared" si="295"/>
        <v>29</v>
      </c>
      <c r="R3791" s="13">
        <f t="shared" si="296"/>
        <v>42138.798819444448</v>
      </c>
      <c r="S3791" s="13">
        <f t="shared" si="297"/>
        <v>42170.798819444448</v>
      </c>
      <c r="T3791">
        <f t="shared" si="298"/>
        <v>2015</v>
      </c>
    </row>
    <row r="3792" spans="1:20" ht="29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 t="shared" si="299"/>
        <v>0</v>
      </c>
      <c r="Q3792">
        <f t="shared" si="295"/>
        <v>0</v>
      </c>
      <c r="R3792" s="13">
        <f t="shared" si="296"/>
        <v>42666.666932870372</v>
      </c>
      <c r="S3792" s="13">
        <f t="shared" si="297"/>
        <v>42696.708599537036</v>
      </c>
      <c r="T3792">
        <f t="shared" si="298"/>
        <v>2016</v>
      </c>
    </row>
    <row r="3793" spans="1:20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 t="shared" si="299"/>
        <v>0</v>
      </c>
      <c r="Q3793">
        <f t="shared" si="295"/>
        <v>0</v>
      </c>
      <c r="R3793" s="13">
        <f t="shared" si="296"/>
        <v>41766.692037037035</v>
      </c>
      <c r="S3793" s="13">
        <f t="shared" si="297"/>
        <v>41826.692037037035</v>
      </c>
      <c r="T3793">
        <f t="shared" si="298"/>
        <v>2014</v>
      </c>
    </row>
    <row r="3794" spans="1:20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 t="shared" si="299"/>
        <v>0</v>
      </c>
      <c r="Q3794">
        <f t="shared" si="295"/>
        <v>17.5</v>
      </c>
      <c r="R3794" s="13">
        <f t="shared" si="296"/>
        <v>42170.447013888886</v>
      </c>
      <c r="S3794" s="13">
        <f t="shared" si="297"/>
        <v>42200.447013888886</v>
      </c>
      <c r="T3794">
        <f t="shared" si="298"/>
        <v>2015</v>
      </c>
    </row>
    <row r="3795" spans="1:20" ht="29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 t="shared" si="299"/>
        <v>60</v>
      </c>
      <c r="Q3795">
        <f t="shared" si="295"/>
        <v>174</v>
      </c>
      <c r="R3795" s="13">
        <f t="shared" si="296"/>
        <v>41968.938993055555</v>
      </c>
      <c r="S3795" s="13">
        <f t="shared" si="297"/>
        <v>41989.938993055555</v>
      </c>
      <c r="T3795">
        <f t="shared" si="298"/>
        <v>2014</v>
      </c>
    </row>
    <row r="3796" spans="1:20" ht="29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 t="shared" si="299"/>
        <v>1</v>
      </c>
      <c r="Q3796">
        <f t="shared" si="295"/>
        <v>50</v>
      </c>
      <c r="R3796" s="13">
        <f t="shared" si="296"/>
        <v>42132.58048611111</v>
      </c>
      <c r="S3796" s="13">
        <f t="shared" si="297"/>
        <v>42162.58048611111</v>
      </c>
      <c r="T3796">
        <f t="shared" si="298"/>
        <v>2015</v>
      </c>
    </row>
    <row r="3797" spans="1:20" ht="29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 t="shared" si="299"/>
        <v>2</v>
      </c>
      <c r="Q3797">
        <f t="shared" si="295"/>
        <v>5</v>
      </c>
      <c r="R3797" s="13">
        <f t="shared" si="296"/>
        <v>42201.436226851853</v>
      </c>
      <c r="S3797" s="13">
        <f t="shared" si="297"/>
        <v>42244.9375</v>
      </c>
      <c r="T3797">
        <f t="shared" si="298"/>
        <v>2015</v>
      </c>
    </row>
    <row r="3798" spans="1:20" ht="29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 t="shared" si="299"/>
        <v>0</v>
      </c>
      <c r="Q3798">
        <f t="shared" si="295"/>
        <v>1</v>
      </c>
      <c r="R3798" s="13">
        <f t="shared" si="296"/>
        <v>42689.029583333337</v>
      </c>
      <c r="S3798" s="13">
        <f t="shared" si="297"/>
        <v>42749.029583333337</v>
      </c>
      <c r="T3798">
        <f t="shared" si="298"/>
        <v>2016</v>
      </c>
    </row>
    <row r="3799" spans="1:20" ht="29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 t="shared" si="299"/>
        <v>90</v>
      </c>
      <c r="Q3799">
        <f t="shared" si="295"/>
        <v>145.41</v>
      </c>
      <c r="R3799" s="13">
        <f t="shared" si="296"/>
        <v>42084.881539351853</v>
      </c>
      <c r="S3799" s="13">
        <f t="shared" si="297"/>
        <v>42114.881539351853</v>
      </c>
      <c r="T3799">
        <f t="shared" si="298"/>
        <v>2015</v>
      </c>
    </row>
    <row r="3800" spans="1:20" ht="29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 t="shared" si="299"/>
        <v>1</v>
      </c>
      <c r="Q3800">
        <f t="shared" si="295"/>
        <v>205</v>
      </c>
      <c r="R3800" s="13">
        <f t="shared" si="296"/>
        <v>41831.722777777781</v>
      </c>
      <c r="S3800" s="13">
        <f t="shared" si="297"/>
        <v>41861.722777777781</v>
      </c>
      <c r="T3800">
        <f t="shared" si="298"/>
        <v>2014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 t="shared" si="299"/>
        <v>4</v>
      </c>
      <c r="Q3801">
        <f t="shared" si="295"/>
        <v>100.5</v>
      </c>
      <c r="R3801" s="13">
        <f t="shared" si="296"/>
        <v>42410.93105324074</v>
      </c>
      <c r="S3801" s="13">
        <f t="shared" si="297"/>
        <v>42440.93105324074</v>
      </c>
      <c r="T3801">
        <f t="shared" si="298"/>
        <v>2016</v>
      </c>
    </row>
    <row r="3802" spans="1:20" ht="29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 t="shared" si="299"/>
        <v>4</v>
      </c>
      <c r="Q3802">
        <f t="shared" si="295"/>
        <v>55.06</v>
      </c>
      <c r="R3802" s="13">
        <f t="shared" si="296"/>
        <v>41982.737071759257</v>
      </c>
      <c r="S3802" s="13">
        <f t="shared" si="297"/>
        <v>42015.207638888889</v>
      </c>
      <c r="T3802">
        <f t="shared" si="298"/>
        <v>2014</v>
      </c>
    </row>
    <row r="3803" spans="1:20" ht="29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 t="shared" si="299"/>
        <v>9</v>
      </c>
      <c r="Q3803">
        <f t="shared" si="295"/>
        <v>47.33</v>
      </c>
      <c r="R3803" s="13">
        <f t="shared" si="296"/>
        <v>41975.676111111112</v>
      </c>
      <c r="S3803" s="13">
        <f t="shared" si="297"/>
        <v>42006.676111111112</v>
      </c>
      <c r="T3803">
        <f t="shared" si="298"/>
        <v>2014</v>
      </c>
    </row>
    <row r="3804" spans="1:20" ht="29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 t="shared" si="299"/>
        <v>0</v>
      </c>
      <c r="Q3804">
        <f t="shared" si="295"/>
        <v>0</v>
      </c>
      <c r="R3804" s="13">
        <f t="shared" si="296"/>
        <v>42269.126226851848</v>
      </c>
      <c r="S3804" s="13">
        <f t="shared" si="297"/>
        <v>42299.126226851848</v>
      </c>
      <c r="T3804">
        <f t="shared" si="298"/>
        <v>2015</v>
      </c>
    </row>
    <row r="3805" spans="1:20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 t="shared" si="299"/>
        <v>20</v>
      </c>
      <c r="Q3805">
        <f t="shared" si="295"/>
        <v>58.95</v>
      </c>
      <c r="R3805" s="13">
        <f t="shared" si="296"/>
        <v>42403.971851851849</v>
      </c>
      <c r="S3805" s="13">
        <f t="shared" si="297"/>
        <v>42433.971851851849</v>
      </c>
      <c r="T3805">
        <f t="shared" si="298"/>
        <v>2016</v>
      </c>
    </row>
    <row r="3806" spans="1:20" ht="29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 t="shared" si="299"/>
        <v>0</v>
      </c>
      <c r="Q3806">
        <f t="shared" si="295"/>
        <v>0</v>
      </c>
      <c r="R3806" s="13">
        <f t="shared" si="296"/>
        <v>42527.00953703704</v>
      </c>
      <c r="S3806" s="13">
        <f t="shared" si="297"/>
        <v>42582.291666666672</v>
      </c>
      <c r="T3806">
        <f t="shared" si="298"/>
        <v>2016</v>
      </c>
    </row>
    <row r="3807" spans="1:20" ht="29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 t="shared" si="299"/>
        <v>0</v>
      </c>
      <c r="Q3807">
        <f t="shared" si="295"/>
        <v>1.5</v>
      </c>
      <c r="R3807" s="13">
        <f t="shared" si="296"/>
        <v>41849.887037037035</v>
      </c>
      <c r="S3807" s="13">
        <f t="shared" si="297"/>
        <v>41909.887037037035</v>
      </c>
      <c r="T3807">
        <f t="shared" si="298"/>
        <v>2014</v>
      </c>
    </row>
    <row r="3808" spans="1:20" ht="29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 t="shared" si="299"/>
        <v>0</v>
      </c>
      <c r="Q3808">
        <f t="shared" si="295"/>
        <v>5</v>
      </c>
      <c r="R3808" s="13">
        <f t="shared" si="296"/>
        <v>41799.259039351848</v>
      </c>
      <c r="S3808" s="13">
        <f t="shared" si="297"/>
        <v>41819.259039351848</v>
      </c>
      <c r="T3808">
        <f t="shared" si="298"/>
        <v>2014</v>
      </c>
    </row>
    <row r="3809" spans="1:20" ht="29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 t="shared" si="299"/>
        <v>30</v>
      </c>
      <c r="Q3809">
        <f t="shared" si="295"/>
        <v>50.56</v>
      </c>
      <c r="R3809" s="13">
        <f t="shared" si="296"/>
        <v>42090.909016203703</v>
      </c>
      <c r="S3809" s="13">
        <f t="shared" si="297"/>
        <v>42097.909016203703</v>
      </c>
      <c r="T3809">
        <f t="shared" si="298"/>
        <v>2015</v>
      </c>
    </row>
    <row r="3810" spans="1:20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 t="shared" si="299"/>
        <v>100</v>
      </c>
      <c r="Q3810">
        <f t="shared" si="295"/>
        <v>41.67</v>
      </c>
      <c r="R3810" s="13">
        <f t="shared" si="296"/>
        <v>42059.453923611116</v>
      </c>
      <c r="S3810" s="13">
        <f t="shared" si="297"/>
        <v>42119.412256944444</v>
      </c>
      <c r="T3810">
        <f t="shared" si="298"/>
        <v>2015</v>
      </c>
    </row>
    <row r="3811" spans="1:20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 t="shared" si="299"/>
        <v>101</v>
      </c>
      <c r="Q3811">
        <f t="shared" si="295"/>
        <v>53.29</v>
      </c>
      <c r="R3811" s="13">
        <f t="shared" si="296"/>
        <v>41800.526701388888</v>
      </c>
      <c r="S3811" s="13">
        <f t="shared" si="297"/>
        <v>41850.958333333336</v>
      </c>
      <c r="T3811">
        <f t="shared" si="298"/>
        <v>2014</v>
      </c>
    </row>
    <row r="3812" spans="1:20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 t="shared" si="299"/>
        <v>122</v>
      </c>
      <c r="Q3812">
        <f t="shared" si="295"/>
        <v>70.23</v>
      </c>
      <c r="R3812" s="13">
        <f t="shared" si="296"/>
        <v>42054.849050925928</v>
      </c>
      <c r="S3812" s="13">
        <f t="shared" si="297"/>
        <v>42084.807384259257</v>
      </c>
      <c r="T3812">
        <f t="shared" si="298"/>
        <v>2015</v>
      </c>
    </row>
    <row r="3813" spans="1:20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 t="shared" si="299"/>
        <v>330</v>
      </c>
      <c r="Q3813">
        <f t="shared" si="295"/>
        <v>43.42</v>
      </c>
      <c r="R3813" s="13">
        <f t="shared" si="296"/>
        <v>42487.62700231481</v>
      </c>
      <c r="S3813" s="13">
        <f t="shared" si="297"/>
        <v>42521.458333333328</v>
      </c>
      <c r="T3813">
        <f t="shared" si="298"/>
        <v>2016</v>
      </c>
    </row>
    <row r="3814" spans="1:20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 t="shared" si="299"/>
        <v>110</v>
      </c>
      <c r="Q3814">
        <f t="shared" si="295"/>
        <v>199.18</v>
      </c>
      <c r="R3814" s="13">
        <f t="shared" si="296"/>
        <v>42109.751250000001</v>
      </c>
      <c r="S3814" s="13">
        <f t="shared" si="297"/>
        <v>42156.165972222225</v>
      </c>
      <c r="T3814">
        <f t="shared" si="298"/>
        <v>2015</v>
      </c>
    </row>
    <row r="3815" spans="1:20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 t="shared" si="299"/>
        <v>101</v>
      </c>
      <c r="Q3815">
        <f t="shared" si="295"/>
        <v>78.52</v>
      </c>
      <c r="R3815" s="13">
        <f t="shared" si="296"/>
        <v>42497.275706018518</v>
      </c>
      <c r="S3815" s="13">
        <f t="shared" si="297"/>
        <v>42535.904861111107</v>
      </c>
      <c r="T3815">
        <f t="shared" si="298"/>
        <v>2016</v>
      </c>
    </row>
    <row r="3816" spans="1:20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 t="shared" si="299"/>
        <v>140</v>
      </c>
      <c r="Q3816">
        <f t="shared" si="295"/>
        <v>61.82</v>
      </c>
      <c r="R3816" s="13">
        <f t="shared" si="296"/>
        <v>42058.904074074075</v>
      </c>
      <c r="S3816" s="13">
        <f t="shared" si="297"/>
        <v>42095.165972222225</v>
      </c>
      <c r="T3816">
        <f t="shared" si="298"/>
        <v>2015</v>
      </c>
    </row>
    <row r="3817" spans="1:20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 t="shared" si="299"/>
        <v>100</v>
      </c>
      <c r="Q3817">
        <f t="shared" si="295"/>
        <v>50</v>
      </c>
      <c r="R3817" s="13">
        <f t="shared" si="296"/>
        <v>42207.259918981479</v>
      </c>
      <c r="S3817" s="13">
        <f t="shared" si="297"/>
        <v>42236.958333333328</v>
      </c>
      <c r="T3817">
        <f t="shared" si="298"/>
        <v>2015</v>
      </c>
    </row>
    <row r="3818" spans="1:20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 t="shared" si="299"/>
        <v>119</v>
      </c>
      <c r="Q3818">
        <f t="shared" si="295"/>
        <v>48.34</v>
      </c>
      <c r="R3818" s="13">
        <f t="shared" si="296"/>
        <v>41807.690081018518</v>
      </c>
      <c r="S3818" s="13">
        <f t="shared" si="297"/>
        <v>41837.690081018518</v>
      </c>
      <c r="T3818">
        <f t="shared" si="298"/>
        <v>2014</v>
      </c>
    </row>
    <row r="3819" spans="1:20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 t="shared" si="299"/>
        <v>107</v>
      </c>
      <c r="Q3819">
        <f t="shared" si="295"/>
        <v>107.25</v>
      </c>
      <c r="R3819" s="13">
        <f t="shared" si="296"/>
        <v>42284.69694444444</v>
      </c>
      <c r="S3819" s="13">
        <f t="shared" si="297"/>
        <v>42301.165972222225</v>
      </c>
      <c r="T3819">
        <f t="shared" si="298"/>
        <v>2015</v>
      </c>
    </row>
    <row r="3820" spans="1:20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 t="shared" si="299"/>
        <v>228</v>
      </c>
      <c r="Q3820">
        <f t="shared" si="295"/>
        <v>57</v>
      </c>
      <c r="R3820" s="13">
        <f t="shared" si="296"/>
        <v>42045.84238425926</v>
      </c>
      <c r="S3820" s="13">
        <f t="shared" si="297"/>
        <v>42075.800717592589</v>
      </c>
      <c r="T3820">
        <f t="shared" si="298"/>
        <v>2015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 t="shared" si="299"/>
        <v>106</v>
      </c>
      <c r="Q3821">
        <f t="shared" si="295"/>
        <v>40.92</v>
      </c>
      <c r="R3821" s="13">
        <f t="shared" si="296"/>
        <v>42184.209537037037</v>
      </c>
      <c r="S3821" s="13">
        <f t="shared" si="297"/>
        <v>42202.876388888893</v>
      </c>
      <c r="T3821">
        <f t="shared" si="298"/>
        <v>2015</v>
      </c>
    </row>
    <row r="3822" spans="1:20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 t="shared" si="299"/>
        <v>143</v>
      </c>
      <c r="Q3822">
        <f t="shared" si="295"/>
        <v>21.5</v>
      </c>
      <c r="R3822" s="13">
        <f t="shared" si="296"/>
        <v>42160.651817129634</v>
      </c>
      <c r="S3822" s="13">
        <f t="shared" si="297"/>
        <v>42190.651817129634</v>
      </c>
      <c r="T3822">
        <f t="shared" si="298"/>
        <v>2015</v>
      </c>
    </row>
    <row r="3823" spans="1:20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 t="shared" si="299"/>
        <v>105</v>
      </c>
      <c r="Q3823">
        <f t="shared" si="295"/>
        <v>79.540000000000006</v>
      </c>
      <c r="R3823" s="13">
        <f t="shared" si="296"/>
        <v>42341.180636574078</v>
      </c>
      <c r="S3823" s="13">
        <f t="shared" si="297"/>
        <v>42373.180636574078</v>
      </c>
      <c r="T3823">
        <f t="shared" si="298"/>
        <v>2015</v>
      </c>
    </row>
    <row r="3824" spans="1:20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 t="shared" si="299"/>
        <v>110</v>
      </c>
      <c r="Q3824">
        <f t="shared" si="295"/>
        <v>72.38</v>
      </c>
      <c r="R3824" s="13">
        <f t="shared" si="296"/>
        <v>42329.838159722218</v>
      </c>
      <c r="S3824" s="13">
        <f t="shared" si="297"/>
        <v>42388.957638888889</v>
      </c>
      <c r="T3824">
        <f t="shared" si="298"/>
        <v>2015</v>
      </c>
    </row>
    <row r="3825" spans="1:20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 t="shared" si="299"/>
        <v>106</v>
      </c>
      <c r="Q3825">
        <f t="shared" si="295"/>
        <v>64.63</v>
      </c>
      <c r="R3825" s="13">
        <f t="shared" si="296"/>
        <v>42170.910231481481</v>
      </c>
      <c r="S3825" s="13">
        <f t="shared" si="297"/>
        <v>42205.165972222225</v>
      </c>
      <c r="T3825">
        <f t="shared" si="298"/>
        <v>2015</v>
      </c>
    </row>
    <row r="3826" spans="1:20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 t="shared" si="299"/>
        <v>108</v>
      </c>
      <c r="Q3826">
        <f t="shared" si="295"/>
        <v>38.57</v>
      </c>
      <c r="R3826" s="13">
        <f t="shared" si="296"/>
        <v>42571.626192129625</v>
      </c>
      <c r="S3826" s="13">
        <f t="shared" si="297"/>
        <v>42583.570138888885</v>
      </c>
      <c r="T3826">
        <f t="shared" si="298"/>
        <v>2016</v>
      </c>
    </row>
    <row r="3827" spans="1:20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 t="shared" si="299"/>
        <v>105</v>
      </c>
      <c r="Q3827">
        <f t="shared" si="295"/>
        <v>107.57</v>
      </c>
      <c r="R3827" s="13">
        <f t="shared" si="296"/>
        <v>42151.069606481484</v>
      </c>
      <c r="S3827" s="13">
        <f t="shared" si="297"/>
        <v>42172.069606481484</v>
      </c>
      <c r="T3827">
        <f t="shared" si="298"/>
        <v>2015</v>
      </c>
    </row>
    <row r="3828" spans="1:20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 t="shared" si="299"/>
        <v>119</v>
      </c>
      <c r="Q3828">
        <f t="shared" si="295"/>
        <v>27.5</v>
      </c>
      <c r="R3828" s="13">
        <f t="shared" si="296"/>
        <v>42101.423541666663</v>
      </c>
      <c r="S3828" s="13">
        <f t="shared" si="297"/>
        <v>42131.423541666663</v>
      </c>
      <c r="T3828">
        <f t="shared" si="298"/>
        <v>2015</v>
      </c>
    </row>
    <row r="3829" spans="1:20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 t="shared" si="299"/>
        <v>153</v>
      </c>
      <c r="Q3829">
        <f t="shared" si="295"/>
        <v>70.459999999999994</v>
      </c>
      <c r="R3829" s="13">
        <f t="shared" si="296"/>
        <v>42034.928252314814</v>
      </c>
      <c r="S3829" s="13">
        <f t="shared" si="297"/>
        <v>42090</v>
      </c>
      <c r="T3829">
        <f t="shared" si="298"/>
        <v>2015</v>
      </c>
    </row>
    <row r="3830" spans="1:20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 t="shared" si="299"/>
        <v>100</v>
      </c>
      <c r="Q3830">
        <f t="shared" si="295"/>
        <v>178.57</v>
      </c>
      <c r="R3830" s="13">
        <f t="shared" si="296"/>
        <v>41944.527627314819</v>
      </c>
      <c r="S3830" s="13">
        <f t="shared" si="297"/>
        <v>42004.569293981483</v>
      </c>
      <c r="T3830">
        <f t="shared" si="298"/>
        <v>2014</v>
      </c>
    </row>
    <row r="3831" spans="1:20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 t="shared" si="299"/>
        <v>100</v>
      </c>
      <c r="Q3831">
        <f t="shared" si="295"/>
        <v>62.63</v>
      </c>
      <c r="R3831" s="13">
        <f t="shared" si="296"/>
        <v>42593.865405092598</v>
      </c>
      <c r="S3831" s="13">
        <f t="shared" si="297"/>
        <v>42613.865405092598</v>
      </c>
      <c r="T3831">
        <f t="shared" si="298"/>
        <v>2016</v>
      </c>
    </row>
    <row r="3832" spans="1:20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 t="shared" si="299"/>
        <v>225</v>
      </c>
      <c r="Q3832">
        <f t="shared" si="295"/>
        <v>75</v>
      </c>
      <c r="R3832" s="13">
        <f t="shared" si="296"/>
        <v>42503.740868055553</v>
      </c>
      <c r="S3832" s="13">
        <f t="shared" si="297"/>
        <v>42517.740868055553</v>
      </c>
      <c r="T3832">
        <f t="shared" si="298"/>
        <v>2016</v>
      </c>
    </row>
    <row r="3833" spans="1:20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 t="shared" si="299"/>
        <v>106</v>
      </c>
      <c r="Q3833">
        <f t="shared" si="295"/>
        <v>58.9</v>
      </c>
      <c r="R3833" s="13">
        <f t="shared" si="296"/>
        <v>41927.848900462966</v>
      </c>
      <c r="S3833" s="13">
        <f t="shared" si="297"/>
        <v>41948.890567129631</v>
      </c>
      <c r="T3833">
        <f t="shared" si="298"/>
        <v>2014</v>
      </c>
    </row>
    <row r="3834" spans="1:20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 t="shared" si="299"/>
        <v>105</v>
      </c>
      <c r="Q3834">
        <f t="shared" si="295"/>
        <v>139.56</v>
      </c>
      <c r="R3834" s="13">
        <f t="shared" si="296"/>
        <v>42375.114988425921</v>
      </c>
      <c r="S3834" s="13">
        <f t="shared" si="297"/>
        <v>42420.114988425921</v>
      </c>
      <c r="T3834">
        <f t="shared" si="298"/>
        <v>2016</v>
      </c>
    </row>
    <row r="3835" spans="1:20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 t="shared" si="299"/>
        <v>117</v>
      </c>
      <c r="Q3835">
        <f t="shared" si="295"/>
        <v>70</v>
      </c>
      <c r="R3835" s="13">
        <f t="shared" si="296"/>
        <v>41963.872361111105</v>
      </c>
      <c r="S3835" s="13">
        <f t="shared" si="297"/>
        <v>41974.797916666663</v>
      </c>
      <c r="T3835">
        <f t="shared" si="298"/>
        <v>2014</v>
      </c>
    </row>
    <row r="3836" spans="1:20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 t="shared" si="299"/>
        <v>109</v>
      </c>
      <c r="Q3836">
        <f t="shared" si="295"/>
        <v>57.39</v>
      </c>
      <c r="R3836" s="13">
        <f t="shared" si="296"/>
        <v>42143.445219907408</v>
      </c>
      <c r="S3836" s="13">
        <f t="shared" si="297"/>
        <v>42173.445219907408</v>
      </c>
      <c r="T3836">
        <f t="shared" si="298"/>
        <v>2015</v>
      </c>
    </row>
    <row r="3837" spans="1:20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 t="shared" si="299"/>
        <v>160</v>
      </c>
      <c r="Q3837">
        <f t="shared" si="295"/>
        <v>40</v>
      </c>
      <c r="R3837" s="13">
        <f t="shared" si="296"/>
        <v>42460.94222222222</v>
      </c>
      <c r="S3837" s="13">
        <f t="shared" si="297"/>
        <v>42481.94222222222</v>
      </c>
      <c r="T3837">
        <f t="shared" si="298"/>
        <v>2016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 t="shared" si="299"/>
        <v>113</v>
      </c>
      <c r="Q3838">
        <f t="shared" si="295"/>
        <v>64.290000000000006</v>
      </c>
      <c r="R3838" s="13">
        <f t="shared" si="296"/>
        <v>42553.926527777774</v>
      </c>
      <c r="S3838" s="13">
        <f t="shared" si="297"/>
        <v>42585.172916666663</v>
      </c>
      <c r="T3838">
        <f t="shared" si="298"/>
        <v>2016</v>
      </c>
    </row>
    <row r="3839" spans="1:20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 t="shared" si="299"/>
        <v>102</v>
      </c>
      <c r="Q3839">
        <f t="shared" si="295"/>
        <v>120.12</v>
      </c>
      <c r="R3839" s="13">
        <f t="shared" si="296"/>
        <v>42152.765717592592</v>
      </c>
      <c r="S3839" s="13">
        <f t="shared" si="297"/>
        <v>42188.765717592592</v>
      </c>
      <c r="T3839">
        <f t="shared" si="298"/>
        <v>2015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 t="shared" si="299"/>
        <v>101</v>
      </c>
      <c r="Q3840">
        <f t="shared" si="295"/>
        <v>1008.24</v>
      </c>
      <c r="R3840" s="13">
        <f t="shared" si="296"/>
        <v>42116.710752314815</v>
      </c>
      <c r="S3840" s="13">
        <f t="shared" si="297"/>
        <v>42146.710752314815</v>
      </c>
      <c r="T3840">
        <f t="shared" si="298"/>
        <v>2015</v>
      </c>
    </row>
    <row r="3841" spans="1:20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 t="shared" si="299"/>
        <v>101</v>
      </c>
      <c r="Q3841">
        <f t="shared" si="295"/>
        <v>63.28</v>
      </c>
      <c r="R3841" s="13">
        <f t="shared" si="296"/>
        <v>42155.142638888887</v>
      </c>
      <c r="S3841" s="13">
        <f t="shared" si="297"/>
        <v>42215.142638888887</v>
      </c>
      <c r="T3841">
        <f t="shared" si="298"/>
        <v>2015</v>
      </c>
    </row>
    <row r="3842" spans="1:20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 t="shared" si="299"/>
        <v>6500</v>
      </c>
      <c r="Q3842">
        <f t="shared" si="295"/>
        <v>21.67</v>
      </c>
      <c r="R3842" s="13">
        <f t="shared" si="296"/>
        <v>42432.701724537037</v>
      </c>
      <c r="S3842" s="13">
        <f t="shared" si="297"/>
        <v>42457.660057870366</v>
      </c>
      <c r="T3842">
        <f t="shared" si="298"/>
        <v>2016</v>
      </c>
    </row>
    <row r="3843" spans="1:20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 t="shared" si="299"/>
        <v>9</v>
      </c>
      <c r="Q3843">
        <f t="shared" ref="Q3843:Q3906" si="300">IFERROR(ROUND(E3843/L3843,2),0)</f>
        <v>25.65</v>
      </c>
      <c r="R3843" s="13">
        <f t="shared" ref="R3843:R3906" si="301">(((J3843/60)/60)/24+DATE(1970,1,1))</f>
        <v>41780.785729166666</v>
      </c>
      <c r="S3843" s="13">
        <f t="shared" ref="S3843:S3906" si="302">(((I3843/60)/60)/24)+DATE(1970,1,1)</f>
        <v>41840.785729166666</v>
      </c>
      <c r="T3843">
        <f t="shared" ref="T3843:T3906" si="303">YEAR(R3843)</f>
        <v>2014</v>
      </c>
    </row>
    <row r="3844" spans="1:20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 t="shared" ref="P3844:P3907" si="304">ROUND(E3844/D3844*100,0)</f>
        <v>22</v>
      </c>
      <c r="Q3844">
        <f t="shared" si="300"/>
        <v>47.7</v>
      </c>
      <c r="R3844" s="13">
        <f t="shared" si="301"/>
        <v>41740.493657407409</v>
      </c>
      <c r="S3844" s="13">
        <f t="shared" si="302"/>
        <v>41770.493657407409</v>
      </c>
      <c r="T3844">
        <f t="shared" si="303"/>
        <v>2014</v>
      </c>
    </row>
    <row r="3845" spans="1:20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 t="shared" si="304"/>
        <v>21</v>
      </c>
      <c r="Q3845">
        <f t="shared" si="300"/>
        <v>56.05</v>
      </c>
      <c r="R3845" s="13">
        <f t="shared" si="301"/>
        <v>41766.072500000002</v>
      </c>
      <c r="S3845" s="13">
        <f t="shared" si="302"/>
        <v>41791.072500000002</v>
      </c>
      <c r="T3845">
        <f t="shared" si="303"/>
        <v>2014</v>
      </c>
    </row>
    <row r="3846" spans="1:20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 t="shared" si="304"/>
        <v>41</v>
      </c>
      <c r="Q3846">
        <f t="shared" si="300"/>
        <v>81.319999999999993</v>
      </c>
      <c r="R3846" s="13">
        <f t="shared" si="301"/>
        <v>41766.617291666669</v>
      </c>
      <c r="S3846" s="13">
        <f t="shared" si="302"/>
        <v>41793.290972222225</v>
      </c>
      <c r="T3846">
        <f t="shared" si="303"/>
        <v>2014</v>
      </c>
    </row>
    <row r="3847" spans="1:20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 t="shared" si="304"/>
        <v>2</v>
      </c>
      <c r="Q3847">
        <f t="shared" si="300"/>
        <v>70.17</v>
      </c>
      <c r="R3847" s="13">
        <f t="shared" si="301"/>
        <v>42248.627013888887</v>
      </c>
      <c r="S3847" s="13">
        <f t="shared" si="302"/>
        <v>42278.627013888887</v>
      </c>
      <c r="T3847">
        <f t="shared" si="303"/>
        <v>2015</v>
      </c>
    </row>
    <row r="3848" spans="1:20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 t="shared" si="304"/>
        <v>3</v>
      </c>
      <c r="Q3848">
        <f t="shared" si="300"/>
        <v>23.63</v>
      </c>
      <c r="R3848" s="13">
        <f t="shared" si="301"/>
        <v>41885.221550925926</v>
      </c>
      <c r="S3848" s="13">
        <f t="shared" si="302"/>
        <v>41916.290972222225</v>
      </c>
      <c r="T3848">
        <f t="shared" si="303"/>
        <v>2014</v>
      </c>
    </row>
    <row r="3849" spans="1:20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 t="shared" si="304"/>
        <v>16</v>
      </c>
      <c r="Q3849">
        <f t="shared" si="300"/>
        <v>188.56</v>
      </c>
      <c r="R3849" s="13">
        <f t="shared" si="301"/>
        <v>42159.224432870367</v>
      </c>
      <c r="S3849" s="13">
        <f t="shared" si="302"/>
        <v>42204.224432870367</v>
      </c>
      <c r="T3849">
        <f t="shared" si="303"/>
        <v>2015</v>
      </c>
    </row>
    <row r="3850" spans="1:20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 t="shared" si="304"/>
        <v>16</v>
      </c>
      <c r="Q3850">
        <f t="shared" si="300"/>
        <v>49.51</v>
      </c>
      <c r="R3850" s="13">
        <f t="shared" si="301"/>
        <v>42265.817002314812</v>
      </c>
      <c r="S3850" s="13">
        <f t="shared" si="302"/>
        <v>42295.817002314812</v>
      </c>
      <c r="T3850">
        <f t="shared" si="303"/>
        <v>2015</v>
      </c>
    </row>
    <row r="3851" spans="1:20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 t="shared" si="304"/>
        <v>7</v>
      </c>
      <c r="Q3851">
        <f t="shared" si="300"/>
        <v>75.459999999999994</v>
      </c>
      <c r="R3851" s="13">
        <f t="shared" si="301"/>
        <v>42136.767175925925</v>
      </c>
      <c r="S3851" s="13">
        <f t="shared" si="302"/>
        <v>42166.767175925925</v>
      </c>
      <c r="T3851">
        <f t="shared" si="303"/>
        <v>2015</v>
      </c>
    </row>
    <row r="3852" spans="1:20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 t="shared" si="304"/>
        <v>4</v>
      </c>
      <c r="Q3852">
        <f t="shared" si="300"/>
        <v>9.5</v>
      </c>
      <c r="R3852" s="13">
        <f t="shared" si="301"/>
        <v>41975.124340277776</v>
      </c>
      <c r="S3852" s="13">
        <f t="shared" si="302"/>
        <v>42005.124340277776</v>
      </c>
      <c r="T3852">
        <f t="shared" si="303"/>
        <v>2014</v>
      </c>
    </row>
    <row r="3853" spans="1:20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 t="shared" si="304"/>
        <v>34</v>
      </c>
      <c r="Q3853">
        <f t="shared" si="300"/>
        <v>35.5</v>
      </c>
      <c r="R3853" s="13">
        <f t="shared" si="301"/>
        <v>42172.439571759256</v>
      </c>
      <c r="S3853" s="13">
        <f t="shared" si="302"/>
        <v>42202.439571759256</v>
      </c>
      <c r="T3853">
        <f t="shared" si="303"/>
        <v>2015</v>
      </c>
    </row>
    <row r="3854" spans="1:20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 t="shared" si="304"/>
        <v>0</v>
      </c>
      <c r="Q3854">
        <f t="shared" si="300"/>
        <v>10</v>
      </c>
      <c r="R3854" s="13">
        <f t="shared" si="301"/>
        <v>42065.190694444449</v>
      </c>
      <c r="S3854" s="13">
        <f t="shared" si="302"/>
        <v>42090.149027777778</v>
      </c>
      <c r="T3854">
        <f t="shared" si="303"/>
        <v>2015</v>
      </c>
    </row>
    <row r="3855" spans="1:20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 t="shared" si="304"/>
        <v>0</v>
      </c>
      <c r="Q3855">
        <f t="shared" si="300"/>
        <v>13</v>
      </c>
      <c r="R3855" s="13">
        <f t="shared" si="301"/>
        <v>41848.84002314815</v>
      </c>
      <c r="S3855" s="13">
        <f t="shared" si="302"/>
        <v>41883.84002314815</v>
      </c>
      <c r="T3855">
        <f t="shared" si="303"/>
        <v>2014</v>
      </c>
    </row>
    <row r="3856" spans="1:20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 t="shared" si="304"/>
        <v>16</v>
      </c>
      <c r="Q3856">
        <f t="shared" si="300"/>
        <v>89.4</v>
      </c>
      <c r="R3856" s="13">
        <f t="shared" si="301"/>
        <v>42103.884930555556</v>
      </c>
      <c r="S3856" s="13">
        <f t="shared" si="302"/>
        <v>42133.884930555556</v>
      </c>
      <c r="T3856">
        <f t="shared" si="303"/>
        <v>2015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 t="shared" si="304"/>
        <v>3</v>
      </c>
      <c r="Q3857">
        <f t="shared" si="300"/>
        <v>25</v>
      </c>
      <c r="R3857" s="13">
        <f t="shared" si="301"/>
        <v>42059.970729166671</v>
      </c>
      <c r="S3857" s="13">
        <f t="shared" si="302"/>
        <v>42089.929062499999</v>
      </c>
      <c r="T3857">
        <f t="shared" si="303"/>
        <v>2015</v>
      </c>
    </row>
    <row r="3858" spans="1:20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 t="shared" si="304"/>
        <v>0</v>
      </c>
      <c r="Q3858">
        <f t="shared" si="300"/>
        <v>1</v>
      </c>
      <c r="R3858" s="13">
        <f t="shared" si="301"/>
        <v>42041.743090277778</v>
      </c>
      <c r="S3858" s="13">
        <f t="shared" si="302"/>
        <v>42071.701423611114</v>
      </c>
      <c r="T3858">
        <f t="shared" si="303"/>
        <v>2015</v>
      </c>
    </row>
    <row r="3859" spans="1:20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 t="shared" si="304"/>
        <v>5</v>
      </c>
      <c r="Q3859">
        <f t="shared" si="300"/>
        <v>65</v>
      </c>
      <c r="R3859" s="13">
        <f t="shared" si="301"/>
        <v>41829.73715277778</v>
      </c>
      <c r="S3859" s="13">
        <f t="shared" si="302"/>
        <v>41852.716666666667</v>
      </c>
      <c r="T3859">
        <f t="shared" si="303"/>
        <v>2014</v>
      </c>
    </row>
    <row r="3860" spans="1:20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 t="shared" si="304"/>
        <v>2</v>
      </c>
      <c r="Q3860">
        <f t="shared" si="300"/>
        <v>10</v>
      </c>
      <c r="R3860" s="13">
        <f t="shared" si="301"/>
        <v>42128.431064814817</v>
      </c>
      <c r="S3860" s="13">
        <f t="shared" si="302"/>
        <v>42146.875</v>
      </c>
      <c r="T3860">
        <f t="shared" si="303"/>
        <v>2015</v>
      </c>
    </row>
    <row r="3861" spans="1:20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 t="shared" si="304"/>
        <v>0</v>
      </c>
      <c r="Q3861">
        <f t="shared" si="300"/>
        <v>1</v>
      </c>
      <c r="R3861" s="13">
        <f t="shared" si="301"/>
        <v>41789.893599537041</v>
      </c>
      <c r="S3861" s="13">
        <f t="shared" si="302"/>
        <v>41815.875</v>
      </c>
      <c r="T3861">
        <f t="shared" si="303"/>
        <v>2014</v>
      </c>
    </row>
    <row r="3862" spans="1:20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 t="shared" si="304"/>
        <v>18</v>
      </c>
      <c r="Q3862">
        <f t="shared" si="300"/>
        <v>81.540000000000006</v>
      </c>
      <c r="R3862" s="13">
        <f t="shared" si="301"/>
        <v>41833.660995370366</v>
      </c>
      <c r="S3862" s="13">
        <f t="shared" si="302"/>
        <v>41863.660995370366</v>
      </c>
      <c r="T3862">
        <f t="shared" si="303"/>
        <v>2014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 t="shared" si="304"/>
        <v>5</v>
      </c>
      <c r="Q3863">
        <f t="shared" si="300"/>
        <v>100</v>
      </c>
      <c r="R3863" s="13">
        <f t="shared" si="301"/>
        <v>41914.590011574073</v>
      </c>
      <c r="S3863" s="13">
        <f t="shared" si="302"/>
        <v>41955.907638888893</v>
      </c>
      <c r="T3863">
        <f t="shared" si="303"/>
        <v>2014</v>
      </c>
    </row>
    <row r="3864" spans="1:20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 t="shared" si="304"/>
        <v>0</v>
      </c>
      <c r="Q3864">
        <f t="shared" si="300"/>
        <v>1</v>
      </c>
      <c r="R3864" s="13">
        <f t="shared" si="301"/>
        <v>42611.261064814811</v>
      </c>
      <c r="S3864" s="13">
        <f t="shared" si="302"/>
        <v>42625.707638888889</v>
      </c>
      <c r="T3864">
        <f t="shared" si="303"/>
        <v>2016</v>
      </c>
    </row>
    <row r="3865" spans="1:20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 t="shared" si="304"/>
        <v>0</v>
      </c>
      <c r="Q3865">
        <f t="shared" si="300"/>
        <v>0</v>
      </c>
      <c r="R3865" s="13">
        <f t="shared" si="301"/>
        <v>42253.633159722223</v>
      </c>
      <c r="S3865" s="13">
        <f t="shared" si="302"/>
        <v>42313.674826388888</v>
      </c>
      <c r="T3865">
        <f t="shared" si="303"/>
        <v>2015</v>
      </c>
    </row>
    <row r="3866" spans="1:20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 t="shared" si="304"/>
        <v>1</v>
      </c>
      <c r="Q3866">
        <f t="shared" si="300"/>
        <v>20</v>
      </c>
      <c r="R3866" s="13">
        <f t="shared" si="301"/>
        <v>42295.891828703709</v>
      </c>
      <c r="S3866" s="13">
        <f t="shared" si="302"/>
        <v>42325.933495370366</v>
      </c>
      <c r="T3866">
        <f t="shared" si="303"/>
        <v>2015</v>
      </c>
    </row>
    <row r="3867" spans="1:20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 t="shared" si="304"/>
        <v>27</v>
      </c>
      <c r="Q3867">
        <f t="shared" si="300"/>
        <v>46.43</v>
      </c>
      <c r="R3867" s="13">
        <f t="shared" si="301"/>
        <v>41841.651597222226</v>
      </c>
      <c r="S3867" s="13">
        <f t="shared" si="302"/>
        <v>41881.229166666664</v>
      </c>
      <c r="T3867">
        <f t="shared" si="303"/>
        <v>2014</v>
      </c>
    </row>
    <row r="3868" spans="1:20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 t="shared" si="304"/>
        <v>1</v>
      </c>
      <c r="Q3868">
        <f t="shared" si="300"/>
        <v>5.5</v>
      </c>
      <c r="R3868" s="13">
        <f t="shared" si="301"/>
        <v>42402.947002314817</v>
      </c>
      <c r="S3868" s="13">
        <f t="shared" si="302"/>
        <v>42452.145138888889</v>
      </c>
      <c r="T3868">
        <f t="shared" si="303"/>
        <v>2016</v>
      </c>
    </row>
    <row r="3869" spans="1:20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 t="shared" si="304"/>
        <v>13</v>
      </c>
      <c r="Q3869">
        <f t="shared" si="300"/>
        <v>50.2</v>
      </c>
      <c r="R3869" s="13">
        <f t="shared" si="301"/>
        <v>42509.814108796301</v>
      </c>
      <c r="S3869" s="13">
        <f t="shared" si="302"/>
        <v>42539.814108796301</v>
      </c>
      <c r="T3869">
        <f t="shared" si="303"/>
        <v>2016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 t="shared" si="304"/>
        <v>0</v>
      </c>
      <c r="Q3870">
        <f t="shared" si="300"/>
        <v>10</v>
      </c>
      <c r="R3870" s="13">
        <f t="shared" si="301"/>
        <v>41865.659780092588</v>
      </c>
      <c r="S3870" s="13">
        <f t="shared" si="302"/>
        <v>41890.659780092588</v>
      </c>
      <c r="T3870">
        <f t="shared" si="303"/>
        <v>2014</v>
      </c>
    </row>
    <row r="3871" spans="1:20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 t="shared" si="304"/>
        <v>3</v>
      </c>
      <c r="Q3871">
        <f t="shared" si="300"/>
        <v>30.13</v>
      </c>
      <c r="R3871" s="13">
        <f t="shared" si="301"/>
        <v>42047.724444444444</v>
      </c>
      <c r="S3871" s="13">
        <f t="shared" si="302"/>
        <v>42077.132638888885</v>
      </c>
      <c r="T3871">
        <f t="shared" si="303"/>
        <v>2015</v>
      </c>
    </row>
    <row r="3872" spans="1:20" ht="29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 t="shared" si="304"/>
        <v>15</v>
      </c>
      <c r="Q3872">
        <f t="shared" si="300"/>
        <v>150</v>
      </c>
      <c r="R3872" s="13">
        <f t="shared" si="301"/>
        <v>41793.17219907407</v>
      </c>
      <c r="S3872" s="13">
        <f t="shared" si="302"/>
        <v>41823.17219907407</v>
      </c>
      <c r="T3872">
        <f t="shared" si="303"/>
        <v>2014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 t="shared" si="304"/>
        <v>3</v>
      </c>
      <c r="Q3873">
        <f t="shared" si="300"/>
        <v>13.33</v>
      </c>
      <c r="R3873" s="13">
        <f t="shared" si="301"/>
        <v>42763.780671296292</v>
      </c>
      <c r="S3873" s="13">
        <f t="shared" si="302"/>
        <v>42823.739004629635</v>
      </c>
      <c r="T3873">
        <f t="shared" si="303"/>
        <v>2017</v>
      </c>
    </row>
    <row r="3874" spans="1:20" ht="29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 t="shared" si="304"/>
        <v>0</v>
      </c>
      <c r="Q3874">
        <f t="shared" si="300"/>
        <v>0</v>
      </c>
      <c r="R3874" s="13">
        <f t="shared" si="301"/>
        <v>42180.145787037036</v>
      </c>
      <c r="S3874" s="13">
        <f t="shared" si="302"/>
        <v>42230.145787037036</v>
      </c>
      <c r="T3874">
        <f t="shared" si="303"/>
        <v>2015</v>
      </c>
    </row>
    <row r="3875" spans="1:20" ht="29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 t="shared" si="304"/>
        <v>0</v>
      </c>
      <c r="Q3875">
        <f t="shared" si="300"/>
        <v>0</v>
      </c>
      <c r="R3875" s="13">
        <f t="shared" si="301"/>
        <v>42255.696006944447</v>
      </c>
      <c r="S3875" s="13">
        <f t="shared" si="302"/>
        <v>42285.696006944447</v>
      </c>
      <c r="T3875">
        <f t="shared" si="303"/>
        <v>2015</v>
      </c>
    </row>
    <row r="3876" spans="1:20" ht="29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 t="shared" si="304"/>
        <v>0</v>
      </c>
      <c r="Q3876">
        <f t="shared" si="300"/>
        <v>0</v>
      </c>
      <c r="R3876" s="13">
        <f t="shared" si="301"/>
        <v>42007.016458333332</v>
      </c>
      <c r="S3876" s="13">
        <f t="shared" si="302"/>
        <v>42028.041666666672</v>
      </c>
      <c r="T3876">
        <f t="shared" si="303"/>
        <v>2015</v>
      </c>
    </row>
    <row r="3877" spans="1:20" ht="29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 t="shared" si="304"/>
        <v>0</v>
      </c>
      <c r="Q3877">
        <f t="shared" si="300"/>
        <v>0</v>
      </c>
      <c r="R3877" s="13">
        <f t="shared" si="301"/>
        <v>42615.346817129626</v>
      </c>
      <c r="S3877" s="13">
        <f t="shared" si="302"/>
        <v>42616.416666666672</v>
      </c>
      <c r="T3877">
        <f t="shared" si="303"/>
        <v>2016</v>
      </c>
    </row>
    <row r="3878" spans="1:20" ht="29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 t="shared" si="304"/>
        <v>53</v>
      </c>
      <c r="Q3878">
        <f t="shared" si="300"/>
        <v>44.76</v>
      </c>
      <c r="R3878" s="13">
        <f t="shared" si="301"/>
        <v>42372.624166666668</v>
      </c>
      <c r="S3878" s="13">
        <f t="shared" si="302"/>
        <v>42402.624166666668</v>
      </c>
      <c r="T3878">
        <f t="shared" si="303"/>
        <v>2016</v>
      </c>
    </row>
    <row r="3879" spans="1:20" ht="29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 t="shared" si="304"/>
        <v>5</v>
      </c>
      <c r="Q3879">
        <f t="shared" si="300"/>
        <v>88.64</v>
      </c>
      <c r="R3879" s="13">
        <f t="shared" si="301"/>
        <v>42682.67768518519</v>
      </c>
      <c r="S3879" s="13">
        <f t="shared" si="302"/>
        <v>42712.67768518519</v>
      </c>
      <c r="T3879">
        <f t="shared" si="303"/>
        <v>2016</v>
      </c>
    </row>
    <row r="3880" spans="1:20" ht="29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 t="shared" si="304"/>
        <v>0</v>
      </c>
      <c r="Q3880">
        <f t="shared" si="300"/>
        <v>10</v>
      </c>
      <c r="R3880" s="13">
        <f t="shared" si="301"/>
        <v>42154.818819444445</v>
      </c>
      <c r="S3880" s="13">
        <f t="shared" si="302"/>
        <v>42185.165972222225</v>
      </c>
      <c r="T3880">
        <f t="shared" si="303"/>
        <v>2015</v>
      </c>
    </row>
    <row r="3881" spans="1:20" ht="29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 t="shared" si="304"/>
        <v>0</v>
      </c>
      <c r="Q3881">
        <f t="shared" si="300"/>
        <v>0</v>
      </c>
      <c r="R3881" s="13">
        <f t="shared" si="301"/>
        <v>41999.861064814817</v>
      </c>
      <c r="S3881" s="13">
        <f t="shared" si="302"/>
        <v>42029.861064814817</v>
      </c>
      <c r="T3881">
        <f t="shared" si="303"/>
        <v>2014</v>
      </c>
    </row>
    <row r="3882" spans="1:20" ht="29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 t="shared" si="304"/>
        <v>13</v>
      </c>
      <c r="Q3882">
        <f t="shared" si="300"/>
        <v>57.65</v>
      </c>
      <c r="R3882" s="13">
        <f t="shared" si="301"/>
        <v>41815.815046296295</v>
      </c>
      <c r="S3882" s="13">
        <f t="shared" si="302"/>
        <v>41850.958333333336</v>
      </c>
      <c r="T3882">
        <f t="shared" si="303"/>
        <v>2014</v>
      </c>
    </row>
    <row r="3883" spans="1:20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 t="shared" si="304"/>
        <v>5</v>
      </c>
      <c r="Q3883">
        <f t="shared" si="300"/>
        <v>25</v>
      </c>
      <c r="R3883" s="13">
        <f t="shared" si="301"/>
        <v>42756.018506944441</v>
      </c>
      <c r="S3883" s="13">
        <f t="shared" si="302"/>
        <v>42786.018506944441</v>
      </c>
      <c r="T3883">
        <f t="shared" si="303"/>
        <v>2017</v>
      </c>
    </row>
    <row r="3884" spans="1:20" ht="29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 t="shared" si="304"/>
        <v>0</v>
      </c>
      <c r="Q3884">
        <f t="shared" si="300"/>
        <v>0</v>
      </c>
      <c r="R3884" s="13">
        <f t="shared" si="301"/>
        <v>42373.983449074076</v>
      </c>
      <c r="S3884" s="13">
        <f t="shared" si="302"/>
        <v>42400.960416666669</v>
      </c>
      <c r="T3884">
        <f t="shared" si="303"/>
        <v>2016</v>
      </c>
    </row>
    <row r="3885" spans="1:20" ht="29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 t="shared" si="304"/>
        <v>0</v>
      </c>
      <c r="Q3885">
        <f t="shared" si="300"/>
        <v>0</v>
      </c>
      <c r="R3885" s="13">
        <f t="shared" si="301"/>
        <v>41854.602650462963</v>
      </c>
      <c r="S3885" s="13">
        <f t="shared" si="302"/>
        <v>41884.602650462963</v>
      </c>
      <c r="T3885">
        <f t="shared" si="303"/>
        <v>2014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 t="shared" si="304"/>
        <v>0</v>
      </c>
      <c r="Q3886">
        <f t="shared" si="300"/>
        <v>0</v>
      </c>
      <c r="R3886" s="13">
        <f t="shared" si="301"/>
        <v>42065.791574074072</v>
      </c>
      <c r="S3886" s="13">
        <f t="shared" si="302"/>
        <v>42090.749907407408</v>
      </c>
      <c r="T3886">
        <f t="shared" si="303"/>
        <v>2015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 t="shared" si="304"/>
        <v>0</v>
      </c>
      <c r="Q3887">
        <f t="shared" si="300"/>
        <v>0</v>
      </c>
      <c r="R3887" s="13">
        <f t="shared" si="301"/>
        <v>42469.951284722221</v>
      </c>
      <c r="S3887" s="13">
        <f t="shared" si="302"/>
        <v>42499.951284722221</v>
      </c>
      <c r="T3887">
        <f t="shared" si="303"/>
        <v>2016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 t="shared" si="304"/>
        <v>0</v>
      </c>
      <c r="Q3888">
        <f t="shared" si="300"/>
        <v>0</v>
      </c>
      <c r="R3888" s="13">
        <f t="shared" si="301"/>
        <v>41954.228032407409</v>
      </c>
      <c r="S3888" s="13">
        <f t="shared" si="302"/>
        <v>41984.228032407409</v>
      </c>
      <c r="T3888">
        <f t="shared" si="303"/>
        <v>2014</v>
      </c>
    </row>
    <row r="3889" spans="1:20" ht="29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 t="shared" si="304"/>
        <v>2</v>
      </c>
      <c r="Q3889">
        <f t="shared" si="300"/>
        <v>17.5</v>
      </c>
      <c r="R3889" s="13">
        <f t="shared" si="301"/>
        <v>42079.857974537037</v>
      </c>
      <c r="S3889" s="13">
        <f t="shared" si="302"/>
        <v>42125.916666666672</v>
      </c>
      <c r="T3889">
        <f t="shared" si="303"/>
        <v>2015</v>
      </c>
    </row>
    <row r="3890" spans="1:20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 t="shared" si="304"/>
        <v>27</v>
      </c>
      <c r="Q3890">
        <f t="shared" si="300"/>
        <v>38.71</v>
      </c>
      <c r="R3890" s="13">
        <f t="shared" si="301"/>
        <v>42762.545810185184</v>
      </c>
      <c r="S3890" s="13">
        <f t="shared" si="302"/>
        <v>42792.545810185184</v>
      </c>
      <c r="T3890">
        <f t="shared" si="303"/>
        <v>2017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 t="shared" si="304"/>
        <v>1</v>
      </c>
      <c r="Q3891">
        <f t="shared" si="300"/>
        <v>13.11</v>
      </c>
      <c r="R3891" s="13">
        <f t="shared" si="301"/>
        <v>41977.004976851851</v>
      </c>
      <c r="S3891" s="13">
        <f t="shared" si="302"/>
        <v>42008.976388888885</v>
      </c>
      <c r="T3891">
        <f t="shared" si="303"/>
        <v>2014</v>
      </c>
    </row>
    <row r="3892" spans="1:20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 t="shared" si="304"/>
        <v>17</v>
      </c>
      <c r="Q3892">
        <f t="shared" si="300"/>
        <v>315.5</v>
      </c>
      <c r="R3892" s="13">
        <f t="shared" si="301"/>
        <v>42171.758611111116</v>
      </c>
      <c r="S3892" s="13">
        <f t="shared" si="302"/>
        <v>42231.758611111116</v>
      </c>
      <c r="T3892">
        <f t="shared" si="303"/>
        <v>2015</v>
      </c>
    </row>
    <row r="3893" spans="1:20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 t="shared" si="304"/>
        <v>33</v>
      </c>
      <c r="Q3893">
        <f t="shared" si="300"/>
        <v>37.14</v>
      </c>
      <c r="R3893" s="13">
        <f t="shared" si="301"/>
        <v>42056.1324537037</v>
      </c>
      <c r="S3893" s="13">
        <f t="shared" si="302"/>
        <v>42086.207638888889</v>
      </c>
      <c r="T3893">
        <f t="shared" si="303"/>
        <v>2015</v>
      </c>
    </row>
    <row r="3894" spans="1:20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 t="shared" si="304"/>
        <v>0</v>
      </c>
      <c r="Q3894">
        <f t="shared" si="300"/>
        <v>0</v>
      </c>
      <c r="R3894" s="13">
        <f t="shared" si="301"/>
        <v>41867.652280092596</v>
      </c>
      <c r="S3894" s="13">
        <f t="shared" si="302"/>
        <v>41875.291666666664</v>
      </c>
      <c r="T3894">
        <f t="shared" si="303"/>
        <v>2014</v>
      </c>
    </row>
    <row r="3895" spans="1:20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 t="shared" si="304"/>
        <v>22</v>
      </c>
      <c r="Q3895">
        <f t="shared" si="300"/>
        <v>128.27000000000001</v>
      </c>
      <c r="R3895" s="13">
        <f t="shared" si="301"/>
        <v>41779.657870370371</v>
      </c>
      <c r="S3895" s="13">
        <f t="shared" si="302"/>
        <v>41821.25</v>
      </c>
      <c r="T3895">
        <f t="shared" si="303"/>
        <v>2014</v>
      </c>
    </row>
    <row r="3896" spans="1:20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 t="shared" si="304"/>
        <v>3</v>
      </c>
      <c r="Q3896">
        <f t="shared" si="300"/>
        <v>47.27</v>
      </c>
      <c r="R3896" s="13">
        <f t="shared" si="301"/>
        <v>42679.958472222221</v>
      </c>
      <c r="S3896" s="13">
        <f t="shared" si="302"/>
        <v>42710.207638888889</v>
      </c>
      <c r="T3896">
        <f t="shared" si="303"/>
        <v>2016</v>
      </c>
    </row>
    <row r="3897" spans="1:20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 t="shared" si="304"/>
        <v>5</v>
      </c>
      <c r="Q3897">
        <f t="shared" si="300"/>
        <v>50</v>
      </c>
      <c r="R3897" s="13">
        <f t="shared" si="301"/>
        <v>42032.250208333338</v>
      </c>
      <c r="S3897" s="13">
        <f t="shared" si="302"/>
        <v>42063.250208333338</v>
      </c>
      <c r="T3897">
        <f t="shared" si="303"/>
        <v>2015</v>
      </c>
    </row>
    <row r="3898" spans="1:20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 t="shared" si="304"/>
        <v>11</v>
      </c>
      <c r="Q3898">
        <f t="shared" si="300"/>
        <v>42.5</v>
      </c>
      <c r="R3898" s="13">
        <f t="shared" si="301"/>
        <v>41793.191875000004</v>
      </c>
      <c r="S3898" s="13">
        <f t="shared" si="302"/>
        <v>41807.191875000004</v>
      </c>
      <c r="T3898">
        <f t="shared" si="303"/>
        <v>2014</v>
      </c>
    </row>
    <row r="3899" spans="1:20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 t="shared" si="304"/>
        <v>18</v>
      </c>
      <c r="Q3899">
        <f t="shared" si="300"/>
        <v>44</v>
      </c>
      <c r="R3899" s="13">
        <f t="shared" si="301"/>
        <v>41982.87364583333</v>
      </c>
      <c r="S3899" s="13">
        <f t="shared" si="302"/>
        <v>42012.87364583333</v>
      </c>
      <c r="T3899">
        <f t="shared" si="303"/>
        <v>2014</v>
      </c>
    </row>
    <row r="3900" spans="1:20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 t="shared" si="304"/>
        <v>33</v>
      </c>
      <c r="Q3900">
        <f t="shared" si="300"/>
        <v>50.88</v>
      </c>
      <c r="R3900" s="13">
        <f t="shared" si="301"/>
        <v>42193.482291666667</v>
      </c>
      <c r="S3900" s="13">
        <f t="shared" si="302"/>
        <v>42233.666666666672</v>
      </c>
      <c r="T3900">
        <f t="shared" si="303"/>
        <v>2015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 t="shared" si="304"/>
        <v>1</v>
      </c>
      <c r="Q3901">
        <f t="shared" si="300"/>
        <v>62.5</v>
      </c>
      <c r="R3901" s="13">
        <f t="shared" si="301"/>
        <v>41843.775011574071</v>
      </c>
      <c r="S3901" s="13">
        <f t="shared" si="302"/>
        <v>41863.775011574071</v>
      </c>
      <c r="T3901">
        <f t="shared" si="303"/>
        <v>2014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 t="shared" si="304"/>
        <v>5</v>
      </c>
      <c r="Q3902">
        <f t="shared" si="300"/>
        <v>27</v>
      </c>
      <c r="R3902" s="13">
        <f t="shared" si="301"/>
        <v>42136.092488425929</v>
      </c>
      <c r="S3902" s="13">
        <f t="shared" si="302"/>
        <v>42166.092488425929</v>
      </c>
      <c r="T3902">
        <f t="shared" si="303"/>
        <v>2015</v>
      </c>
    </row>
    <row r="3903" spans="1:20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 t="shared" si="304"/>
        <v>1</v>
      </c>
      <c r="Q3903">
        <f t="shared" si="300"/>
        <v>25</v>
      </c>
      <c r="R3903" s="13">
        <f t="shared" si="301"/>
        <v>42317.826377314821</v>
      </c>
      <c r="S3903" s="13">
        <f t="shared" si="302"/>
        <v>42357.826377314821</v>
      </c>
      <c r="T3903">
        <f t="shared" si="303"/>
        <v>2015</v>
      </c>
    </row>
    <row r="3904" spans="1:20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 t="shared" si="304"/>
        <v>49</v>
      </c>
      <c r="Q3904">
        <f t="shared" si="300"/>
        <v>47.26</v>
      </c>
      <c r="R3904" s="13">
        <f t="shared" si="301"/>
        <v>42663.468078703707</v>
      </c>
      <c r="S3904" s="13">
        <f t="shared" si="302"/>
        <v>42688.509745370371</v>
      </c>
      <c r="T3904">
        <f t="shared" si="303"/>
        <v>2016</v>
      </c>
    </row>
    <row r="3905" spans="1:20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 t="shared" si="304"/>
        <v>0</v>
      </c>
      <c r="Q3905">
        <f t="shared" si="300"/>
        <v>0</v>
      </c>
      <c r="R3905" s="13">
        <f t="shared" si="301"/>
        <v>42186.01116898148</v>
      </c>
      <c r="S3905" s="13">
        <f t="shared" si="302"/>
        <v>42230.818055555559</v>
      </c>
      <c r="T3905">
        <f t="shared" si="303"/>
        <v>2015</v>
      </c>
    </row>
    <row r="3906" spans="1:20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 t="shared" si="304"/>
        <v>0</v>
      </c>
      <c r="Q3906">
        <f t="shared" si="300"/>
        <v>1.5</v>
      </c>
      <c r="R3906" s="13">
        <f t="shared" si="301"/>
        <v>42095.229166666672</v>
      </c>
      <c r="S3906" s="13">
        <f t="shared" si="302"/>
        <v>42109.211111111115</v>
      </c>
      <c r="T3906">
        <f t="shared" si="303"/>
        <v>2015</v>
      </c>
    </row>
    <row r="3907" spans="1:20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 t="shared" si="304"/>
        <v>12</v>
      </c>
      <c r="Q3907">
        <f t="shared" ref="Q3907:Q3970" si="305">IFERROR(ROUND(E3907/L3907,2),0)</f>
        <v>24.71</v>
      </c>
      <c r="R3907" s="13">
        <f t="shared" ref="R3907:R3970" si="306">(((J3907/60)/60)/24+DATE(1970,1,1))</f>
        <v>42124.623877314814</v>
      </c>
      <c r="S3907" s="13">
        <f t="shared" ref="S3907:S3970" si="307">(((I3907/60)/60)/24)+DATE(1970,1,1)</f>
        <v>42166.958333333328</v>
      </c>
      <c r="T3907">
        <f t="shared" ref="T3907:T3970" si="308">YEAR(R3907)</f>
        <v>2015</v>
      </c>
    </row>
    <row r="3908" spans="1:20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 t="shared" ref="P3908:P3971" si="309">ROUND(E3908/D3908*100,0)</f>
        <v>67</v>
      </c>
      <c r="Q3908">
        <f t="shared" si="305"/>
        <v>63.13</v>
      </c>
      <c r="R3908" s="13">
        <f t="shared" si="306"/>
        <v>42143.917743055557</v>
      </c>
      <c r="S3908" s="13">
        <f t="shared" si="307"/>
        <v>42181.559027777781</v>
      </c>
      <c r="T3908">
        <f t="shared" si="308"/>
        <v>2015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 t="shared" si="309"/>
        <v>15</v>
      </c>
      <c r="Q3909">
        <f t="shared" si="305"/>
        <v>38.25</v>
      </c>
      <c r="R3909" s="13">
        <f t="shared" si="306"/>
        <v>41906.819513888891</v>
      </c>
      <c r="S3909" s="13">
        <f t="shared" si="307"/>
        <v>41938.838888888888</v>
      </c>
      <c r="T3909">
        <f t="shared" si="308"/>
        <v>2014</v>
      </c>
    </row>
    <row r="3910" spans="1:20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 t="shared" si="309"/>
        <v>9</v>
      </c>
      <c r="Q3910">
        <f t="shared" si="305"/>
        <v>16.25</v>
      </c>
      <c r="R3910" s="13">
        <f t="shared" si="306"/>
        <v>41834.135370370372</v>
      </c>
      <c r="S3910" s="13">
        <f t="shared" si="307"/>
        <v>41849.135370370372</v>
      </c>
      <c r="T3910">
        <f t="shared" si="308"/>
        <v>2014</v>
      </c>
    </row>
    <row r="3911" spans="1:20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 t="shared" si="309"/>
        <v>0</v>
      </c>
      <c r="Q3911">
        <f t="shared" si="305"/>
        <v>33.75</v>
      </c>
      <c r="R3911" s="13">
        <f t="shared" si="306"/>
        <v>41863.359282407408</v>
      </c>
      <c r="S3911" s="13">
        <f t="shared" si="307"/>
        <v>41893.359282407408</v>
      </c>
      <c r="T3911">
        <f t="shared" si="308"/>
        <v>2014</v>
      </c>
    </row>
    <row r="3912" spans="1:20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 t="shared" si="309"/>
        <v>3</v>
      </c>
      <c r="Q3912">
        <f t="shared" si="305"/>
        <v>61.67</v>
      </c>
      <c r="R3912" s="13">
        <f t="shared" si="306"/>
        <v>42224.756909722222</v>
      </c>
      <c r="S3912" s="13">
        <f t="shared" si="307"/>
        <v>42254.756909722222</v>
      </c>
      <c r="T3912">
        <f t="shared" si="308"/>
        <v>2015</v>
      </c>
    </row>
    <row r="3913" spans="1:20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 t="shared" si="309"/>
        <v>37</v>
      </c>
      <c r="Q3913">
        <f t="shared" si="305"/>
        <v>83.14</v>
      </c>
      <c r="R3913" s="13">
        <f t="shared" si="306"/>
        <v>41939.8122337963</v>
      </c>
      <c r="S3913" s="13">
        <f t="shared" si="307"/>
        <v>41969.853900462964</v>
      </c>
      <c r="T3913">
        <f t="shared" si="308"/>
        <v>2014</v>
      </c>
    </row>
    <row r="3914" spans="1:20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 t="shared" si="309"/>
        <v>0</v>
      </c>
      <c r="Q3914">
        <f t="shared" si="305"/>
        <v>1</v>
      </c>
      <c r="R3914" s="13">
        <f t="shared" si="306"/>
        <v>42059.270023148143</v>
      </c>
      <c r="S3914" s="13">
        <f t="shared" si="307"/>
        <v>42119.190972222219</v>
      </c>
      <c r="T3914">
        <f t="shared" si="308"/>
        <v>2015</v>
      </c>
    </row>
    <row r="3915" spans="1:20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 t="shared" si="309"/>
        <v>10</v>
      </c>
      <c r="Q3915">
        <f t="shared" si="305"/>
        <v>142.86000000000001</v>
      </c>
      <c r="R3915" s="13">
        <f t="shared" si="306"/>
        <v>42308.211215277777</v>
      </c>
      <c r="S3915" s="13">
        <f t="shared" si="307"/>
        <v>42338.252881944441</v>
      </c>
      <c r="T3915">
        <f t="shared" si="308"/>
        <v>2015</v>
      </c>
    </row>
    <row r="3916" spans="1:20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 t="shared" si="309"/>
        <v>36</v>
      </c>
      <c r="Q3916">
        <f t="shared" si="305"/>
        <v>33.67</v>
      </c>
      <c r="R3916" s="13">
        <f t="shared" si="306"/>
        <v>42114.818935185183</v>
      </c>
      <c r="S3916" s="13">
        <f t="shared" si="307"/>
        <v>42134.957638888889</v>
      </c>
      <c r="T3916">
        <f t="shared" si="308"/>
        <v>2015</v>
      </c>
    </row>
    <row r="3917" spans="1:20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 t="shared" si="309"/>
        <v>0</v>
      </c>
      <c r="Q3917">
        <f t="shared" si="305"/>
        <v>5</v>
      </c>
      <c r="R3917" s="13">
        <f t="shared" si="306"/>
        <v>42492.98505787037</v>
      </c>
      <c r="S3917" s="13">
        <f t="shared" si="307"/>
        <v>42522.98505787037</v>
      </c>
      <c r="T3917">
        <f t="shared" si="308"/>
        <v>2016</v>
      </c>
    </row>
    <row r="3918" spans="1:20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 t="shared" si="309"/>
        <v>0</v>
      </c>
      <c r="Q3918">
        <f t="shared" si="305"/>
        <v>0</v>
      </c>
      <c r="R3918" s="13">
        <f t="shared" si="306"/>
        <v>42494.471666666665</v>
      </c>
      <c r="S3918" s="13">
        <f t="shared" si="307"/>
        <v>42524.471666666665</v>
      </c>
      <c r="T3918">
        <f t="shared" si="308"/>
        <v>2016</v>
      </c>
    </row>
    <row r="3919" spans="1:20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 t="shared" si="309"/>
        <v>0</v>
      </c>
      <c r="Q3919">
        <f t="shared" si="305"/>
        <v>10</v>
      </c>
      <c r="R3919" s="13">
        <f t="shared" si="306"/>
        <v>41863.527326388888</v>
      </c>
      <c r="S3919" s="13">
        <f t="shared" si="307"/>
        <v>41893.527326388888</v>
      </c>
      <c r="T3919">
        <f t="shared" si="308"/>
        <v>2014</v>
      </c>
    </row>
    <row r="3920" spans="1:20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 t="shared" si="309"/>
        <v>0</v>
      </c>
      <c r="Q3920">
        <f t="shared" si="305"/>
        <v>40</v>
      </c>
      <c r="R3920" s="13">
        <f t="shared" si="306"/>
        <v>41843.664618055554</v>
      </c>
      <c r="S3920" s="13">
        <f t="shared" si="307"/>
        <v>41855.666666666664</v>
      </c>
      <c r="T3920">
        <f t="shared" si="308"/>
        <v>2014</v>
      </c>
    </row>
    <row r="3921" spans="1:20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 t="shared" si="309"/>
        <v>2</v>
      </c>
      <c r="Q3921">
        <f t="shared" si="305"/>
        <v>30</v>
      </c>
      <c r="R3921" s="13">
        <f t="shared" si="306"/>
        <v>42358.684872685189</v>
      </c>
      <c r="S3921" s="13">
        <f t="shared" si="307"/>
        <v>42387</v>
      </c>
      <c r="T3921">
        <f t="shared" si="308"/>
        <v>2015</v>
      </c>
    </row>
    <row r="3922" spans="1:20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 t="shared" si="309"/>
        <v>5</v>
      </c>
      <c r="Q3922">
        <f t="shared" si="305"/>
        <v>45</v>
      </c>
      <c r="R3922" s="13">
        <f t="shared" si="306"/>
        <v>42657.38726851852</v>
      </c>
      <c r="S3922" s="13">
        <f t="shared" si="307"/>
        <v>42687.428935185191</v>
      </c>
      <c r="T3922">
        <f t="shared" si="308"/>
        <v>2016</v>
      </c>
    </row>
    <row r="3923" spans="1:20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 t="shared" si="309"/>
        <v>0</v>
      </c>
      <c r="Q3923">
        <f t="shared" si="305"/>
        <v>0</v>
      </c>
      <c r="R3923" s="13">
        <f t="shared" si="306"/>
        <v>41926.542303240742</v>
      </c>
      <c r="S3923" s="13">
        <f t="shared" si="307"/>
        <v>41938.75</v>
      </c>
      <c r="T3923">
        <f t="shared" si="308"/>
        <v>2014</v>
      </c>
    </row>
    <row r="3924" spans="1:20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 t="shared" si="309"/>
        <v>8</v>
      </c>
      <c r="Q3924">
        <f t="shared" si="305"/>
        <v>10.17</v>
      </c>
      <c r="R3924" s="13">
        <f t="shared" si="306"/>
        <v>42020.768634259264</v>
      </c>
      <c r="S3924" s="13">
        <f t="shared" si="307"/>
        <v>42065.958333333328</v>
      </c>
      <c r="T3924">
        <f t="shared" si="308"/>
        <v>2015</v>
      </c>
    </row>
    <row r="3925" spans="1:20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 t="shared" si="309"/>
        <v>12</v>
      </c>
      <c r="Q3925">
        <f t="shared" si="305"/>
        <v>81.41</v>
      </c>
      <c r="R3925" s="13">
        <f t="shared" si="306"/>
        <v>42075.979988425926</v>
      </c>
      <c r="S3925" s="13">
        <f t="shared" si="307"/>
        <v>42103.979988425926</v>
      </c>
      <c r="T3925">
        <f t="shared" si="308"/>
        <v>2015</v>
      </c>
    </row>
    <row r="3926" spans="1:20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 t="shared" si="309"/>
        <v>15</v>
      </c>
      <c r="Q3926">
        <f t="shared" si="305"/>
        <v>57.25</v>
      </c>
      <c r="R3926" s="13">
        <f t="shared" si="306"/>
        <v>41786.959745370368</v>
      </c>
      <c r="S3926" s="13">
        <f t="shared" si="307"/>
        <v>41816.959745370368</v>
      </c>
      <c r="T3926">
        <f t="shared" si="308"/>
        <v>2014</v>
      </c>
    </row>
    <row r="3927" spans="1:20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 t="shared" si="309"/>
        <v>10</v>
      </c>
      <c r="Q3927">
        <f t="shared" si="305"/>
        <v>5</v>
      </c>
      <c r="R3927" s="13">
        <f t="shared" si="306"/>
        <v>41820.870821759258</v>
      </c>
      <c r="S3927" s="13">
        <f t="shared" si="307"/>
        <v>41850.870821759258</v>
      </c>
      <c r="T3927">
        <f t="shared" si="308"/>
        <v>2014</v>
      </c>
    </row>
    <row r="3928" spans="1:20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 t="shared" si="309"/>
        <v>0</v>
      </c>
      <c r="Q3928">
        <f t="shared" si="305"/>
        <v>15</v>
      </c>
      <c r="R3928" s="13">
        <f t="shared" si="306"/>
        <v>41970.085046296299</v>
      </c>
      <c r="S3928" s="13">
        <f t="shared" si="307"/>
        <v>42000.085046296299</v>
      </c>
      <c r="T3928">
        <f t="shared" si="308"/>
        <v>2014</v>
      </c>
    </row>
    <row r="3929" spans="1:20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 t="shared" si="309"/>
        <v>1</v>
      </c>
      <c r="Q3929">
        <f t="shared" si="305"/>
        <v>12.5</v>
      </c>
      <c r="R3929" s="13">
        <f t="shared" si="306"/>
        <v>41830.267407407409</v>
      </c>
      <c r="S3929" s="13">
        <f t="shared" si="307"/>
        <v>41860.267407407409</v>
      </c>
      <c r="T3929">
        <f t="shared" si="308"/>
        <v>2014</v>
      </c>
    </row>
    <row r="3930" spans="1:20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 t="shared" si="309"/>
        <v>13</v>
      </c>
      <c r="Q3930">
        <f t="shared" si="305"/>
        <v>93</v>
      </c>
      <c r="R3930" s="13">
        <f t="shared" si="306"/>
        <v>42265.683182870373</v>
      </c>
      <c r="S3930" s="13">
        <f t="shared" si="307"/>
        <v>42293.207638888889</v>
      </c>
      <c r="T3930">
        <f t="shared" si="308"/>
        <v>2015</v>
      </c>
    </row>
    <row r="3931" spans="1:20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 t="shared" si="309"/>
        <v>2</v>
      </c>
      <c r="Q3931">
        <f t="shared" si="305"/>
        <v>32.36</v>
      </c>
      <c r="R3931" s="13">
        <f t="shared" si="306"/>
        <v>42601.827141203699</v>
      </c>
      <c r="S3931" s="13">
        <f t="shared" si="307"/>
        <v>42631.827141203699</v>
      </c>
      <c r="T3931">
        <f t="shared" si="308"/>
        <v>2016</v>
      </c>
    </row>
    <row r="3932" spans="1:20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 t="shared" si="309"/>
        <v>0</v>
      </c>
      <c r="Q3932">
        <f t="shared" si="305"/>
        <v>0</v>
      </c>
      <c r="R3932" s="13">
        <f t="shared" si="306"/>
        <v>42433.338749999995</v>
      </c>
      <c r="S3932" s="13">
        <f t="shared" si="307"/>
        <v>42461.25</v>
      </c>
      <c r="T3932">
        <f t="shared" si="308"/>
        <v>2016</v>
      </c>
    </row>
    <row r="3933" spans="1:20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 t="shared" si="309"/>
        <v>0</v>
      </c>
      <c r="Q3933">
        <f t="shared" si="305"/>
        <v>0</v>
      </c>
      <c r="R3933" s="13">
        <f t="shared" si="306"/>
        <v>42228.151701388888</v>
      </c>
      <c r="S3933" s="13">
        <f t="shared" si="307"/>
        <v>42253.151701388888</v>
      </c>
      <c r="T3933">
        <f t="shared" si="308"/>
        <v>2015</v>
      </c>
    </row>
    <row r="3934" spans="1:20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 t="shared" si="309"/>
        <v>0</v>
      </c>
      <c r="Q3934">
        <f t="shared" si="305"/>
        <v>1</v>
      </c>
      <c r="R3934" s="13">
        <f t="shared" si="306"/>
        <v>42415.168564814812</v>
      </c>
      <c r="S3934" s="13">
        <f t="shared" si="307"/>
        <v>42445.126898148148</v>
      </c>
      <c r="T3934">
        <f t="shared" si="308"/>
        <v>2016</v>
      </c>
    </row>
    <row r="3935" spans="1:20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 t="shared" si="309"/>
        <v>16</v>
      </c>
      <c r="Q3935">
        <f t="shared" si="305"/>
        <v>91.83</v>
      </c>
      <c r="R3935" s="13">
        <f t="shared" si="306"/>
        <v>42538.968310185184</v>
      </c>
      <c r="S3935" s="13">
        <f t="shared" si="307"/>
        <v>42568.029861111107</v>
      </c>
      <c r="T3935">
        <f t="shared" si="308"/>
        <v>2016</v>
      </c>
    </row>
    <row r="3936" spans="1:20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 t="shared" si="309"/>
        <v>11</v>
      </c>
      <c r="Q3936">
        <f t="shared" si="305"/>
        <v>45.83</v>
      </c>
      <c r="R3936" s="13">
        <f t="shared" si="306"/>
        <v>42233.671747685185</v>
      </c>
      <c r="S3936" s="13">
        <f t="shared" si="307"/>
        <v>42278.541666666672</v>
      </c>
      <c r="T3936">
        <f t="shared" si="308"/>
        <v>2015</v>
      </c>
    </row>
    <row r="3937" spans="1:20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 t="shared" si="309"/>
        <v>44</v>
      </c>
      <c r="Q3937">
        <f t="shared" si="305"/>
        <v>57.17</v>
      </c>
      <c r="R3937" s="13">
        <f t="shared" si="306"/>
        <v>42221.656782407401</v>
      </c>
      <c r="S3937" s="13">
        <f t="shared" si="307"/>
        <v>42281.656782407401</v>
      </c>
      <c r="T3937">
        <f t="shared" si="308"/>
        <v>2015</v>
      </c>
    </row>
    <row r="3938" spans="1:20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 t="shared" si="309"/>
        <v>0</v>
      </c>
      <c r="Q3938">
        <f t="shared" si="305"/>
        <v>0</v>
      </c>
      <c r="R3938" s="13">
        <f t="shared" si="306"/>
        <v>42675.262962962966</v>
      </c>
      <c r="S3938" s="13">
        <f t="shared" si="307"/>
        <v>42705.304629629631</v>
      </c>
      <c r="T3938">
        <f t="shared" si="308"/>
        <v>2016</v>
      </c>
    </row>
    <row r="3939" spans="1:20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 t="shared" si="309"/>
        <v>86</v>
      </c>
      <c r="Q3939">
        <f t="shared" si="305"/>
        <v>248.5</v>
      </c>
      <c r="R3939" s="13">
        <f t="shared" si="306"/>
        <v>42534.631481481483</v>
      </c>
      <c r="S3939" s="13">
        <f t="shared" si="307"/>
        <v>42562.631481481483</v>
      </c>
      <c r="T3939">
        <f t="shared" si="308"/>
        <v>2016</v>
      </c>
    </row>
    <row r="3940" spans="1:20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 t="shared" si="309"/>
        <v>12</v>
      </c>
      <c r="Q3940">
        <f t="shared" si="305"/>
        <v>79.400000000000006</v>
      </c>
      <c r="R3940" s="13">
        <f t="shared" si="306"/>
        <v>42151.905717592599</v>
      </c>
      <c r="S3940" s="13">
        <f t="shared" si="307"/>
        <v>42182.905717592599</v>
      </c>
      <c r="T3940">
        <f t="shared" si="308"/>
        <v>2015</v>
      </c>
    </row>
    <row r="3941" spans="1:20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 t="shared" si="309"/>
        <v>0</v>
      </c>
      <c r="Q3941">
        <f t="shared" si="305"/>
        <v>5</v>
      </c>
      <c r="R3941" s="13">
        <f t="shared" si="306"/>
        <v>41915.400219907409</v>
      </c>
      <c r="S3941" s="13">
        <f t="shared" si="307"/>
        <v>41919.1875</v>
      </c>
      <c r="T3941">
        <f t="shared" si="308"/>
        <v>2014</v>
      </c>
    </row>
    <row r="3942" spans="1:20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 t="shared" si="309"/>
        <v>0</v>
      </c>
      <c r="Q3942">
        <f t="shared" si="305"/>
        <v>5.5</v>
      </c>
      <c r="R3942" s="13">
        <f t="shared" si="306"/>
        <v>41961.492488425924</v>
      </c>
      <c r="S3942" s="13">
        <f t="shared" si="307"/>
        <v>42006.492488425924</v>
      </c>
      <c r="T3942">
        <f t="shared" si="308"/>
        <v>2014</v>
      </c>
    </row>
    <row r="3943" spans="1:20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 t="shared" si="309"/>
        <v>1</v>
      </c>
      <c r="Q3943">
        <f t="shared" si="305"/>
        <v>25</v>
      </c>
      <c r="R3943" s="13">
        <f t="shared" si="306"/>
        <v>41940.587233796294</v>
      </c>
      <c r="S3943" s="13">
        <f t="shared" si="307"/>
        <v>41968.041666666672</v>
      </c>
      <c r="T3943">
        <f t="shared" si="308"/>
        <v>2014</v>
      </c>
    </row>
    <row r="3944" spans="1:20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 t="shared" si="309"/>
        <v>0</v>
      </c>
      <c r="Q3944">
        <f t="shared" si="305"/>
        <v>0</v>
      </c>
      <c r="R3944" s="13">
        <f t="shared" si="306"/>
        <v>42111.904097222221</v>
      </c>
      <c r="S3944" s="13">
        <f t="shared" si="307"/>
        <v>42171.904097222221</v>
      </c>
      <c r="T3944">
        <f t="shared" si="308"/>
        <v>2015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 t="shared" si="309"/>
        <v>36</v>
      </c>
      <c r="Q3945">
        <f t="shared" si="305"/>
        <v>137.08000000000001</v>
      </c>
      <c r="R3945" s="13">
        <f t="shared" si="306"/>
        <v>42279.778564814813</v>
      </c>
      <c r="S3945" s="13">
        <f t="shared" si="307"/>
        <v>42310.701388888891</v>
      </c>
      <c r="T3945">
        <f t="shared" si="308"/>
        <v>2015</v>
      </c>
    </row>
    <row r="3946" spans="1:20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 t="shared" si="309"/>
        <v>0</v>
      </c>
      <c r="Q3946">
        <f t="shared" si="305"/>
        <v>0</v>
      </c>
      <c r="R3946" s="13">
        <f t="shared" si="306"/>
        <v>42213.662905092591</v>
      </c>
      <c r="S3946" s="13">
        <f t="shared" si="307"/>
        <v>42243.662905092591</v>
      </c>
      <c r="T3946">
        <f t="shared" si="308"/>
        <v>2015</v>
      </c>
    </row>
    <row r="3947" spans="1:20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 t="shared" si="309"/>
        <v>0</v>
      </c>
      <c r="Q3947">
        <f t="shared" si="305"/>
        <v>5</v>
      </c>
      <c r="R3947" s="13">
        <f t="shared" si="306"/>
        <v>42109.801712962959</v>
      </c>
      <c r="S3947" s="13">
        <f t="shared" si="307"/>
        <v>42139.801712962959</v>
      </c>
      <c r="T3947">
        <f t="shared" si="308"/>
        <v>2015</v>
      </c>
    </row>
    <row r="3948" spans="1:20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 t="shared" si="309"/>
        <v>3</v>
      </c>
      <c r="Q3948">
        <f t="shared" si="305"/>
        <v>39</v>
      </c>
      <c r="R3948" s="13">
        <f t="shared" si="306"/>
        <v>42031.833587962959</v>
      </c>
      <c r="S3948" s="13">
        <f t="shared" si="307"/>
        <v>42063.333333333328</v>
      </c>
      <c r="T3948">
        <f t="shared" si="308"/>
        <v>2015</v>
      </c>
    </row>
    <row r="3949" spans="1:20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 t="shared" si="309"/>
        <v>3</v>
      </c>
      <c r="Q3949">
        <f t="shared" si="305"/>
        <v>50.5</v>
      </c>
      <c r="R3949" s="13">
        <f t="shared" si="306"/>
        <v>42615.142870370371</v>
      </c>
      <c r="S3949" s="13">
        <f t="shared" si="307"/>
        <v>42645.142870370371</v>
      </c>
      <c r="T3949">
        <f t="shared" si="308"/>
        <v>2016</v>
      </c>
    </row>
    <row r="3950" spans="1:20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 t="shared" si="309"/>
        <v>0</v>
      </c>
      <c r="Q3950">
        <f t="shared" si="305"/>
        <v>0</v>
      </c>
      <c r="R3950" s="13">
        <f t="shared" si="306"/>
        <v>41829.325497685182</v>
      </c>
      <c r="S3950" s="13">
        <f t="shared" si="307"/>
        <v>41889.325497685182</v>
      </c>
      <c r="T3950">
        <f t="shared" si="308"/>
        <v>2014</v>
      </c>
    </row>
    <row r="3951" spans="1:20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 t="shared" si="309"/>
        <v>16</v>
      </c>
      <c r="Q3951">
        <f t="shared" si="305"/>
        <v>49.28</v>
      </c>
      <c r="R3951" s="13">
        <f t="shared" si="306"/>
        <v>42016.120613425926</v>
      </c>
      <c r="S3951" s="13">
        <f t="shared" si="307"/>
        <v>42046.120613425926</v>
      </c>
      <c r="T3951">
        <f t="shared" si="308"/>
        <v>2015</v>
      </c>
    </row>
    <row r="3952" spans="1:20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 t="shared" si="309"/>
        <v>1</v>
      </c>
      <c r="Q3952">
        <f t="shared" si="305"/>
        <v>25</v>
      </c>
      <c r="R3952" s="13">
        <f t="shared" si="306"/>
        <v>42439.702314814815</v>
      </c>
      <c r="S3952" s="13">
        <f t="shared" si="307"/>
        <v>42468.774305555555</v>
      </c>
      <c r="T3952">
        <f t="shared" si="308"/>
        <v>2016</v>
      </c>
    </row>
    <row r="3953" spans="1:20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 t="shared" si="309"/>
        <v>0</v>
      </c>
      <c r="Q3953">
        <f t="shared" si="305"/>
        <v>1</v>
      </c>
      <c r="R3953" s="13">
        <f t="shared" si="306"/>
        <v>42433.825717592597</v>
      </c>
      <c r="S3953" s="13">
        <f t="shared" si="307"/>
        <v>42493.784050925926</v>
      </c>
      <c r="T3953">
        <f t="shared" si="308"/>
        <v>2016</v>
      </c>
    </row>
    <row r="3954" spans="1:20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 t="shared" si="309"/>
        <v>0</v>
      </c>
      <c r="Q3954">
        <f t="shared" si="305"/>
        <v>25</v>
      </c>
      <c r="R3954" s="13">
        <f t="shared" si="306"/>
        <v>42243.790393518517</v>
      </c>
      <c r="S3954" s="13">
        <f t="shared" si="307"/>
        <v>42303.790393518517</v>
      </c>
      <c r="T3954">
        <f t="shared" si="308"/>
        <v>2015</v>
      </c>
    </row>
    <row r="3955" spans="1:20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 t="shared" si="309"/>
        <v>0</v>
      </c>
      <c r="Q3955">
        <f t="shared" si="305"/>
        <v>0</v>
      </c>
      <c r="R3955" s="13">
        <f t="shared" si="306"/>
        <v>42550.048449074078</v>
      </c>
      <c r="S3955" s="13">
        <f t="shared" si="307"/>
        <v>42580.978472222225</v>
      </c>
      <c r="T3955">
        <f t="shared" si="308"/>
        <v>2016</v>
      </c>
    </row>
    <row r="3956" spans="1:20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 t="shared" si="309"/>
        <v>0</v>
      </c>
      <c r="Q3956">
        <f t="shared" si="305"/>
        <v>0</v>
      </c>
      <c r="R3956" s="13">
        <f t="shared" si="306"/>
        <v>41774.651203703703</v>
      </c>
      <c r="S3956" s="13">
        <f t="shared" si="307"/>
        <v>41834.651203703703</v>
      </c>
      <c r="T3956">
        <f t="shared" si="308"/>
        <v>2014</v>
      </c>
    </row>
    <row r="3957" spans="1:20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 t="shared" si="309"/>
        <v>24</v>
      </c>
      <c r="Q3957">
        <f t="shared" si="305"/>
        <v>53.13</v>
      </c>
      <c r="R3957" s="13">
        <f t="shared" si="306"/>
        <v>42306.848854166667</v>
      </c>
      <c r="S3957" s="13">
        <f t="shared" si="307"/>
        <v>42336.890520833331</v>
      </c>
      <c r="T3957">
        <f t="shared" si="308"/>
        <v>2015</v>
      </c>
    </row>
    <row r="3958" spans="1:20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 t="shared" si="309"/>
        <v>0</v>
      </c>
      <c r="Q3958">
        <f t="shared" si="305"/>
        <v>0</v>
      </c>
      <c r="R3958" s="13">
        <f t="shared" si="306"/>
        <v>42457.932025462964</v>
      </c>
      <c r="S3958" s="13">
        <f t="shared" si="307"/>
        <v>42485.013888888891</v>
      </c>
      <c r="T3958">
        <f t="shared" si="308"/>
        <v>2016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 t="shared" si="309"/>
        <v>0</v>
      </c>
      <c r="Q3959">
        <f t="shared" si="305"/>
        <v>7</v>
      </c>
      <c r="R3959" s="13">
        <f t="shared" si="306"/>
        <v>42513.976319444439</v>
      </c>
      <c r="S3959" s="13">
        <f t="shared" si="307"/>
        <v>42559.976319444439</v>
      </c>
      <c r="T3959">
        <f t="shared" si="308"/>
        <v>2016</v>
      </c>
    </row>
    <row r="3960" spans="1:20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 t="shared" si="309"/>
        <v>32</v>
      </c>
      <c r="Q3960">
        <f t="shared" si="305"/>
        <v>40.06</v>
      </c>
      <c r="R3960" s="13">
        <f t="shared" si="306"/>
        <v>41816.950370370374</v>
      </c>
      <c r="S3960" s="13">
        <f t="shared" si="307"/>
        <v>41853.583333333336</v>
      </c>
      <c r="T3960">
        <f t="shared" si="308"/>
        <v>2014</v>
      </c>
    </row>
    <row r="3961" spans="1:20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 t="shared" si="309"/>
        <v>24</v>
      </c>
      <c r="Q3961">
        <f t="shared" si="305"/>
        <v>24.33</v>
      </c>
      <c r="R3961" s="13">
        <f t="shared" si="306"/>
        <v>41880.788842592592</v>
      </c>
      <c r="S3961" s="13">
        <f t="shared" si="307"/>
        <v>41910.788842592592</v>
      </c>
      <c r="T3961">
        <f t="shared" si="308"/>
        <v>2014</v>
      </c>
    </row>
    <row r="3962" spans="1:20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 t="shared" si="309"/>
        <v>2</v>
      </c>
      <c r="Q3962">
        <f t="shared" si="305"/>
        <v>11.25</v>
      </c>
      <c r="R3962" s="13">
        <f t="shared" si="306"/>
        <v>42342.845555555556</v>
      </c>
      <c r="S3962" s="13">
        <f t="shared" si="307"/>
        <v>42372.845555555556</v>
      </c>
      <c r="T3962">
        <f t="shared" si="308"/>
        <v>2015</v>
      </c>
    </row>
    <row r="3963" spans="1:20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 t="shared" si="309"/>
        <v>0</v>
      </c>
      <c r="Q3963">
        <f t="shared" si="305"/>
        <v>10.5</v>
      </c>
      <c r="R3963" s="13">
        <f t="shared" si="306"/>
        <v>41745.891319444447</v>
      </c>
      <c r="S3963" s="13">
        <f t="shared" si="307"/>
        <v>41767.891319444447</v>
      </c>
      <c r="T3963">
        <f t="shared" si="308"/>
        <v>2014</v>
      </c>
    </row>
    <row r="3964" spans="1:20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 t="shared" si="309"/>
        <v>3</v>
      </c>
      <c r="Q3964">
        <f t="shared" si="305"/>
        <v>15</v>
      </c>
      <c r="R3964" s="13">
        <f t="shared" si="306"/>
        <v>42311.621458333335</v>
      </c>
      <c r="S3964" s="13">
        <f t="shared" si="307"/>
        <v>42336.621458333335</v>
      </c>
      <c r="T3964">
        <f t="shared" si="308"/>
        <v>2015</v>
      </c>
    </row>
    <row r="3965" spans="1:20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 t="shared" si="309"/>
        <v>0</v>
      </c>
      <c r="Q3965">
        <f t="shared" si="305"/>
        <v>0</v>
      </c>
      <c r="R3965" s="13">
        <f t="shared" si="306"/>
        <v>42296.154131944444</v>
      </c>
      <c r="S3965" s="13">
        <f t="shared" si="307"/>
        <v>42326.195798611108</v>
      </c>
      <c r="T3965">
        <f t="shared" si="308"/>
        <v>2015</v>
      </c>
    </row>
    <row r="3966" spans="1:20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 t="shared" si="309"/>
        <v>6</v>
      </c>
      <c r="Q3966">
        <f t="shared" si="305"/>
        <v>42</v>
      </c>
      <c r="R3966" s="13">
        <f t="shared" si="306"/>
        <v>42053.722060185188</v>
      </c>
      <c r="S3966" s="13">
        <f t="shared" si="307"/>
        <v>42113.680393518516</v>
      </c>
      <c r="T3966">
        <f t="shared" si="308"/>
        <v>2015</v>
      </c>
    </row>
    <row r="3967" spans="1:20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 t="shared" si="309"/>
        <v>14</v>
      </c>
      <c r="Q3967">
        <f t="shared" si="305"/>
        <v>71.25</v>
      </c>
      <c r="R3967" s="13">
        <f t="shared" si="306"/>
        <v>42414.235879629632</v>
      </c>
      <c r="S3967" s="13">
        <f t="shared" si="307"/>
        <v>42474.194212962961</v>
      </c>
      <c r="T3967">
        <f t="shared" si="308"/>
        <v>2016</v>
      </c>
    </row>
    <row r="3968" spans="1:20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 t="shared" si="309"/>
        <v>1</v>
      </c>
      <c r="Q3968">
        <f t="shared" si="305"/>
        <v>22.5</v>
      </c>
      <c r="R3968" s="13">
        <f t="shared" si="306"/>
        <v>41801.711550925924</v>
      </c>
      <c r="S3968" s="13">
        <f t="shared" si="307"/>
        <v>41844.124305555553</v>
      </c>
      <c r="T3968">
        <f t="shared" si="308"/>
        <v>2014</v>
      </c>
    </row>
    <row r="3969" spans="1:20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 t="shared" si="309"/>
        <v>24</v>
      </c>
      <c r="Q3969">
        <f t="shared" si="305"/>
        <v>41</v>
      </c>
      <c r="R3969" s="13">
        <f t="shared" si="306"/>
        <v>42770.290590277778</v>
      </c>
      <c r="S3969" s="13">
        <f t="shared" si="307"/>
        <v>42800.290590277778</v>
      </c>
      <c r="T3969">
        <f t="shared" si="308"/>
        <v>2017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 t="shared" si="309"/>
        <v>11</v>
      </c>
      <c r="Q3970">
        <f t="shared" si="305"/>
        <v>47.91</v>
      </c>
      <c r="R3970" s="13">
        <f t="shared" si="306"/>
        <v>42452.815659722226</v>
      </c>
      <c r="S3970" s="13">
        <f t="shared" si="307"/>
        <v>42512.815659722226</v>
      </c>
      <c r="T3970">
        <f t="shared" si="308"/>
        <v>2016</v>
      </c>
    </row>
    <row r="3971" spans="1:20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 t="shared" si="309"/>
        <v>7</v>
      </c>
      <c r="Q3971">
        <f t="shared" ref="Q3971:Q4034" si="310">IFERROR(ROUND(E3971/L3971,2),0)</f>
        <v>35.17</v>
      </c>
      <c r="R3971" s="13">
        <f t="shared" ref="R3971:R4034" si="311">(((J3971/60)/60)/24+DATE(1970,1,1))</f>
        <v>42601.854699074072</v>
      </c>
      <c r="S3971" s="13">
        <f t="shared" ref="S3971:S4034" si="312">(((I3971/60)/60)/24)+DATE(1970,1,1)</f>
        <v>42611.163194444445</v>
      </c>
      <c r="T3971">
        <f t="shared" ref="T3971:T4034" si="313">YEAR(R3971)</f>
        <v>2016</v>
      </c>
    </row>
    <row r="3972" spans="1:20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 t="shared" ref="P3972:P4035" si="314">ROUND(E3972/D3972*100,0)</f>
        <v>0</v>
      </c>
      <c r="Q3972">
        <f t="shared" si="310"/>
        <v>5.5</v>
      </c>
      <c r="R3972" s="13">
        <f t="shared" si="311"/>
        <v>42447.863553240735</v>
      </c>
      <c r="S3972" s="13">
        <f t="shared" si="312"/>
        <v>42477.863553240735</v>
      </c>
      <c r="T3972">
        <f t="shared" si="313"/>
        <v>2016</v>
      </c>
    </row>
    <row r="3973" spans="1:20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 t="shared" si="314"/>
        <v>1</v>
      </c>
      <c r="Q3973">
        <f t="shared" si="310"/>
        <v>22.67</v>
      </c>
      <c r="R3973" s="13">
        <f t="shared" si="311"/>
        <v>41811.536180555559</v>
      </c>
      <c r="S3973" s="13">
        <f t="shared" si="312"/>
        <v>41841.536180555559</v>
      </c>
      <c r="T3973">
        <f t="shared" si="313"/>
        <v>2014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 t="shared" si="314"/>
        <v>21</v>
      </c>
      <c r="Q3974">
        <f t="shared" si="310"/>
        <v>26.38</v>
      </c>
      <c r="R3974" s="13">
        <f t="shared" si="311"/>
        <v>41981.067523148144</v>
      </c>
      <c r="S3974" s="13">
        <f t="shared" si="312"/>
        <v>42041.067523148144</v>
      </c>
      <c r="T3974">
        <f t="shared" si="313"/>
        <v>2014</v>
      </c>
    </row>
    <row r="3975" spans="1:20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 t="shared" si="314"/>
        <v>78</v>
      </c>
      <c r="Q3975">
        <f t="shared" si="310"/>
        <v>105.54</v>
      </c>
      <c r="R3975" s="13">
        <f t="shared" si="311"/>
        <v>42469.68414351852</v>
      </c>
      <c r="S3975" s="13">
        <f t="shared" si="312"/>
        <v>42499.166666666672</v>
      </c>
      <c r="T3975">
        <f t="shared" si="313"/>
        <v>2016</v>
      </c>
    </row>
    <row r="3976" spans="1:20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 t="shared" si="314"/>
        <v>32</v>
      </c>
      <c r="Q3976">
        <f t="shared" si="310"/>
        <v>29.09</v>
      </c>
      <c r="R3976" s="13">
        <f t="shared" si="311"/>
        <v>42493.546851851846</v>
      </c>
      <c r="S3976" s="13">
        <f t="shared" si="312"/>
        <v>42523.546851851846</v>
      </c>
      <c r="T3976">
        <f t="shared" si="313"/>
        <v>2016</v>
      </c>
    </row>
    <row r="3977" spans="1:20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 t="shared" si="314"/>
        <v>0</v>
      </c>
      <c r="Q3977">
        <f t="shared" si="310"/>
        <v>0</v>
      </c>
      <c r="R3977" s="13">
        <f t="shared" si="311"/>
        <v>42534.866875</v>
      </c>
      <c r="S3977" s="13">
        <f t="shared" si="312"/>
        <v>42564.866875</v>
      </c>
      <c r="T3977">
        <f t="shared" si="313"/>
        <v>2016</v>
      </c>
    </row>
    <row r="3978" spans="1:20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 t="shared" si="314"/>
        <v>48</v>
      </c>
      <c r="Q3978">
        <f t="shared" si="310"/>
        <v>62</v>
      </c>
      <c r="R3978" s="13">
        <f t="shared" si="311"/>
        <v>41830.858344907407</v>
      </c>
      <c r="S3978" s="13">
        <f t="shared" si="312"/>
        <v>41852.291666666664</v>
      </c>
      <c r="T3978">
        <f t="shared" si="313"/>
        <v>2014</v>
      </c>
    </row>
    <row r="3979" spans="1:20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 t="shared" si="314"/>
        <v>1</v>
      </c>
      <c r="Q3979">
        <f t="shared" si="310"/>
        <v>217.5</v>
      </c>
      <c r="R3979" s="13">
        <f t="shared" si="311"/>
        <v>42543.788564814815</v>
      </c>
      <c r="S3979" s="13">
        <f t="shared" si="312"/>
        <v>42573.788564814815</v>
      </c>
      <c r="T3979">
        <f t="shared" si="313"/>
        <v>2016</v>
      </c>
    </row>
    <row r="3980" spans="1:20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 t="shared" si="314"/>
        <v>11</v>
      </c>
      <c r="Q3980">
        <f t="shared" si="310"/>
        <v>26.75</v>
      </c>
      <c r="R3980" s="13">
        <f t="shared" si="311"/>
        <v>41975.642974537041</v>
      </c>
      <c r="S3980" s="13">
        <f t="shared" si="312"/>
        <v>42035.642974537041</v>
      </c>
      <c r="T3980">
        <f t="shared" si="313"/>
        <v>2014</v>
      </c>
    </row>
    <row r="3981" spans="1:20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 t="shared" si="314"/>
        <v>2</v>
      </c>
      <c r="Q3981">
        <f t="shared" si="310"/>
        <v>18.329999999999998</v>
      </c>
      <c r="R3981" s="13">
        <f t="shared" si="311"/>
        <v>42069.903437500005</v>
      </c>
      <c r="S3981" s="13">
        <f t="shared" si="312"/>
        <v>42092.833333333328</v>
      </c>
      <c r="T3981">
        <f t="shared" si="313"/>
        <v>2015</v>
      </c>
    </row>
    <row r="3982" spans="1:20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 t="shared" si="314"/>
        <v>18</v>
      </c>
      <c r="Q3982">
        <f t="shared" si="310"/>
        <v>64.290000000000006</v>
      </c>
      <c r="R3982" s="13">
        <f t="shared" si="311"/>
        <v>41795.598923611113</v>
      </c>
      <c r="S3982" s="13">
        <f t="shared" si="312"/>
        <v>41825.598923611113</v>
      </c>
      <c r="T3982">
        <f t="shared" si="313"/>
        <v>2014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 t="shared" si="314"/>
        <v>4</v>
      </c>
      <c r="Q3983">
        <f t="shared" si="310"/>
        <v>175</v>
      </c>
      <c r="R3983" s="13">
        <f t="shared" si="311"/>
        <v>42508.179965277777</v>
      </c>
      <c r="S3983" s="13">
        <f t="shared" si="312"/>
        <v>42568.179965277777</v>
      </c>
      <c r="T3983">
        <f t="shared" si="313"/>
        <v>2016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 t="shared" si="314"/>
        <v>20</v>
      </c>
      <c r="Q3984">
        <f t="shared" si="310"/>
        <v>34</v>
      </c>
      <c r="R3984" s="13">
        <f t="shared" si="311"/>
        <v>42132.809953703705</v>
      </c>
      <c r="S3984" s="13">
        <f t="shared" si="312"/>
        <v>42192.809953703705</v>
      </c>
      <c r="T3984">
        <f t="shared" si="313"/>
        <v>2015</v>
      </c>
    </row>
    <row r="3985" spans="1:20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 t="shared" si="314"/>
        <v>35</v>
      </c>
      <c r="Q3985">
        <f t="shared" si="310"/>
        <v>84.28</v>
      </c>
      <c r="R3985" s="13">
        <f t="shared" si="311"/>
        <v>41747.86986111111</v>
      </c>
      <c r="S3985" s="13">
        <f t="shared" si="312"/>
        <v>41779.290972222225</v>
      </c>
      <c r="T3985">
        <f t="shared" si="313"/>
        <v>2014</v>
      </c>
    </row>
    <row r="3986" spans="1:20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 t="shared" si="314"/>
        <v>6</v>
      </c>
      <c r="Q3986">
        <f t="shared" si="310"/>
        <v>9.5</v>
      </c>
      <c r="R3986" s="13">
        <f t="shared" si="311"/>
        <v>41920.963472222218</v>
      </c>
      <c r="S3986" s="13">
        <f t="shared" si="312"/>
        <v>41951</v>
      </c>
      <c r="T3986">
        <f t="shared" si="313"/>
        <v>2014</v>
      </c>
    </row>
    <row r="3987" spans="1:20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 t="shared" si="314"/>
        <v>32</v>
      </c>
      <c r="Q3987">
        <f t="shared" si="310"/>
        <v>33.74</v>
      </c>
      <c r="R3987" s="13">
        <f t="shared" si="311"/>
        <v>42399.707407407404</v>
      </c>
      <c r="S3987" s="13">
        <f t="shared" si="312"/>
        <v>42420.878472222219</v>
      </c>
      <c r="T3987">
        <f t="shared" si="313"/>
        <v>2016</v>
      </c>
    </row>
    <row r="3988" spans="1:20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 t="shared" si="314"/>
        <v>10</v>
      </c>
      <c r="Q3988">
        <f t="shared" si="310"/>
        <v>37.54</v>
      </c>
      <c r="R3988" s="13">
        <f t="shared" si="311"/>
        <v>42467.548541666663</v>
      </c>
      <c r="S3988" s="13">
        <f t="shared" si="312"/>
        <v>42496.544444444444</v>
      </c>
      <c r="T3988">
        <f t="shared" si="313"/>
        <v>2016</v>
      </c>
    </row>
    <row r="3989" spans="1:20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 t="shared" si="314"/>
        <v>38</v>
      </c>
      <c r="Q3989">
        <f t="shared" si="310"/>
        <v>11.62</v>
      </c>
      <c r="R3989" s="13">
        <f t="shared" si="311"/>
        <v>41765.92465277778</v>
      </c>
      <c r="S3989" s="13">
        <f t="shared" si="312"/>
        <v>41775.92465277778</v>
      </c>
      <c r="T3989">
        <f t="shared" si="313"/>
        <v>2014</v>
      </c>
    </row>
    <row r="3990" spans="1:20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 t="shared" si="314"/>
        <v>2</v>
      </c>
      <c r="Q3990">
        <f t="shared" si="310"/>
        <v>8</v>
      </c>
      <c r="R3990" s="13">
        <f t="shared" si="311"/>
        <v>42230.08116898148</v>
      </c>
      <c r="S3990" s="13">
        <f t="shared" si="312"/>
        <v>42245.08116898148</v>
      </c>
      <c r="T3990">
        <f t="shared" si="313"/>
        <v>2015</v>
      </c>
    </row>
    <row r="3991" spans="1:20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 t="shared" si="314"/>
        <v>0</v>
      </c>
      <c r="Q3991">
        <f t="shared" si="310"/>
        <v>0</v>
      </c>
      <c r="R3991" s="13">
        <f t="shared" si="311"/>
        <v>42286.749780092592</v>
      </c>
      <c r="S3991" s="13">
        <f t="shared" si="312"/>
        <v>42316.791446759264</v>
      </c>
      <c r="T3991">
        <f t="shared" si="313"/>
        <v>2015</v>
      </c>
    </row>
    <row r="3992" spans="1:20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 t="shared" si="314"/>
        <v>4</v>
      </c>
      <c r="Q3992">
        <f t="shared" si="310"/>
        <v>23</v>
      </c>
      <c r="R3992" s="13">
        <f t="shared" si="311"/>
        <v>42401.672372685185</v>
      </c>
      <c r="S3992" s="13">
        <f t="shared" si="312"/>
        <v>42431.672372685185</v>
      </c>
      <c r="T3992">
        <f t="shared" si="313"/>
        <v>2016</v>
      </c>
    </row>
    <row r="3993" spans="1:20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 t="shared" si="314"/>
        <v>20</v>
      </c>
      <c r="Q3993">
        <f t="shared" si="310"/>
        <v>100</v>
      </c>
      <c r="R3993" s="13">
        <f t="shared" si="311"/>
        <v>42125.644467592589</v>
      </c>
      <c r="S3993" s="13">
        <f t="shared" si="312"/>
        <v>42155.644467592589</v>
      </c>
      <c r="T3993">
        <f t="shared" si="313"/>
        <v>2015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 t="shared" si="314"/>
        <v>5</v>
      </c>
      <c r="Q3994">
        <f t="shared" si="310"/>
        <v>60.11</v>
      </c>
      <c r="R3994" s="13">
        <f t="shared" si="311"/>
        <v>42289.94049768518</v>
      </c>
      <c r="S3994" s="13">
        <f t="shared" si="312"/>
        <v>42349.982164351852</v>
      </c>
      <c r="T3994">
        <f t="shared" si="313"/>
        <v>2015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 t="shared" si="314"/>
        <v>0</v>
      </c>
      <c r="Q3995">
        <f t="shared" si="310"/>
        <v>3</v>
      </c>
      <c r="R3995" s="13">
        <f t="shared" si="311"/>
        <v>42107.864722222221</v>
      </c>
      <c r="S3995" s="13">
        <f t="shared" si="312"/>
        <v>42137.864722222221</v>
      </c>
      <c r="T3995">
        <f t="shared" si="313"/>
        <v>2015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 t="shared" si="314"/>
        <v>0</v>
      </c>
      <c r="Q3996">
        <f t="shared" si="310"/>
        <v>5</v>
      </c>
      <c r="R3996" s="13">
        <f t="shared" si="311"/>
        <v>41809.389930555553</v>
      </c>
      <c r="S3996" s="13">
        <f t="shared" si="312"/>
        <v>41839.389930555553</v>
      </c>
      <c r="T3996">
        <f t="shared" si="313"/>
        <v>2014</v>
      </c>
    </row>
    <row r="3997" spans="1:20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 t="shared" si="314"/>
        <v>35</v>
      </c>
      <c r="Q3997">
        <f t="shared" si="310"/>
        <v>17.5</v>
      </c>
      <c r="R3997" s="13">
        <f t="shared" si="311"/>
        <v>42019.683761574073</v>
      </c>
      <c r="S3997" s="13">
        <f t="shared" si="312"/>
        <v>42049.477083333331</v>
      </c>
      <c r="T3997">
        <f t="shared" si="313"/>
        <v>2015</v>
      </c>
    </row>
    <row r="3998" spans="1:20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 t="shared" si="314"/>
        <v>17</v>
      </c>
      <c r="Q3998">
        <f t="shared" si="310"/>
        <v>29.24</v>
      </c>
      <c r="R3998" s="13">
        <f t="shared" si="311"/>
        <v>41950.26694444444</v>
      </c>
      <c r="S3998" s="13">
        <f t="shared" si="312"/>
        <v>41963.669444444444</v>
      </c>
      <c r="T3998">
        <f t="shared" si="313"/>
        <v>2014</v>
      </c>
    </row>
    <row r="3999" spans="1:20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 t="shared" si="314"/>
        <v>0</v>
      </c>
      <c r="Q3999">
        <f t="shared" si="310"/>
        <v>0</v>
      </c>
      <c r="R3999" s="13">
        <f t="shared" si="311"/>
        <v>42069.391446759255</v>
      </c>
      <c r="S3999" s="13">
        <f t="shared" si="312"/>
        <v>42099.349780092598</v>
      </c>
      <c r="T3999">
        <f t="shared" si="313"/>
        <v>2015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 t="shared" si="314"/>
        <v>57</v>
      </c>
      <c r="Q4000">
        <f t="shared" si="310"/>
        <v>59.58</v>
      </c>
      <c r="R4000" s="13">
        <f t="shared" si="311"/>
        <v>42061.963263888887</v>
      </c>
      <c r="S4000" s="13">
        <f t="shared" si="312"/>
        <v>42091.921597222223</v>
      </c>
      <c r="T4000">
        <f t="shared" si="313"/>
        <v>2015</v>
      </c>
    </row>
    <row r="4001" spans="1:20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 t="shared" si="314"/>
        <v>17</v>
      </c>
      <c r="Q4001">
        <f t="shared" si="310"/>
        <v>82.57</v>
      </c>
      <c r="R4001" s="13">
        <f t="shared" si="311"/>
        <v>41842.828680555554</v>
      </c>
      <c r="S4001" s="13">
        <f t="shared" si="312"/>
        <v>41882.827650462961</v>
      </c>
      <c r="T4001">
        <f t="shared" si="313"/>
        <v>2014</v>
      </c>
    </row>
    <row r="4002" spans="1:20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 t="shared" si="314"/>
        <v>0</v>
      </c>
      <c r="Q4002">
        <f t="shared" si="310"/>
        <v>10</v>
      </c>
      <c r="R4002" s="13">
        <f t="shared" si="311"/>
        <v>42437.64534722222</v>
      </c>
      <c r="S4002" s="13">
        <f t="shared" si="312"/>
        <v>42497.603680555556</v>
      </c>
      <c r="T4002">
        <f t="shared" si="313"/>
        <v>2016</v>
      </c>
    </row>
    <row r="4003" spans="1:20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 t="shared" si="314"/>
        <v>38</v>
      </c>
      <c r="Q4003">
        <f t="shared" si="310"/>
        <v>32.36</v>
      </c>
      <c r="R4003" s="13">
        <f t="shared" si="311"/>
        <v>42775.964212962965</v>
      </c>
      <c r="S4003" s="13">
        <f t="shared" si="312"/>
        <v>42795.791666666672</v>
      </c>
      <c r="T4003">
        <f t="shared" si="313"/>
        <v>2017</v>
      </c>
    </row>
    <row r="4004" spans="1:20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 t="shared" si="314"/>
        <v>2</v>
      </c>
      <c r="Q4004">
        <f t="shared" si="310"/>
        <v>5.75</v>
      </c>
      <c r="R4004" s="13">
        <f t="shared" si="311"/>
        <v>41879.043530092589</v>
      </c>
      <c r="S4004" s="13">
        <f t="shared" si="312"/>
        <v>41909.043530092589</v>
      </c>
      <c r="T4004">
        <f t="shared" si="313"/>
        <v>2014</v>
      </c>
    </row>
    <row r="4005" spans="1:20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 t="shared" si="314"/>
        <v>10</v>
      </c>
      <c r="Q4005">
        <f t="shared" si="310"/>
        <v>100.5</v>
      </c>
      <c r="R4005" s="13">
        <f t="shared" si="311"/>
        <v>42020.587349537032</v>
      </c>
      <c r="S4005" s="13">
        <f t="shared" si="312"/>
        <v>42050.587349537032</v>
      </c>
      <c r="T4005">
        <f t="shared" si="313"/>
        <v>2015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 t="shared" si="314"/>
        <v>0</v>
      </c>
      <c r="Q4006">
        <f t="shared" si="310"/>
        <v>1</v>
      </c>
      <c r="R4006" s="13">
        <f t="shared" si="311"/>
        <v>41890.16269675926</v>
      </c>
      <c r="S4006" s="13">
        <f t="shared" si="312"/>
        <v>41920.16269675926</v>
      </c>
      <c r="T4006">
        <f t="shared" si="313"/>
        <v>2014</v>
      </c>
    </row>
    <row r="4007" spans="1:20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 t="shared" si="314"/>
        <v>1</v>
      </c>
      <c r="Q4007">
        <f t="shared" si="310"/>
        <v>20</v>
      </c>
      <c r="R4007" s="13">
        <f t="shared" si="311"/>
        <v>41872.807696759257</v>
      </c>
      <c r="S4007" s="13">
        <f t="shared" si="312"/>
        <v>41932.807696759257</v>
      </c>
      <c r="T4007">
        <f t="shared" si="313"/>
        <v>2014</v>
      </c>
    </row>
    <row r="4008" spans="1:20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 t="shared" si="314"/>
        <v>0</v>
      </c>
      <c r="Q4008">
        <f t="shared" si="310"/>
        <v>2</v>
      </c>
      <c r="R4008" s="13">
        <f t="shared" si="311"/>
        <v>42391.772997685184</v>
      </c>
      <c r="S4008" s="13">
        <f t="shared" si="312"/>
        <v>42416.772997685184</v>
      </c>
      <c r="T4008">
        <f t="shared" si="313"/>
        <v>2016</v>
      </c>
    </row>
    <row r="4009" spans="1:20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 t="shared" si="314"/>
        <v>0</v>
      </c>
      <c r="Q4009">
        <f t="shared" si="310"/>
        <v>5</v>
      </c>
      <c r="R4009" s="13">
        <f t="shared" si="311"/>
        <v>41848.772928240738</v>
      </c>
      <c r="S4009" s="13">
        <f t="shared" si="312"/>
        <v>41877.686111111114</v>
      </c>
      <c r="T4009">
        <f t="shared" si="313"/>
        <v>2014</v>
      </c>
    </row>
    <row r="4010" spans="1:20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 t="shared" si="314"/>
        <v>6</v>
      </c>
      <c r="Q4010">
        <f t="shared" si="310"/>
        <v>15</v>
      </c>
      <c r="R4010" s="13">
        <f t="shared" si="311"/>
        <v>42177.964201388888</v>
      </c>
      <c r="S4010" s="13">
        <f t="shared" si="312"/>
        <v>42207.964201388888</v>
      </c>
      <c r="T4010">
        <f t="shared" si="313"/>
        <v>2015</v>
      </c>
    </row>
    <row r="4011" spans="1:20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 t="shared" si="314"/>
        <v>4</v>
      </c>
      <c r="Q4011">
        <f t="shared" si="310"/>
        <v>25</v>
      </c>
      <c r="R4011" s="13">
        <f t="shared" si="311"/>
        <v>41851.700925925928</v>
      </c>
      <c r="S4011" s="13">
        <f t="shared" si="312"/>
        <v>41891.700925925928</v>
      </c>
      <c r="T4011">
        <f t="shared" si="313"/>
        <v>2014</v>
      </c>
    </row>
    <row r="4012" spans="1:20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 t="shared" si="314"/>
        <v>24</v>
      </c>
      <c r="Q4012">
        <f t="shared" si="310"/>
        <v>45.84</v>
      </c>
      <c r="R4012" s="13">
        <f t="shared" si="311"/>
        <v>41921.770439814813</v>
      </c>
      <c r="S4012" s="13">
        <f t="shared" si="312"/>
        <v>41938.770439814813</v>
      </c>
      <c r="T4012">
        <f t="shared" si="313"/>
        <v>2014</v>
      </c>
    </row>
    <row r="4013" spans="1:20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 t="shared" si="314"/>
        <v>8</v>
      </c>
      <c r="Q4013">
        <f t="shared" si="310"/>
        <v>4.75</v>
      </c>
      <c r="R4013" s="13">
        <f t="shared" si="311"/>
        <v>42002.54488425926</v>
      </c>
      <c r="S4013" s="13">
        <f t="shared" si="312"/>
        <v>42032.54488425926</v>
      </c>
      <c r="T4013">
        <f t="shared" si="313"/>
        <v>2014</v>
      </c>
    </row>
    <row r="4014" spans="1:20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 t="shared" si="314"/>
        <v>0</v>
      </c>
      <c r="Q4014">
        <f t="shared" si="310"/>
        <v>0</v>
      </c>
      <c r="R4014" s="13">
        <f t="shared" si="311"/>
        <v>42096.544548611113</v>
      </c>
      <c r="S4014" s="13">
        <f t="shared" si="312"/>
        <v>42126.544548611113</v>
      </c>
      <c r="T4014">
        <f t="shared" si="313"/>
        <v>2015</v>
      </c>
    </row>
    <row r="4015" spans="1:20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 t="shared" si="314"/>
        <v>1</v>
      </c>
      <c r="Q4015">
        <f t="shared" si="310"/>
        <v>13</v>
      </c>
      <c r="R4015" s="13">
        <f t="shared" si="311"/>
        <v>42021.301192129627</v>
      </c>
      <c r="S4015" s="13">
        <f t="shared" si="312"/>
        <v>42051.301192129627</v>
      </c>
      <c r="T4015">
        <f t="shared" si="313"/>
        <v>2015</v>
      </c>
    </row>
    <row r="4016" spans="1:20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 t="shared" si="314"/>
        <v>0</v>
      </c>
      <c r="Q4016">
        <f t="shared" si="310"/>
        <v>0</v>
      </c>
      <c r="R4016" s="13">
        <f t="shared" si="311"/>
        <v>42419.246168981481</v>
      </c>
      <c r="S4016" s="13">
        <f t="shared" si="312"/>
        <v>42434.246168981481</v>
      </c>
      <c r="T4016">
        <f t="shared" si="313"/>
        <v>2016</v>
      </c>
    </row>
    <row r="4017" spans="1:20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 t="shared" si="314"/>
        <v>0</v>
      </c>
      <c r="Q4017">
        <f t="shared" si="310"/>
        <v>1</v>
      </c>
      <c r="R4017" s="13">
        <f t="shared" si="311"/>
        <v>42174.780821759254</v>
      </c>
      <c r="S4017" s="13">
        <f t="shared" si="312"/>
        <v>42204.780821759254</v>
      </c>
      <c r="T4017">
        <f t="shared" si="313"/>
        <v>2015</v>
      </c>
    </row>
    <row r="4018" spans="1:20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 t="shared" si="314"/>
        <v>14</v>
      </c>
      <c r="Q4018">
        <f t="shared" si="310"/>
        <v>10</v>
      </c>
      <c r="R4018" s="13">
        <f t="shared" si="311"/>
        <v>41869.872685185182</v>
      </c>
      <c r="S4018" s="13">
        <f t="shared" si="312"/>
        <v>41899.872685185182</v>
      </c>
      <c r="T4018">
        <f t="shared" si="313"/>
        <v>2014</v>
      </c>
    </row>
    <row r="4019" spans="1:20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 t="shared" si="314"/>
        <v>1</v>
      </c>
      <c r="Q4019">
        <f t="shared" si="310"/>
        <v>52.5</v>
      </c>
      <c r="R4019" s="13">
        <f t="shared" si="311"/>
        <v>41856.672152777777</v>
      </c>
      <c r="S4019" s="13">
        <f t="shared" si="312"/>
        <v>41886.672152777777</v>
      </c>
      <c r="T4019">
        <f t="shared" si="313"/>
        <v>2014</v>
      </c>
    </row>
    <row r="4020" spans="1:20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 t="shared" si="314"/>
        <v>9</v>
      </c>
      <c r="Q4020">
        <f t="shared" si="310"/>
        <v>32.5</v>
      </c>
      <c r="R4020" s="13">
        <f t="shared" si="311"/>
        <v>42620.91097222222</v>
      </c>
      <c r="S4020" s="13">
        <f t="shared" si="312"/>
        <v>42650.91097222222</v>
      </c>
      <c r="T4020">
        <f t="shared" si="313"/>
        <v>2016</v>
      </c>
    </row>
    <row r="4021" spans="1:20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 t="shared" si="314"/>
        <v>1</v>
      </c>
      <c r="Q4021">
        <f t="shared" si="310"/>
        <v>7.25</v>
      </c>
      <c r="R4021" s="13">
        <f t="shared" si="311"/>
        <v>42417.675879629634</v>
      </c>
      <c r="S4021" s="13">
        <f t="shared" si="312"/>
        <v>42475.686111111107</v>
      </c>
      <c r="T4021">
        <f t="shared" si="313"/>
        <v>2016</v>
      </c>
    </row>
    <row r="4022" spans="1:20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 t="shared" si="314"/>
        <v>17</v>
      </c>
      <c r="Q4022">
        <f t="shared" si="310"/>
        <v>33.33</v>
      </c>
      <c r="R4022" s="13">
        <f t="shared" si="311"/>
        <v>42057.190960648149</v>
      </c>
      <c r="S4022" s="13">
        <f t="shared" si="312"/>
        <v>42087.149293981478</v>
      </c>
      <c r="T4022">
        <f t="shared" si="313"/>
        <v>2015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 t="shared" si="314"/>
        <v>1</v>
      </c>
      <c r="Q4023">
        <f t="shared" si="310"/>
        <v>62.5</v>
      </c>
      <c r="R4023" s="13">
        <f t="shared" si="311"/>
        <v>41878.911550925928</v>
      </c>
      <c r="S4023" s="13">
        <f t="shared" si="312"/>
        <v>41938.911550925928</v>
      </c>
      <c r="T4023">
        <f t="shared" si="313"/>
        <v>2014</v>
      </c>
    </row>
    <row r="4024" spans="1:20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 t="shared" si="314"/>
        <v>70</v>
      </c>
      <c r="Q4024">
        <f t="shared" si="310"/>
        <v>63.56</v>
      </c>
      <c r="R4024" s="13">
        <f t="shared" si="311"/>
        <v>41990.584108796291</v>
      </c>
      <c r="S4024" s="13">
        <f t="shared" si="312"/>
        <v>42036.120833333334</v>
      </c>
      <c r="T4024">
        <f t="shared" si="313"/>
        <v>2014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 t="shared" si="314"/>
        <v>0</v>
      </c>
      <c r="Q4025">
        <f t="shared" si="310"/>
        <v>0</v>
      </c>
      <c r="R4025" s="13">
        <f t="shared" si="311"/>
        <v>42408.999571759254</v>
      </c>
      <c r="S4025" s="13">
        <f t="shared" si="312"/>
        <v>42453.957905092597</v>
      </c>
      <c r="T4025">
        <f t="shared" si="313"/>
        <v>2016</v>
      </c>
    </row>
    <row r="4026" spans="1:20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 t="shared" si="314"/>
        <v>1</v>
      </c>
      <c r="Q4026">
        <f t="shared" si="310"/>
        <v>10</v>
      </c>
      <c r="R4026" s="13">
        <f t="shared" si="311"/>
        <v>42217.670104166667</v>
      </c>
      <c r="S4026" s="13">
        <f t="shared" si="312"/>
        <v>42247.670104166667</v>
      </c>
      <c r="T4026">
        <f t="shared" si="313"/>
        <v>2015</v>
      </c>
    </row>
    <row r="4027" spans="1:20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 t="shared" si="314"/>
        <v>5</v>
      </c>
      <c r="Q4027">
        <f t="shared" si="310"/>
        <v>62.5</v>
      </c>
      <c r="R4027" s="13">
        <f t="shared" si="311"/>
        <v>42151.237685185188</v>
      </c>
      <c r="S4027" s="13">
        <f t="shared" si="312"/>
        <v>42211.237685185188</v>
      </c>
      <c r="T4027">
        <f t="shared" si="313"/>
        <v>2015</v>
      </c>
    </row>
    <row r="4028" spans="1:20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 t="shared" si="314"/>
        <v>0</v>
      </c>
      <c r="Q4028">
        <f t="shared" si="310"/>
        <v>0</v>
      </c>
      <c r="R4028" s="13">
        <f t="shared" si="311"/>
        <v>42282.655543981484</v>
      </c>
      <c r="S4028" s="13">
        <f t="shared" si="312"/>
        <v>42342.697210648148</v>
      </c>
      <c r="T4028">
        <f t="shared" si="313"/>
        <v>2015</v>
      </c>
    </row>
    <row r="4029" spans="1:20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 t="shared" si="314"/>
        <v>7</v>
      </c>
      <c r="Q4029">
        <f t="shared" si="310"/>
        <v>30.71</v>
      </c>
      <c r="R4029" s="13">
        <f t="shared" si="311"/>
        <v>42768.97084490741</v>
      </c>
      <c r="S4029" s="13">
        <f t="shared" si="312"/>
        <v>42789.041666666672</v>
      </c>
      <c r="T4029">
        <f t="shared" si="313"/>
        <v>2017</v>
      </c>
    </row>
    <row r="4030" spans="1:20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 t="shared" si="314"/>
        <v>28</v>
      </c>
      <c r="Q4030">
        <f t="shared" si="310"/>
        <v>51</v>
      </c>
      <c r="R4030" s="13">
        <f t="shared" si="311"/>
        <v>41765.938657407409</v>
      </c>
      <c r="S4030" s="13">
        <f t="shared" si="312"/>
        <v>41795.938657407409</v>
      </c>
      <c r="T4030">
        <f t="shared" si="313"/>
        <v>2014</v>
      </c>
    </row>
    <row r="4031" spans="1:20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 t="shared" si="314"/>
        <v>0</v>
      </c>
      <c r="Q4031">
        <f t="shared" si="310"/>
        <v>0</v>
      </c>
      <c r="R4031" s="13">
        <f t="shared" si="311"/>
        <v>42322.025115740747</v>
      </c>
      <c r="S4031" s="13">
        <f t="shared" si="312"/>
        <v>42352.025115740747</v>
      </c>
      <c r="T4031">
        <f t="shared" si="313"/>
        <v>2015</v>
      </c>
    </row>
    <row r="4032" spans="1:20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 t="shared" si="314"/>
        <v>16</v>
      </c>
      <c r="Q4032">
        <f t="shared" si="310"/>
        <v>66.67</v>
      </c>
      <c r="R4032" s="13">
        <f t="shared" si="311"/>
        <v>42374.655081018514</v>
      </c>
      <c r="S4032" s="13">
        <f t="shared" si="312"/>
        <v>42403.784027777772</v>
      </c>
      <c r="T4032">
        <f t="shared" si="313"/>
        <v>2016</v>
      </c>
    </row>
    <row r="4033" spans="1:20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 t="shared" si="314"/>
        <v>0</v>
      </c>
      <c r="Q4033">
        <f t="shared" si="310"/>
        <v>0</v>
      </c>
      <c r="R4033" s="13">
        <f t="shared" si="311"/>
        <v>41941.585231481484</v>
      </c>
      <c r="S4033" s="13">
        <f t="shared" si="312"/>
        <v>41991.626898148148</v>
      </c>
      <c r="T4033">
        <f t="shared" si="313"/>
        <v>2014</v>
      </c>
    </row>
    <row r="4034" spans="1:20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 t="shared" si="314"/>
        <v>7</v>
      </c>
      <c r="Q4034">
        <f t="shared" si="310"/>
        <v>59</v>
      </c>
      <c r="R4034" s="13">
        <f t="shared" si="311"/>
        <v>42293.809212962966</v>
      </c>
      <c r="S4034" s="13">
        <f t="shared" si="312"/>
        <v>42353.85087962963</v>
      </c>
      <c r="T4034">
        <f t="shared" si="313"/>
        <v>2015</v>
      </c>
    </row>
    <row r="4035" spans="1:20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 t="shared" si="314"/>
        <v>26</v>
      </c>
      <c r="Q4035">
        <f t="shared" ref="Q4035:Q4098" si="315">IFERROR(ROUND(E4035/L4035,2),0)</f>
        <v>65.34</v>
      </c>
      <c r="R4035" s="13">
        <f t="shared" ref="R4035:R4098" si="316">(((J4035/60)/60)/24+DATE(1970,1,1))</f>
        <v>42614.268796296295</v>
      </c>
      <c r="S4035" s="13">
        <f t="shared" ref="S4035:S4098" si="317">(((I4035/60)/60)/24)+DATE(1970,1,1)</f>
        <v>42645.375</v>
      </c>
      <c r="T4035">
        <f t="shared" ref="T4035:T4098" si="318">YEAR(R4035)</f>
        <v>2016</v>
      </c>
    </row>
    <row r="4036" spans="1:20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 t="shared" ref="P4036:P4099" si="319">ROUND(E4036/D4036*100,0)</f>
        <v>1</v>
      </c>
      <c r="Q4036">
        <f t="shared" si="315"/>
        <v>100</v>
      </c>
      <c r="R4036" s="13">
        <f t="shared" si="316"/>
        <v>42067.947337962964</v>
      </c>
      <c r="S4036" s="13">
        <f t="shared" si="317"/>
        <v>42097.905671296292</v>
      </c>
      <c r="T4036">
        <f t="shared" si="318"/>
        <v>2015</v>
      </c>
    </row>
    <row r="4037" spans="1:20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 t="shared" si="319"/>
        <v>37</v>
      </c>
      <c r="Q4037">
        <f t="shared" si="315"/>
        <v>147.4</v>
      </c>
      <c r="R4037" s="13">
        <f t="shared" si="316"/>
        <v>41903.882951388885</v>
      </c>
      <c r="S4037" s="13">
        <f t="shared" si="317"/>
        <v>41933.882951388885</v>
      </c>
      <c r="T4037">
        <f t="shared" si="318"/>
        <v>2014</v>
      </c>
    </row>
    <row r="4038" spans="1:20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 t="shared" si="319"/>
        <v>47</v>
      </c>
      <c r="Q4038">
        <f t="shared" si="315"/>
        <v>166.06</v>
      </c>
      <c r="R4038" s="13">
        <f t="shared" si="316"/>
        <v>41804.937083333331</v>
      </c>
      <c r="S4038" s="13">
        <f t="shared" si="317"/>
        <v>41821.9375</v>
      </c>
      <c r="T4038">
        <f t="shared" si="318"/>
        <v>2014</v>
      </c>
    </row>
    <row r="4039" spans="1:20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 t="shared" si="319"/>
        <v>11</v>
      </c>
      <c r="Q4039">
        <f t="shared" si="315"/>
        <v>40</v>
      </c>
      <c r="R4039" s="13">
        <f t="shared" si="316"/>
        <v>42497.070775462969</v>
      </c>
      <c r="S4039" s="13">
        <f t="shared" si="317"/>
        <v>42514.600694444445</v>
      </c>
      <c r="T4039">
        <f t="shared" si="318"/>
        <v>2016</v>
      </c>
    </row>
    <row r="4040" spans="1:20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 t="shared" si="319"/>
        <v>12</v>
      </c>
      <c r="Q4040">
        <f t="shared" si="315"/>
        <v>75.25</v>
      </c>
      <c r="R4040" s="13">
        <f t="shared" si="316"/>
        <v>41869.798726851855</v>
      </c>
      <c r="S4040" s="13">
        <f t="shared" si="317"/>
        <v>41929.798726851855</v>
      </c>
      <c r="T4040">
        <f t="shared" si="318"/>
        <v>2014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 t="shared" si="319"/>
        <v>60</v>
      </c>
      <c r="Q4041">
        <f t="shared" si="315"/>
        <v>60</v>
      </c>
      <c r="R4041" s="13">
        <f t="shared" si="316"/>
        <v>42305.670914351853</v>
      </c>
      <c r="S4041" s="13">
        <f t="shared" si="317"/>
        <v>42339.249305555553</v>
      </c>
      <c r="T4041">
        <f t="shared" si="318"/>
        <v>2015</v>
      </c>
    </row>
    <row r="4042" spans="1:20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 t="shared" si="319"/>
        <v>31</v>
      </c>
      <c r="Q4042">
        <f t="shared" si="315"/>
        <v>1250</v>
      </c>
      <c r="R4042" s="13">
        <f t="shared" si="316"/>
        <v>42144.231527777782</v>
      </c>
      <c r="S4042" s="13">
        <f t="shared" si="317"/>
        <v>42203.125</v>
      </c>
      <c r="T4042">
        <f t="shared" si="318"/>
        <v>2015</v>
      </c>
    </row>
    <row r="4043" spans="1:20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 t="shared" si="319"/>
        <v>0</v>
      </c>
      <c r="Q4043">
        <f t="shared" si="315"/>
        <v>10.5</v>
      </c>
      <c r="R4043" s="13">
        <f t="shared" si="316"/>
        <v>42559.474004629628</v>
      </c>
      <c r="S4043" s="13">
        <f t="shared" si="317"/>
        <v>42619.474004629628</v>
      </c>
      <c r="T4043">
        <f t="shared" si="318"/>
        <v>2016</v>
      </c>
    </row>
    <row r="4044" spans="1:20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 t="shared" si="319"/>
        <v>0</v>
      </c>
      <c r="Q4044">
        <f t="shared" si="315"/>
        <v>7</v>
      </c>
      <c r="R4044" s="13">
        <f t="shared" si="316"/>
        <v>41995.084074074075</v>
      </c>
      <c r="S4044" s="13">
        <f t="shared" si="317"/>
        <v>42024.802777777775</v>
      </c>
      <c r="T4044">
        <f t="shared" si="318"/>
        <v>2014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 t="shared" si="319"/>
        <v>0</v>
      </c>
      <c r="Q4045">
        <f t="shared" si="315"/>
        <v>0</v>
      </c>
      <c r="R4045" s="13">
        <f t="shared" si="316"/>
        <v>41948.957465277781</v>
      </c>
      <c r="S4045" s="13">
        <f t="shared" si="317"/>
        <v>41963.957465277781</v>
      </c>
      <c r="T4045">
        <f t="shared" si="318"/>
        <v>2014</v>
      </c>
    </row>
    <row r="4046" spans="1:20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 t="shared" si="319"/>
        <v>38</v>
      </c>
      <c r="Q4046">
        <f t="shared" si="315"/>
        <v>56.25</v>
      </c>
      <c r="R4046" s="13">
        <f t="shared" si="316"/>
        <v>42074.219699074078</v>
      </c>
      <c r="S4046" s="13">
        <f t="shared" si="317"/>
        <v>42104.208333333328</v>
      </c>
      <c r="T4046">
        <f t="shared" si="318"/>
        <v>2015</v>
      </c>
    </row>
    <row r="4047" spans="1:20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 t="shared" si="319"/>
        <v>0</v>
      </c>
      <c r="Q4047">
        <f t="shared" si="315"/>
        <v>1</v>
      </c>
      <c r="R4047" s="13">
        <f t="shared" si="316"/>
        <v>41842.201261574075</v>
      </c>
      <c r="S4047" s="13">
        <f t="shared" si="317"/>
        <v>41872.201261574075</v>
      </c>
      <c r="T4047">
        <f t="shared" si="318"/>
        <v>2014</v>
      </c>
    </row>
    <row r="4048" spans="1:20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 t="shared" si="319"/>
        <v>8</v>
      </c>
      <c r="Q4048">
        <f t="shared" si="315"/>
        <v>38.33</v>
      </c>
      <c r="R4048" s="13">
        <f t="shared" si="316"/>
        <v>41904.650578703702</v>
      </c>
      <c r="S4048" s="13">
        <f t="shared" si="317"/>
        <v>41934.650578703702</v>
      </c>
      <c r="T4048">
        <f t="shared" si="318"/>
        <v>2014</v>
      </c>
    </row>
    <row r="4049" spans="1:20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 t="shared" si="319"/>
        <v>2</v>
      </c>
      <c r="Q4049">
        <f t="shared" si="315"/>
        <v>27.5</v>
      </c>
      <c r="R4049" s="13">
        <f t="shared" si="316"/>
        <v>41991.022488425922</v>
      </c>
      <c r="S4049" s="13">
        <f t="shared" si="317"/>
        <v>42015.041666666672</v>
      </c>
      <c r="T4049">
        <f t="shared" si="318"/>
        <v>2014</v>
      </c>
    </row>
    <row r="4050" spans="1:20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 t="shared" si="319"/>
        <v>18</v>
      </c>
      <c r="Q4050">
        <f t="shared" si="315"/>
        <v>32.979999999999997</v>
      </c>
      <c r="R4050" s="13">
        <f t="shared" si="316"/>
        <v>42436.509108796294</v>
      </c>
      <c r="S4050" s="13">
        <f t="shared" si="317"/>
        <v>42471.467442129629</v>
      </c>
      <c r="T4050">
        <f t="shared" si="318"/>
        <v>2016</v>
      </c>
    </row>
    <row r="4051" spans="1:20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 t="shared" si="319"/>
        <v>0</v>
      </c>
      <c r="Q4051">
        <f t="shared" si="315"/>
        <v>16</v>
      </c>
      <c r="R4051" s="13">
        <f t="shared" si="316"/>
        <v>42169.958506944444</v>
      </c>
      <c r="S4051" s="13">
        <f t="shared" si="317"/>
        <v>42199.958506944444</v>
      </c>
      <c r="T4051">
        <f t="shared" si="318"/>
        <v>2015</v>
      </c>
    </row>
    <row r="4052" spans="1:20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 t="shared" si="319"/>
        <v>0</v>
      </c>
      <c r="Q4052">
        <f t="shared" si="315"/>
        <v>1</v>
      </c>
      <c r="R4052" s="13">
        <f t="shared" si="316"/>
        <v>41905.636469907404</v>
      </c>
      <c r="S4052" s="13">
        <f t="shared" si="317"/>
        <v>41935.636469907404</v>
      </c>
      <c r="T4052">
        <f t="shared" si="318"/>
        <v>2014</v>
      </c>
    </row>
    <row r="4053" spans="1:20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 t="shared" si="319"/>
        <v>0</v>
      </c>
      <c r="Q4053">
        <f t="shared" si="315"/>
        <v>0</v>
      </c>
      <c r="R4053" s="13">
        <f t="shared" si="316"/>
        <v>41761.810150462967</v>
      </c>
      <c r="S4053" s="13">
        <f t="shared" si="317"/>
        <v>41768.286805555559</v>
      </c>
      <c r="T4053">
        <f t="shared" si="318"/>
        <v>2014</v>
      </c>
    </row>
    <row r="4054" spans="1:20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 t="shared" si="319"/>
        <v>38</v>
      </c>
      <c r="Q4054">
        <f t="shared" si="315"/>
        <v>86.62</v>
      </c>
      <c r="R4054" s="13">
        <f t="shared" si="316"/>
        <v>41865.878657407404</v>
      </c>
      <c r="S4054" s="13">
        <f t="shared" si="317"/>
        <v>41925.878657407404</v>
      </c>
      <c r="T4054">
        <f t="shared" si="318"/>
        <v>2014</v>
      </c>
    </row>
    <row r="4055" spans="1:20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 t="shared" si="319"/>
        <v>22</v>
      </c>
      <c r="Q4055">
        <f t="shared" si="315"/>
        <v>55</v>
      </c>
      <c r="R4055" s="13">
        <f t="shared" si="316"/>
        <v>41928.690138888887</v>
      </c>
      <c r="S4055" s="13">
        <f t="shared" si="317"/>
        <v>41958.833333333328</v>
      </c>
      <c r="T4055">
        <f t="shared" si="318"/>
        <v>2014</v>
      </c>
    </row>
    <row r="4056" spans="1:20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 t="shared" si="319"/>
        <v>0</v>
      </c>
      <c r="Q4056">
        <f t="shared" si="315"/>
        <v>0</v>
      </c>
      <c r="R4056" s="13">
        <f t="shared" si="316"/>
        <v>42613.841261574074</v>
      </c>
      <c r="S4056" s="13">
        <f t="shared" si="317"/>
        <v>42644.166666666672</v>
      </c>
      <c r="T4056">
        <f t="shared" si="318"/>
        <v>2016</v>
      </c>
    </row>
    <row r="4057" spans="1:20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 t="shared" si="319"/>
        <v>18</v>
      </c>
      <c r="Q4057">
        <f t="shared" si="315"/>
        <v>41.95</v>
      </c>
      <c r="R4057" s="13">
        <f t="shared" si="316"/>
        <v>41779.648506944446</v>
      </c>
      <c r="S4057" s="13">
        <f t="shared" si="317"/>
        <v>41809.648506944446</v>
      </c>
      <c r="T4057">
        <f t="shared" si="318"/>
        <v>2014</v>
      </c>
    </row>
    <row r="4058" spans="1:20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 t="shared" si="319"/>
        <v>53</v>
      </c>
      <c r="Q4058">
        <f t="shared" si="315"/>
        <v>88.33</v>
      </c>
      <c r="R4058" s="13">
        <f t="shared" si="316"/>
        <v>42534.933321759265</v>
      </c>
      <c r="S4058" s="13">
        <f t="shared" si="317"/>
        <v>42554.832638888889</v>
      </c>
      <c r="T4058">
        <f t="shared" si="318"/>
        <v>2016</v>
      </c>
    </row>
    <row r="4059" spans="1:20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 t="shared" si="319"/>
        <v>22</v>
      </c>
      <c r="Q4059">
        <f t="shared" si="315"/>
        <v>129.16999999999999</v>
      </c>
      <c r="R4059" s="13">
        <f t="shared" si="316"/>
        <v>42310.968518518523</v>
      </c>
      <c r="S4059" s="13">
        <f t="shared" si="317"/>
        <v>42333.958333333328</v>
      </c>
      <c r="T4059">
        <f t="shared" si="318"/>
        <v>2015</v>
      </c>
    </row>
    <row r="4060" spans="1:20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 t="shared" si="319"/>
        <v>3</v>
      </c>
      <c r="Q4060">
        <f t="shared" si="315"/>
        <v>23.75</v>
      </c>
      <c r="R4060" s="13">
        <f t="shared" si="316"/>
        <v>42446.060694444444</v>
      </c>
      <c r="S4060" s="13">
        <f t="shared" si="317"/>
        <v>42461.165972222225</v>
      </c>
      <c r="T4060">
        <f t="shared" si="318"/>
        <v>2016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 t="shared" si="319"/>
        <v>3</v>
      </c>
      <c r="Q4061">
        <f t="shared" si="315"/>
        <v>35.71</v>
      </c>
      <c r="R4061" s="13">
        <f t="shared" si="316"/>
        <v>41866.640648148146</v>
      </c>
      <c r="S4061" s="13">
        <f t="shared" si="317"/>
        <v>41898.125</v>
      </c>
      <c r="T4061">
        <f t="shared" si="318"/>
        <v>2014</v>
      </c>
    </row>
    <row r="4062" spans="1:20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 t="shared" si="319"/>
        <v>3</v>
      </c>
      <c r="Q4062">
        <f t="shared" si="315"/>
        <v>57</v>
      </c>
      <c r="R4062" s="13">
        <f t="shared" si="316"/>
        <v>41779.695092592592</v>
      </c>
      <c r="S4062" s="13">
        <f t="shared" si="317"/>
        <v>41813.666666666664</v>
      </c>
      <c r="T4062">
        <f t="shared" si="318"/>
        <v>2014</v>
      </c>
    </row>
    <row r="4063" spans="1:20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 t="shared" si="319"/>
        <v>0</v>
      </c>
      <c r="Q4063">
        <f t="shared" si="315"/>
        <v>0</v>
      </c>
      <c r="R4063" s="13">
        <f t="shared" si="316"/>
        <v>42421.141469907408</v>
      </c>
      <c r="S4063" s="13">
        <f t="shared" si="317"/>
        <v>42481.099803240737</v>
      </c>
      <c r="T4063">
        <f t="shared" si="318"/>
        <v>2016</v>
      </c>
    </row>
    <row r="4064" spans="1:20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 t="shared" si="319"/>
        <v>2</v>
      </c>
      <c r="Q4064">
        <f t="shared" si="315"/>
        <v>163.33000000000001</v>
      </c>
      <c r="R4064" s="13">
        <f t="shared" si="316"/>
        <v>42523.739212962959</v>
      </c>
      <c r="S4064" s="13">
        <f t="shared" si="317"/>
        <v>42553.739212962959</v>
      </c>
      <c r="T4064">
        <f t="shared" si="318"/>
        <v>2016</v>
      </c>
    </row>
    <row r="4065" spans="1:20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 t="shared" si="319"/>
        <v>1</v>
      </c>
      <c r="Q4065">
        <f t="shared" si="315"/>
        <v>15</v>
      </c>
      <c r="R4065" s="13">
        <f t="shared" si="316"/>
        <v>41787.681527777779</v>
      </c>
      <c r="S4065" s="13">
        <f t="shared" si="317"/>
        <v>41817.681527777779</v>
      </c>
      <c r="T4065">
        <f t="shared" si="318"/>
        <v>2014</v>
      </c>
    </row>
    <row r="4066" spans="1:20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 t="shared" si="319"/>
        <v>19</v>
      </c>
      <c r="Q4066">
        <f t="shared" si="315"/>
        <v>64.17</v>
      </c>
      <c r="R4066" s="13">
        <f t="shared" si="316"/>
        <v>42093.588263888887</v>
      </c>
      <c r="S4066" s="13">
        <f t="shared" si="317"/>
        <v>42123.588263888887</v>
      </c>
      <c r="T4066">
        <f t="shared" si="318"/>
        <v>2015</v>
      </c>
    </row>
    <row r="4067" spans="1:20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 t="shared" si="319"/>
        <v>1</v>
      </c>
      <c r="Q4067">
        <f t="shared" si="315"/>
        <v>6.75</v>
      </c>
      <c r="R4067" s="13">
        <f t="shared" si="316"/>
        <v>41833.951516203706</v>
      </c>
      <c r="S4067" s="13">
        <f t="shared" si="317"/>
        <v>41863.951516203706</v>
      </c>
      <c r="T4067">
        <f t="shared" si="318"/>
        <v>2014</v>
      </c>
    </row>
    <row r="4068" spans="1:20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 t="shared" si="319"/>
        <v>0</v>
      </c>
      <c r="Q4068">
        <f t="shared" si="315"/>
        <v>25</v>
      </c>
      <c r="R4068" s="13">
        <f t="shared" si="316"/>
        <v>42479.039212962962</v>
      </c>
      <c r="S4068" s="13">
        <f t="shared" si="317"/>
        <v>42509.039212962962</v>
      </c>
      <c r="T4068">
        <f t="shared" si="318"/>
        <v>2016</v>
      </c>
    </row>
    <row r="4069" spans="1:20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 t="shared" si="319"/>
        <v>61</v>
      </c>
      <c r="Q4069">
        <f t="shared" si="315"/>
        <v>179.12</v>
      </c>
      <c r="R4069" s="13">
        <f t="shared" si="316"/>
        <v>42235.117476851854</v>
      </c>
      <c r="S4069" s="13">
        <f t="shared" si="317"/>
        <v>42275.117476851854</v>
      </c>
      <c r="T4069">
        <f t="shared" si="318"/>
        <v>2015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 t="shared" si="319"/>
        <v>1</v>
      </c>
      <c r="Q4070">
        <f t="shared" si="315"/>
        <v>34.950000000000003</v>
      </c>
      <c r="R4070" s="13">
        <f t="shared" si="316"/>
        <v>42718.963599537034</v>
      </c>
      <c r="S4070" s="13">
        <f t="shared" si="317"/>
        <v>42748.961805555555</v>
      </c>
      <c r="T4070">
        <f t="shared" si="318"/>
        <v>2016</v>
      </c>
    </row>
    <row r="4071" spans="1:20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 t="shared" si="319"/>
        <v>34</v>
      </c>
      <c r="Q4071">
        <f t="shared" si="315"/>
        <v>33.08</v>
      </c>
      <c r="R4071" s="13">
        <f t="shared" si="316"/>
        <v>42022.661527777775</v>
      </c>
      <c r="S4071" s="13">
        <f t="shared" si="317"/>
        <v>42063.5</v>
      </c>
      <c r="T4071">
        <f t="shared" si="318"/>
        <v>2015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 t="shared" si="319"/>
        <v>17</v>
      </c>
      <c r="Q4072">
        <f t="shared" si="315"/>
        <v>27.5</v>
      </c>
      <c r="R4072" s="13">
        <f t="shared" si="316"/>
        <v>42031.666898148149</v>
      </c>
      <c r="S4072" s="13">
        <f t="shared" si="317"/>
        <v>42064.125</v>
      </c>
      <c r="T4072">
        <f t="shared" si="318"/>
        <v>2015</v>
      </c>
    </row>
    <row r="4073" spans="1:20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 t="shared" si="319"/>
        <v>0</v>
      </c>
      <c r="Q4073">
        <f t="shared" si="315"/>
        <v>0</v>
      </c>
      <c r="R4073" s="13">
        <f t="shared" si="316"/>
        <v>42700.804756944446</v>
      </c>
      <c r="S4073" s="13">
        <f t="shared" si="317"/>
        <v>42730.804756944446</v>
      </c>
      <c r="T4073">
        <f t="shared" si="318"/>
        <v>2016</v>
      </c>
    </row>
    <row r="4074" spans="1:20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 t="shared" si="319"/>
        <v>0</v>
      </c>
      <c r="Q4074">
        <f t="shared" si="315"/>
        <v>2</v>
      </c>
      <c r="R4074" s="13">
        <f t="shared" si="316"/>
        <v>41812.77443287037</v>
      </c>
      <c r="S4074" s="13">
        <f t="shared" si="317"/>
        <v>41872.77443287037</v>
      </c>
      <c r="T4074">
        <f t="shared" si="318"/>
        <v>2014</v>
      </c>
    </row>
    <row r="4075" spans="1:20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 t="shared" si="319"/>
        <v>1</v>
      </c>
      <c r="Q4075">
        <f t="shared" si="315"/>
        <v>18.5</v>
      </c>
      <c r="R4075" s="13">
        <f t="shared" si="316"/>
        <v>42078.34520833334</v>
      </c>
      <c r="S4075" s="13">
        <f t="shared" si="317"/>
        <v>42133.166666666672</v>
      </c>
      <c r="T4075">
        <f t="shared" si="318"/>
        <v>2015</v>
      </c>
    </row>
    <row r="4076" spans="1:20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 t="shared" si="319"/>
        <v>27</v>
      </c>
      <c r="Q4076">
        <f t="shared" si="315"/>
        <v>35</v>
      </c>
      <c r="R4076" s="13">
        <f t="shared" si="316"/>
        <v>42283.552951388891</v>
      </c>
      <c r="S4076" s="13">
        <f t="shared" si="317"/>
        <v>42313.594618055555</v>
      </c>
      <c r="T4076">
        <f t="shared" si="318"/>
        <v>2015</v>
      </c>
    </row>
    <row r="4077" spans="1:20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 t="shared" si="319"/>
        <v>29</v>
      </c>
      <c r="Q4077">
        <f t="shared" si="315"/>
        <v>44.31</v>
      </c>
      <c r="R4077" s="13">
        <f t="shared" si="316"/>
        <v>41779.045937499999</v>
      </c>
      <c r="S4077" s="13">
        <f t="shared" si="317"/>
        <v>41820.727777777778</v>
      </c>
      <c r="T4077">
        <f t="shared" si="318"/>
        <v>2014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 t="shared" si="319"/>
        <v>0</v>
      </c>
      <c r="Q4078">
        <f t="shared" si="315"/>
        <v>0</v>
      </c>
      <c r="R4078" s="13">
        <f t="shared" si="316"/>
        <v>41905.795706018522</v>
      </c>
      <c r="S4078" s="13">
        <f t="shared" si="317"/>
        <v>41933.82708333333</v>
      </c>
      <c r="T4078">
        <f t="shared" si="318"/>
        <v>2014</v>
      </c>
    </row>
    <row r="4079" spans="1:20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 t="shared" si="319"/>
        <v>9</v>
      </c>
      <c r="Q4079">
        <f t="shared" si="315"/>
        <v>222.5</v>
      </c>
      <c r="R4079" s="13">
        <f t="shared" si="316"/>
        <v>42695.7105787037</v>
      </c>
      <c r="S4079" s="13">
        <f t="shared" si="317"/>
        <v>42725.7105787037</v>
      </c>
      <c r="T4079">
        <f t="shared" si="318"/>
        <v>2016</v>
      </c>
    </row>
    <row r="4080" spans="1:20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 t="shared" si="319"/>
        <v>0</v>
      </c>
      <c r="Q4080">
        <f t="shared" si="315"/>
        <v>0</v>
      </c>
      <c r="R4080" s="13">
        <f t="shared" si="316"/>
        <v>42732.787523148145</v>
      </c>
      <c r="S4080" s="13">
        <f t="shared" si="317"/>
        <v>42762.787523148145</v>
      </c>
      <c r="T4080">
        <f t="shared" si="318"/>
        <v>2016</v>
      </c>
    </row>
    <row r="4081" spans="1:20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 t="shared" si="319"/>
        <v>0</v>
      </c>
      <c r="Q4081">
        <f t="shared" si="315"/>
        <v>5</v>
      </c>
      <c r="R4081" s="13">
        <f t="shared" si="316"/>
        <v>42510.938900462963</v>
      </c>
      <c r="S4081" s="13">
        <f t="shared" si="317"/>
        <v>42540.938900462963</v>
      </c>
      <c r="T4081">
        <f t="shared" si="318"/>
        <v>2016</v>
      </c>
    </row>
    <row r="4082" spans="1:20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 t="shared" si="319"/>
        <v>0</v>
      </c>
      <c r="Q4082">
        <f t="shared" si="315"/>
        <v>0</v>
      </c>
      <c r="R4082" s="13">
        <f t="shared" si="316"/>
        <v>42511.698101851856</v>
      </c>
      <c r="S4082" s="13">
        <f t="shared" si="317"/>
        <v>42535.787500000006</v>
      </c>
      <c r="T4082">
        <f t="shared" si="318"/>
        <v>2016</v>
      </c>
    </row>
    <row r="4083" spans="1:20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 t="shared" si="319"/>
        <v>16</v>
      </c>
      <c r="Q4083">
        <f t="shared" si="315"/>
        <v>29.17</v>
      </c>
      <c r="R4083" s="13">
        <f t="shared" si="316"/>
        <v>42041.581307870365</v>
      </c>
      <c r="S4083" s="13">
        <f t="shared" si="317"/>
        <v>42071.539641203708</v>
      </c>
      <c r="T4083">
        <f t="shared" si="318"/>
        <v>2015</v>
      </c>
    </row>
    <row r="4084" spans="1:20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 t="shared" si="319"/>
        <v>2</v>
      </c>
      <c r="Q4084">
        <f t="shared" si="315"/>
        <v>1.5</v>
      </c>
      <c r="R4084" s="13">
        <f t="shared" si="316"/>
        <v>42307.189270833333</v>
      </c>
      <c r="S4084" s="13">
        <f t="shared" si="317"/>
        <v>42322.958333333328</v>
      </c>
      <c r="T4084">
        <f t="shared" si="318"/>
        <v>2015</v>
      </c>
    </row>
    <row r="4085" spans="1:20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 t="shared" si="319"/>
        <v>22</v>
      </c>
      <c r="Q4085">
        <f t="shared" si="315"/>
        <v>126.5</v>
      </c>
      <c r="R4085" s="13">
        <f t="shared" si="316"/>
        <v>42353.761759259258</v>
      </c>
      <c r="S4085" s="13">
        <f t="shared" si="317"/>
        <v>42383.761759259258</v>
      </c>
      <c r="T4085">
        <f t="shared" si="318"/>
        <v>2015</v>
      </c>
    </row>
    <row r="4086" spans="1:20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 t="shared" si="319"/>
        <v>0</v>
      </c>
      <c r="Q4086">
        <f t="shared" si="315"/>
        <v>10</v>
      </c>
      <c r="R4086" s="13">
        <f t="shared" si="316"/>
        <v>42622.436412037037</v>
      </c>
      <c r="S4086" s="13">
        <f t="shared" si="317"/>
        <v>42652.436412037037</v>
      </c>
      <c r="T4086">
        <f t="shared" si="318"/>
        <v>2016</v>
      </c>
    </row>
    <row r="4087" spans="1:20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 t="shared" si="319"/>
        <v>0</v>
      </c>
      <c r="Q4087">
        <f t="shared" si="315"/>
        <v>10</v>
      </c>
      <c r="R4087" s="13">
        <f t="shared" si="316"/>
        <v>42058.603877314818</v>
      </c>
      <c r="S4087" s="13">
        <f t="shared" si="317"/>
        <v>42087.165972222225</v>
      </c>
      <c r="T4087">
        <f t="shared" si="318"/>
        <v>2015</v>
      </c>
    </row>
    <row r="4088" spans="1:20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 t="shared" si="319"/>
        <v>5</v>
      </c>
      <c r="Q4088">
        <f t="shared" si="315"/>
        <v>9.4</v>
      </c>
      <c r="R4088" s="13">
        <f t="shared" si="316"/>
        <v>42304.940960648149</v>
      </c>
      <c r="S4088" s="13">
        <f t="shared" si="317"/>
        <v>42329.166666666672</v>
      </c>
      <c r="T4088">
        <f t="shared" si="318"/>
        <v>2015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 t="shared" si="319"/>
        <v>0</v>
      </c>
      <c r="Q4089">
        <f t="shared" si="315"/>
        <v>0</v>
      </c>
      <c r="R4089" s="13">
        <f t="shared" si="316"/>
        <v>42538.742893518516</v>
      </c>
      <c r="S4089" s="13">
        <f t="shared" si="317"/>
        <v>42568.742893518516</v>
      </c>
      <c r="T4089">
        <f t="shared" si="318"/>
        <v>2016</v>
      </c>
    </row>
    <row r="4090" spans="1:20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 t="shared" si="319"/>
        <v>11</v>
      </c>
      <c r="Q4090">
        <f t="shared" si="315"/>
        <v>72</v>
      </c>
      <c r="R4090" s="13">
        <f t="shared" si="316"/>
        <v>41990.612546296295</v>
      </c>
      <c r="S4090" s="13">
        <f t="shared" si="317"/>
        <v>42020.434722222228</v>
      </c>
      <c r="T4090">
        <f t="shared" si="318"/>
        <v>2014</v>
      </c>
    </row>
    <row r="4091" spans="1:20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 t="shared" si="319"/>
        <v>5</v>
      </c>
      <c r="Q4091">
        <f t="shared" si="315"/>
        <v>30</v>
      </c>
      <c r="R4091" s="13">
        <f t="shared" si="316"/>
        <v>42122.732499999998</v>
      </c>
      <c r="S4091" s="13">
        <f t="shared" si="317"/>
        <v>42155.732638888891</v>
      </c>
      <c r="T4091">
        <f t="shared" si="318"/>
        <v>2015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 t="shared" si="319"/>
        <v>3</v>
      </c>
      <c r="Q4092">
        <f t="shared" si="315"/>
        <v>10.67</v>
      </c>
      <c r="R4092" s="13">
        <f t="shared" si="316"/>
        <v>42209.67288194444</v>
      </c>
      <c r="S4092" s="13">
        <f t="shared" si="317"/>
        <v>42223.625</v>
      </c>
      <c r="T4092">
        <f t="shared" si="318"/>
        <v>2015</v>
      </c>
    </row>
    <row r="4093" spans="1:20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 t="shared" si="319"/>
        <v>13</v>
      </c>
      <c r="Q4093">
        <f t="shared" si="315"/>
        <v>25.5</v>
      </c>
      <c r="R4093" s="13">
        <f t="shared" si="316"/>
        <v>41990.506377314814</v>
      </c>
      <c r="S4093" s="13">
        <f t="shared" si="317"/>
        <v>42020.506377314814</v>
      </c>
      <c r="T4093">
        <f t="shared" si="318"/>
        <v>2014</v>
      </c>
    </row>
    <row r="4094" spans="1:20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 t="shared" si="319"/>
        <v>0</v>
      </c>
      <c r="Q4094">
        <f t="shared" si="315"/>
        <v>20</v>
      </c>
      <c r="R4094" s="13">
        <f t="shared" si="316"/>
        <v>42039.194988425923</v>
      </c>
      <c r="S4094" s="13">
        <f t="shared" si="317"/>
        <v>42099.153321759266</v>
      </c>
      <c r="T4094">
        <f t="shared" si="318"/>
        <v>2015</v>
      </c>
    </row>
    <row r="4095" spans="1:20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 t="shared" si="319"/>
        <v>2</v>
      </c>
      <c r="Q4095">
        <f t="shared" si="315"/>
        <v>15</v>
      </c>
      <c r="R4095" s="13">
        <f t="shared" si="316"/>
        <v>42178.815891203703</v>
      </c>
      <c r="S4095" s="13">
        <f t="shared" si="317"/>
        <v>42238.815891203703</v>
      </c>
      <c r="T4095">
        <f t="shared" si="318"/>
        <v>2015</v>
      </c>
    </row>
    <row r="4096" spans="1:20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 t="shared" si="319"/>
        <v>37</v>
      </c>
      <c r="Q4096">
        <f t="shared" si="315"/>
        <v>91.25</v>
      </c>
      <c r="R4096" s="13">
        <f t="shared" si="316"/>
        <v>41890.086805555555</v>
      </c>
      <c r="S4096" s="13">
        <f t="shared" si="317"/>
        <v>41934.207638888889</v>
      </c>
      <c r="T4096">
        <f t="shared" si="318"/>
        <v>2014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 t="shared" si="319"/>
        <v>3</v>
      </c>
      <c r="Q4097">
        <f t="shared" si="315"/>
        <v>800</v>
      </c>
      <c r="R4097" s="13">
        <f t="shared" si="316"/>
        <v>42693.031828703708</v>
      </c>
      <c r="S4097" s="13">
        <f t="shared" si="317"/>
        <v>42723.031828703708</v>
      </c>
      <c r="T4097">
        <f t="shared" si="318"/>
        <v>2016</v>
      </c>
    </row>
    <row r="4098" spans="1:20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 t="shared" si="319"/>
        <v>11</v>
      </c>
      <c r="Q4098">
        <f t="shared" si="315"/>
        <v>80</v>
      </c>
      <c r="R4098" s="13">
        <f t="shared" si="316"/>
        <v>42750.530312499999</v>
      </c>
      <c r="S4098" s="13">
        <f t="shared" si="317"/>
        <v>42794.368749999994</v>
      </c>
      <c r="T4098">
        <f t="shared" si="318"/>
        <v>2017</v>
      </c>
    </row>
    <row r="4099" spans="1:20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 t="shared" si="319"/>
        <v>0</v>
      </c>
      <c r="Q4099">
        <f t="shared" ref="Q4099:Q4115" si="320">IFERROR(ROUND(E4099/L4099,2),0)</f>
        <v>0</v>
      </c>
      <c r="R4099" s="13">
        <f t="shared" ref="R4099:R4115" si="321">(((J4099/60)/60)/24+DATE(1970,1,1))</f>
        <v>42344.824502314819</v>
      </c>
      <c r="S4099" s="13">
        <f t="shared" ref="S4099:S4115" si="322">(((I4099/60)/60)/24)+DATE(1970,1,1)</f>
        <v>42400.996527777781</v>
      </c>
      <c r="T4099">
        <f t="shared" ref="T4099:T4115" si="323">YEAR(R4099)</f>
        <v>2015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 t="shared" ref="P4100:P4115" si="324">ROUND(E4100/D4100*100,0)</f>
        <v>0</v>
      </c>
      <c r="Q4100">
        <f t="shared" si="320"/>
        <v>0</v>
      </c>
      <c r="R4100" s="13">
        <f t="shared" si="321"/>
        <v>42495.722187499996</v>
      </c>
      <c r="S4100" s="13">
        <f t="shared" si="322"/>
        <v>42525.722187499996</v>
      </c>
      <c r="T4100">
        <f t="shared" si="323"/>
        <v>2016</v>
      </c>
    </row>
    <row r="4101" spans="1:20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 t="shared" si="324"/>
        <v>1</v>
      </c>
      <c r="Q4101">
        <f t="shared" si="320"/>
        <v>50</v>
      </c>
      <c r="R4101" s="13">
        <f t="shared" si="321"/>
        <v>42570.850381944445</v>
      </c>
      <c r="S4101" s="13">
        <f t="shared" si="322"/>
        <v>42615.850381944445</v>
      </c>
      <c r="T4101">
        <f t="shared" si="323"/>
        <v>2016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 t="shared" si="324"/>
        <v>0</v>
      </c>
      <c r="Q4102">
        <f t="shared" si="320"/>
        <v>0</v>
      </c>
      <c r="R4102" s="13">
        <f t="shared" si="321"/>
        <v>41927.124884259261</v>
      </c>
      <c r="S4102" s="13">
        <f t="shared" si="322"/>
        <v>41937.124884259261</v>
      </c>
      <c r="T4102">
        <f t="shared" si="323"/>
        <v>2014</v>
      </c>
    </row>
    <row r="4103" spans="1:20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 t="shared" si="324"/>
        <v>0</v>
      </c>
      <c r="Q4103">
        <f t="shared" si="320"/>
        <v>0</v>
      </c>
      <c r="R4103" s="13">
        <f t="shared" si="321"/>
        <v>42730.903726851851</v>
      </c>
      <c r="S4103" s="13">
        <f t="shared" si="322"/>
        <v>42760.903726851851</v>
      </c>
      <c r="T4103">
        <f t="shared" si="323"/>
        <v>2016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 t="shared" si="324"/>
        <v>27</v>
      </c>
      <c r="Q4104">
        <f t="shared" si="320"/>
        <v>22.83</v>
      </c>
      <c r="R4104" s="13">
        <f t="shared" si="321"/>
        <v>42475.848067129627</v>
      </c>
      <c r="S4104" s="13">
        <f t="shared" si="322"/>
        <v>42505.848067129627</v>
      </c>
      <c r="T4104">
        <f t="shared" si="323"/>
        <v>2016</v>
      </c>
    </row>
    <row r="4105" spans="1:20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 t="shared" si="324"/>
        <v>10</v>
      </c>
      <c r="Q4105">
        <f t="shared" si="320"/>
        <v>16.670000000000002</v>
      </c>
      <c r="R4105" s="13">
        <f t="shared" si="321"/>
        <v>42188.83293981482</v>
      </c>
      <c r="S4105" s="13">
        <f t="shared" si="322"/>
        <v>42242.772222222222</v>
      </c>
      <c r="T4105">
        <f t="shared" si="323"/>
        <v>2015</v>
      </c>
    </row>
    <row r="4106" spans="1:20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 t="shared" si="324"/>
        <v>21</v>
      </c>
      <c r="Q4106">
        <f t="shared" si="320"/>
        <v>45.79</v>
      </c>
      <c r="R4106" s="13">
        <f t="shared" si="321"/>
        <v>42640.278171296297</v>
      </c>
      <c r="S4106" s="13">
        <f t="shared" si="322"/>
        <v>42670.278171296297</v>
      </c>
      <c r="T4106">
        <f t="shared" si="323"/>
        <v>2016</v>
      </c>
    </row>
    <row r="4107" spans="1:20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 t="shared" si="324"/>
        <v>7</v>
      </c>
      <c r="Q4107">
        <f t="shared" si="320"/>
        <v>383.33</v>
      </c>
      <c r="R4107" s="13">
        <f t="shared" si="321"/>
        <v>42697.010520833333</v>
      </c>
      <c r="S4107" s="13">
        <f t="shared" si="322"/>
        <v>42730.010520833333</v>
      </c>
      <c r="T4107">
        <f t="shared" si="323"/>
        <v>2016</v>
      </c>
    </row>
    <row r="4108" spans="1:20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 t="shared" si="324"/>
        <v>71</v>
      </c>
      <c r="Q4108">
        <f t="shared" si="320"/>
        <v>106.97</v>
      </c>
      <c r="R4108" s="13">
        <f t="shared" si="321"/>
        <v>42053.049375000002</v>
      </c>
      <c r="S4108" s="13">
        <f t="shared" si="322"/>
        <v>42096.041666666672</v>
      </c>
      <c r="T4108">
        <f t="shared" si="323"/>
        <v>2015</v>
      </c>
    </row>
    <row r="4109" spans="1:20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 t="shared" si="324"/>
        <v>2</v>
      </c>
      <c r="Q4109">
        <f t="shared" si="320"/>
        <v>10.25</v>
      </c>
      <c r="R4109" s="13">
        <f t="shared" si="321"/>
        <v>41883.916678240741</v>
      </c>
      <c r="S4109" s="13">
        <f t="shared" si="322"/>
        <v>41906.916678240741</v>
      </c>
      <c r="T4109">
        <f t="shared" si="323"/>
        <v>2014</v>
      </c>
    </row>
    <row r="4110" spans="1:20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 t="shared" si="324"/>
        <v>2</v>
      </c>
      <c r="Q4110">
        <f t="shared" si="320"/>
        <v>59</v>
      </c>
      <c r="R4110" s="13">
        <f t="shared" si="321"/>
        <v>42767.031678240746</v>
      </c>
      <c r="S4110" s="13">
        <f t="shared" si="322"/>
        <v>42797.208333333328</v>
      </c>
      <c r="T4110">
        <f t="shared" si="323"/>
        <v>2017</v>
      </c>
    </row>
    <row r="4111" spans="1:20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 t="shared" si="324"/>
        <v>0</v>
      </c>
      <c r="Q4111">
        <f t="shared" si="320"/>
        <v>0</v>
      </c>
      <c r="R4111" s="13">
        <f t="shared" si="321"/>
        <v>42307.539398148147</v>
      </c>
      <c r="S4111" s="13">
        <f t="shared" si="322"/>
        <v>42337.581064814818</v>
      </c>
      <c r="T4111">
        <f t="shared" si="323"/>
        <v>2015</v>
      </c>
    </row>
    <row r="4112" spans="1:20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 t="shared" si="324"/>
        <v>29</v>
      </c>
      <c r="Q4112">
        <f t="shared" si="320"/>
        <v>14.33</v>
      </c>
      <c r="R4112" s="13">
        <f t="shared" si="321"/>
        <v>42512.626747685179</v>
      </c>
      <c r="S4112" s="13">
        <f t="shared" si="322"/>
        <v>42572.626747685179</v>
      </c>
      <c r="T4112">
        <f t="shared" si="323"/>
        <v>2016</v>
      </c>
    </row>
    <row r="4113" spans="1:20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 t="shared" si="324"/>
        <v>3</v>
      </c>
      <c r="Q4113">
        <f t="shared" si="320"/>
        <v>15.67</v>
      </c>
      <c r="R4113" s="13">
        <f t="shared" si="321"/>
        <v>42029.135879629626</v>
      </c>
      <c r="S4113" s="13">
        <f t="shared" si="322"/>
        <v>42059.135879629626</v>
      </c>
      <c r="T4113">
        <f t="shared" si="323"/>
        <v>2015</v>
      </c>
    </row>
    <row r="4114" spans="1:20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 t="shared" si="324"/>
        <v>0</v>
      </c>
      <c r="Q4114">
        <f t="shared" si="320"/>
        <v>1</v>
      </c>
      <c r="R4114" s="13">
        <f t="shared" si="321"/>
        <v>42400.946597222224</v>
      </c>
      <c r="S4114" s="13">
        <f t="shared" si="322"/>
        <v>42428</v>
      </c>
      <c r="T4114">
        <f t="shared" si="323"/>
        <v>2016</v>
      </c>
    </row>
    <row r="4115" spans="1:20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 t="shared" si="324"/>
        <v>0</v>
      </c>
      <c r="Q4115">
        <f t="shared" si="320"/>
        <v>1</v>
      </c>
      <c r="R4115" s="13">
        <f t="shared" si="321"/>
        <v>42358.573182870372</v>
      </c>
      <c r="S4115" s="13">
        <f t="shared" si="322"/>
        <v>42377.273611111115</v>
      </c>
      <c r="T4115">
        <f t="shared" si="323"/>
        <v>2015</v>
      </c>
    </row>
  </sheetData>
  <autoFilter ref="A1:T4115" xr:uid="{5B62CE1B-002F-4AAB-A9F8-187FAF7D28ED}"/>
  <conditionalFormatting sqref="F1:F1048576">
    <cfRule type="cellIs" dxfId="27" priority="9" operator="equal">
      <formula>"failed"</formula>
    </cfRule>
    <cfRule type="cellIs" dxfId="26" priority="10" operator="equal">
      <formula>"canceled"</formula>
    </cfRule>
    <cfRule type="cellIs" dxfId="25" priority="11" operator="equal">
      <formula>"canceled"</formula>
    </cfRule>
    <cfRule type="cellIs" dxfId="24" priority="12" operator="equal">
      <formula>"canceled"</formula>
    </cfRule>
    <cfRule type="cellIs" dxfId="23" priority="13" operator="equal">
      <formula>"live"</formula>
    </cfRule>
    <cfRule type="cellIs" dxfId="22" priority="14" operator="equal">
      <formula>"successful"</formula>
    </cfRule>
    <cfRule type="cellIs" dxfId="21" priority="15" operator="equal">
      <formula>"live"</formula>
    </cfRule>
  </conditionalFormatting>
  <conditionalFormatting sqref="P1:P1048576 Q1:T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num" val="0"/>
        <cfvo type="num" val="100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00B0F0"/>
      </colorScale>
    </cfRule>
    <cfRule type="colorScale" priority="4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4115">
    <cfRule type="colorScale" priority="5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EF274-ECC3-4161-B94C-A5ECDBD1792A}">
  <sheetPr codeName="Sheet2"/>
  <dimension ref="A1:E18"/>
  <sheetViews>
    <sheetView tabSelected="1" topLeftCell="A4" workbookViewId="0">
      <selection activeCell="F12" sqref="F1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8316</v>
      </c>
      <c r="B1" t="s">
        <v>8273</v>
      </c>
    </row>
    <row r="2" spans="1:5" x14ac:dyDescent="0.35">
      <c r="A2" s="10" t="s">
        <v>8361</v>
      </c>
      <c r="B2" t="s">
        <v>8320</v>
      </c>
    </row>
    <row r="4" spans="1:5" x14ac:dyDescent="0.35">
      <c r="A4" s="10" t="s">
        <v>8322</v>
      </c>
      <c r="B4" s="10" t="s">
        <v>8321</v>
      </c>
    </row>
    <row r="5" spans="1:5" x14ac:dyDescent="0.35">
      <c r="A5" s="10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35">
      <c r="A6" s="18" t="s">
        <v>8334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35">
      <c r="A7" s="18" t="s">
        <v>8335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35">
      <c r="A8" s="18" t="s">
        <v>8336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35">
      <c r="A9" s="18" t="s">
        <v>8337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35">
      <c r="A10" s="18" t="s">
        <v>8327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35">
      <c r="A11" s="18" t="s">
        <v>8338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35">
      <c r="A12" s="18" t="s">
        <v>8328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35">
      <c r="A13" s="18" t="s">
        <v>8329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35">
      <c r="A14" s="18" t="s">
        <v>8330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35">
      <c r="A15" s="18" t="s">
        <v>8331</v>
      </c>
      <c r="B15" s="9"/>
      <c r="C15" s="9">
        <v>50</v>
      </c>
      <c r="D15" s="9">
        <v>65</v>
      </c>
      <c r="E15" s="9">
        <v>115</v>
      </c>
    </row>
    <row r="16" spans="1:5" x14ac:dyDescent="0.35">
      <c r="A16" s="18" t="s">
        <v>8332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35">
      <c r="A17" s="18" t="s">
        <v>8339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35">
      <c r="A18" s="18" t="s">
        <v>8319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59489-CD6F-425C-B515-AAC243BCE141}">
  <sheetPr codeName="Sheet3"/>
  <dimension ref="A1:H13"/>
  <sheetViews>
    <sheetView zoomScale="48" zoomScaleNormal="164" workbookViewId="0">
      <selection activeCell="B5" sqref="B5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9" t="s">
        <v>8362</v>
      </c>
      <c r="B1" s="19" t="s">
        <v>8363</v>
      </c>
      <c r="C1" s="19" t="s">
        <v>8364</v>
      </c>
      <c r="D1" s="19" t="s">
        <v>8380</v>
      </c>
      <c r="E1" s="19" t="s">
        <v>8365</v>
      </c>
      <c r="F1" s="20" t="s">
        <v>8366</v>
      </c>
      <c r="G1" s="19" t="s">
        <v>8367</v>
      </c>
      <c r="H1" s="19" t="s">
        <v>8368</v>
      </c>
    </row>
    <row r="2" spans="1:8" x14ac:dyDescent="0.35">
      <c r="A2" t="s">
        <v>8369</v>
      </c>
      <c r="B2">
        <f>COUNTIFS(Kickstarter!F:F,"=successful",Kickstarter!D:D,"&lt;1000")</f>
        <v>322</v>
      </c>
      <c r="C2">
        <f>COUNTIFS(Kickstarter!F:F,"=failed",Kickstarter!D:D,"&lt;1000")</f>
        <v>113</v>
      </c>
      <c r="D2">
        <f>COUNTIFS(Kickstarter!F:F,"=canceled",Kickstarter!D:D,"&lt;1000")</f>
        <v>18</v>
      </c>
      <c r="E2">
        <f>SUM(B2,C2,D2)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35">
      <c r="A3" t="s">
        <v>8370</v>
      </c>
      <c r="B3">
        <f>COUNTIFS(Kickstarter!F:F,"=successful",Kickstarter!D:D,"&gt;=1000",Kickstarter!D:D,"&lt;=4999")</f>
        <v>932</v>
      </c>
      <c r="C3">
        <f>COUNTIFS(Kickstarter!F:F,"=failed",Kickstarter!D:D,"&gt;=1000",Kickstarter!D:D,"&lt;=4999")</f>
        <v>420</v>
      </c>
      <c r="D3">
        <f>COUNTIFS(Kickstarter!F:F,"=canceled",Kickstarter!D:D,"&gt;=1000",Kickstarter!D:D,"&lt;=4999")</f>
        <v>60</v>
      </c>
      <c r="E3">
        <f t="shared" ref="E3:E13" si="0">SUM(B3,C3,D3)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8" x14ac:dyDescent="0.35">
      <c r="A4" t="s">
        <v>8371</v>
      </c>
      <c r="B4">
        <f>COUNTIFS(Kickstarter!F:F,"=successful",Kickstarter!D:D,"&gt;=5000",Kickstarter!D:D,"&lt;=9999")</f>
        <v>381</v>
      </c>
      <c r="C4">
        <f>COUNTIFS(Kickstarter!F:F,"=failed",Kickstarter!D:D,"&gt;=5000",Kickstarter!D:D,"&lt;=9999")</f>
        <v>283</v>
      </c>
      <c r="D4">
        <f>COUNTIFS(Kickstarter!F:F,"=canceled",Kickstarter!D:D,"&gt;=5000",Kickstarter!D:D,"&lt;=9999")</f>
        <v>52</v>
      </c>
      <c r="E4">
        <f t="shared" si="0"/>
        <v>716</v>
      </c>
      <c r="F4" s="21">
        <f t="shared" si="1"/>
        <v>0.53212290502793291</v>
      </c>
      <c r="G4" s="21">
        <f t="shared" si="2"/>
        <v>0.39525139664804471</v>
      </c>
      <c r="H4" s="21">
        <f t="shared" si="3"/>
        <v>7.2625698324022353E-2</v>
      </c>
    </row>
    <row r="5" spans="1:8" x14ac:dyDescent="0.35">
      <c r="A5" t="s">
        <v>8372</v>
      </c>
      <c r="B5">
        <f>COUNTIFS(Kickstarter!F:F,"=successful",Kickstarter!D:D,"&gt;=10000",Kickstarter!D:D,"&lt;=14999")</f>
        <v>168</v>
      </c>
      <c r="C5">
        <f>COUNTIFS(Kickstarter!F:F,"=failed",Kickstarter!D:D,"&gt;=10000",Kickstarter!D:D,"&lt;=14999")</f>
        <v>144</v>
      </c>
      <c r="D5">
        <f>COUNTIFS(Kickstarter!F:F,"=canceled",Kickstarter!D:D,"&gt;=10000",Kickstarter!D:D,"&lt;=14999")</f>
        <v>40</v>
      </c>
      <c r="E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8" x14ac:dyDescent="0.35">
      <c r="A6" t="s">
        <v>8373</v>
      </c>
      <c r="B6">
        <f>COUNTIFS(Kickstarter!F:F,"=successful",Kickstarter!D:D,"&gt;=15000",Kickstarter!D:D,"&lt;=19999")</f>
        <v>94</v>
      </c>
      <c r="C6">
        <f>COUNTIFS(Kickstarter!F:F,"=failed",Kickstarter!D:D,"&gt;=15000",Kickstarter!D:D,"&lt;=19999")</f>
        <v>90</v>
      </c>
      <c r="D6">
        <f>COUNTIFS(Kickstarter!F:F,"=canceled",Kickstarter!D:D,"&gt;=15000",Kickstarter!D:D,"&lt;=19999")</f>
        <v>17</v>
      </c>
      <c r="E6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8" x14ac:dyDescent="0.35">
      <c r="A7" t="s">
        <v>8374</v>
      </c>
      <c r="B7">
        <f>COUNTIFS(Kickstarter!F:F,"=successful",Kickstarter!D:D,"&gt;=20000",Kickstarter!D:D,"&lt;=24999")</f>
        <v>62</v>
      </c>
      <c r="C7">
        <f>COUNTIFS(Kickstarter!F:F,"=failed",Kickstarter!D:D,"&gt;=20000",Kickstarter!D:D,"&lt;=24999")</f>
        <v>72</v>
      </c>
      <c r="D7">
        <f>COUNTIFS(Kickstarter!F:F,"=canceled",Kickstarter!D:D,"&gt;=20000",Kickstarter!D:D,"&lt;=24999")</f>
        <v>14</v>
      </c>
      <c r="E7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8" x14ac:dyDescent="0.35">
      <c r="A8" t="s">
        <v>8375</v>
      </c>
      <c r="B8">
        <f>COUNTIFS(Kickstarter!F:F,"=successful",Kickstarter!D:D,"&gt;=25000",Kickstarter!D:D,"&lt;=29999")</f>
        <v>55</v>
      </c>
      <c r="C8">
        <f>COUNTIFS(Kickstarter!F:F,"=failed",Kickstarter!D:D,"&gt;=25000",Kickstarter!D:D,"&lt;=29999")</f>
        <v>64</v>
      </c>
      <c r="D8">
        <f>COUNTIFS(Kickstarter!F:F,"=canceled",Kickstarter!D:D,"&gt;=25000",Kickstarter!D:D,"&lt;=29999")</f>
        <v>18</v>
      </c>
      <c r="E8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8" x14ac:dyDescent="0.35">
      <c r="A9" t="s">
        <v>8376</v>
      </c>
      <c r="B9">
        <f>COUNTIFS(Kickstarter!F:F,"=successful",Kickstarter!D:D,"&gt;=30000",Kickstarter!D:D,"&lt;=34999")</f>
        <v>32</v>
      </c>
      <c r="C9">
        <f>COUNTIFS(Kickstarter!F:F,"=failed",Kickstarter!D:D,"&gt;=30000",Kickstarter!D:D,"&lt;=34999")</f>
        <v>37</v>
      </c>
      <c r="D9">
        <f>COUNTIFS(Kickstarter!F:F,"=canceled",Kickstarter!D:D,"&gt;=30000",Kickstarter!D:D,"&lt;=34999")</f>
        <v>13</v>
      </c>
      <c r="E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8" x14ac:dyDescent="0.35">
      <c r="A10" t="s">
        <v>8381</v>
      </c>
      <c r="B10">
        <f>COUNTIFS(Kickstarter!F:F,"=successful",Kickstarter!D:D,"&gt;=35000",Kickstarter!D:D,"&lt;=39999")</f>
        <v>26</v>
      </c>
      <c r="C10">
        <f>COUNTIFS(Kickstarter!F:F,"=failed",Kickstarter!D:D,"&gt;=35000",Kickstarter!D:D,"&lt;=39999")</f>
        <v>22</v>
      </c>
      <c r="D10">
        <f>COUNTIFS(Kickstarter!F:F,"=canceled",Kickstarter!D:D,"&gt;=35000",Kickstarter!D:D,"&lt;=39999")</f>
        <v>7</v>
      </c>
      <c r="E10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8" x14ac:dyDescent="0.35">
      <c r="A11" t="s">
        <v>8377</v>
      </c>
      <c r="B11">
        <f>COUNTIFS(Kickstarter!F:F,"=successful",Kickstarter!D:D,"&gt;=40000",Kickstarter!D:D,"&lt;=44999")</f>
        <v>21</v>
      </c>
      <c r="C11">
        <f>COUNTIFS(Kickstarter!F:F,"=failed",Kickstarter!D:D,"&gt;=40000",Kickstarter!D:D,"&lt;=44999")</f>
        <v>16</v>
      </c>
      <c r="D11">
        <f>COUNTIFS(Kickstarter!F:F,"=canceled",Kickstarter!D:D,"&gt;=40000",Kickstarter!D:D,"&lt;=44999")</f>
        <v>6</v>
      </c>
      <c r="E11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8" x14ac:dyDescent="0.35">
      <c r="A12" t="s">
        <v>8378</v>
      </c>
      <c r="B12">
        <f>COUNTIFS(Kickstarter!F:F,"=successful",Kickstarter!D:D,"&gt;=45000",Kickstarter!D:D,"&lt;=49999")</f>
        <v>6</v>
      </c>
      <c r="C12">
        <f>COUNTIFS(Kickstarter!F:F,"=failed",Kickstarter!D:D,"&gt;=45000",Kickstarter!D:D,"&lt;=49999")</f>
        <v>11</v>
      </c>
      <c r="D12">
        <f>COUNTIFS(Kickstarter!F:F,"=canceled",Kickstarter!D:D,"&gt;=45000",Kickstarter!D:D,"&lt;=49999")</f>
        <v>4</v>
      </c>
      <c r="E12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8" x14ac:dyDescent="0.35">
      <c r="A13" t="s">
        <v>8379</v>
      </c>
      <c r="B13">
        <f>COUNTIFS(Kickstarter!F:F,"=successful",Kickstarter!D:D,"&gt;50000")</f>
        <v>55</v>
      </c>
      <c r="C13">
        <f>COUNTIFS(Kickstarter!F:F,"=failed",Kickstarter!D:D,"&gt;50000")</f>
        <v>198</v>
      </c>
      <c r="D13">
        <f>COUNTIFS(Kickstarter!F:F,"=canceled",Kickstarter!D:D,"&gt;50000")</f>
        <v>83</v>
      </c>
      <c r="E13">
        <f t="shared" si="0"/>
        <v>336</v>
      </c>
      <c r="F13" s="21">
        <f t="shared" si="1"/>
        <v>0.16369047619047619</v>
      </c>
      <c r="G13" s="21">
        <f t="shared" si="2"/>
        <v>0.5892857142857143</v>
      </c>
      <c r="H13" s="21">
        <f t="shared" si="3"/>
        <v>0.24702380952380953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409C0-BA2B-4820-B53B-8558A08A89E4}">
  <sheetPr codeName="Sheet4"/>
  <dimension ref="A1:Q413"/>
  <sheetViews>
    <sheetView workbookViewId="0">
      <selection activeCell="F1" sqref="F1"/>
    </sheetView>
  </sheetViews>
  <sheetFormatPr defaultRowHeight="14.5" x14ac:dyDescent="0.35"/>
  <cols>
    <col min="6" max="6" width="9.1796875" bestFit="1" customWidth="1"/>
  </cols>
  <sheetData>
    <row r="1" spans="1:17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</row>
    <row r="2" spans="1:17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t="s">
        <v>8274</v>
      </c>
      <c r="P2">
        <v>105</v>
      </c>
      <c r="Q2">
        <v>93.43</v>
      </c>
    </row>
    <row r="3" spans="1:17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t="s">
        <v>8274</v>
      </c>
      <c r="P3">
        <v>115</v>
      </c>
      <c r="Q3">
        <v>110.97</v>
      </c>
    </row>
    <row r="4" spans="1:17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t="s">
        <v>8274</v>
      </c>
      <c r="P4">
        <v>121</v>
      </c>
      <c r="Q4">
        <v>71.790000000000006</v>
      </c>
    </row>
    <row r="5" spans="1:17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t="s">
        <v>8274</v>
      </c>
      <c r="P5">
        <v>100</v>
      </c>
      <c r="Q5">
        <v>1000</v>
      </c>
    </row>
    <row r="6" spans="1:17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t="s">
        <v>8274</v>
      </c>
      <c r="P6">
        <v>101</v>
      </c>
      <c r="Q6">
        <v>63.83</v>
      </c>
    </row>
    <row r="7" spans="1:17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t="s">
        <v>8274</v>
      </c>
      <c r="P7">
        <v>116</v>
      </c>
      <c r="Q7">
        <v>44.33</v>
      </c>
    </row>
    <row r="8" spans="1:17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t="s">
        <v>8274</v>
      </c>
      <c r="P8">
        <v>108</v>
      </c>
      <c r="Q8">
        <v>126.55</v>
      </c>
    </row>
    <row r="9" spans="1:17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t="s">
        <v>8274</v>
      </c>
      <c r="P9">
        <v>100</v>
      </c>
      <c r="Q9">
        <v>129.03</v>
      </c>
    </row>
    <row r="10" spans="1:17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t="s">
        <v>8274</v>
      </c>
      <c r="P10">
        <v>123</v>
      </c>
      <c r="Q10">
        <v>71.239999999999995</v>
      </c>
    </row>
    <row r="11" spans="1:17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t="s">
        <v>8274</v>
      </c>
      <c r="P11">
        <v>121</v>
      </c>
      <c r="Q11">
        <v>40.85</v>
      </c>
    </row>
    <row r="12" spans="1:17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t="s">
        <v>8274</v>
      </c>
      <c r="P12">
        <v>302</v>
      </c>
      <c r="Q12">
        <v>252.02</v>
      </c>
    </row>
    <row r="13" spans="1:17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t="s">
        <v>8274</v>
      </c>
      <c r="P13">
        <v>101</v>
      </c>
      <c r="Q13">
        <v>65.16</v>
      </c>
    </row>
    <row r="14" spans="1:17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t="s">
        <v>8274</v>
      </c>
      <c r="P14">
        <v>100</v>
      </c>
      <c r="Q14">
        <v>65.87</v>
      </c>
    </row>
    <row r="15" spans="1:17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t="s">
        <v>8274</v>
      </c>
      <c r="P15">
        <v>125</v>
      </c>
      <c r="Q15">
        <v>36.08</v>
      </c>
    </row>
    <row r="16" spans="1:17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t="s">
        <v>8274</v>
      </c>
      <c r="P16">
        <v>109</v>
      </c>
      <c r="Q16">
        <v>44.19</v>
      </c>
    </row>
    <row r="17" spans="1:17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t="s">
        <v>8274</v>
      </c>
      <c r="P17">
        <v>146</v>
      </c>
      <c r="Q17">
        <v>104.07</v>
      </c>
    </row>
    <row r="18" spans="1:17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t="s">
        <v>8274</v>
      </c>
      <c r="P18">
        <v>102</v>
      </c>
      <c r="Q18">
        <v>127.79</v>
      </c>
    </row>
    <row r="19" spans="1:17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t="s">
        <v>8274</v>
      </c>
      <c r="P19">
        <v>110</v>
      </c>
      <c r="Q19">
        <v>92.04</v>
      </c>
    </row>
    <row r="20" spans="1:17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t="s">
        <v>8274</v>
      </c>
      <c r="P20">
        <v>124</v>
      </c>
      <c r="Q20">
        <v>135.63</v>
      </c>
    </row>
    <row r="21" spans="1:17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t="s">
        <v>8274</v>
      </c>
      <c r="P21">
        <v>135</v>
      </c>
      <c r="Q21">
        <v>168.75</v>
      </c>
    </row>
    <row r="22" spans="1:17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t="s">
        <v>8274</v>
      </c>
      <c r="P22">
        <v>103</v>
      </c>
      <c r="Q22">
        <v>70.86</v>
      </c>
    </row>
    <row r="23" spans="1:17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t="s">
        <v>8274</v>
      </c>
      <c r="P23">
        <v>100</v>
      </c>
      <c r="Q23">
        <v>50</v>
      </c>
    </row>
    <row r="24" spans="1:17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t="s">
        <v>8274</v>
      </c>
      <c r="P24">
        <v>105</v>
      </c>
      <c r="Q24">
        <v>47</v>
      </c>
    </row>
    <row r="25" spans="1:17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t="s">
        <v>8274</v>
      </c>
      <c r="P25">
        <v>120</v>
      </c>
      <c r="Q25">
        <v>66.67</v>
      </c>
    </row>
    <row r="26" spans="1:17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t="s">
        <v>8274</v>
      </c>
      <c r="P26">
        <v>119</v>
      </c>
      <c r="Q26">
        <v>66.11</v>
      </c>
    </row>
    <row r="27" spans="1:17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t="s">
        <v>8274</v>
      </c>
      <c r="P27">
        <v>105</v>
      </c>
      <c r="Q27">
        <v>36.86</v>
      </c>
    </row>
    <row r="28" spans="1:17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t="s">
        <v>8274</v>
      </c>
      <c r="P28">
        <v>120</v>
      </c>
      <c r="Q28">
        <v>31.5</v>
      </c>
    </row>
    <row r="29" spans="1:17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t="s">
        <v>8274</v>
      </c>
      <c r="P29">
        <v>103</v>
      </c>
      <c r="Q29">
        <v>102.5</v>
      </c>
    </row>
    <row r="30" spans="1:17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t="s">
        <v>8274</v>
      </c>
      <c r="P30">
        <v>101</v>
      </c>
      <c r="Q30">
        <v>126.46</v>
      </c>
    </row>
    <row r="31" spans="1:17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t="s">
        <v>8274</v>
      </c>
      <c r="P31">
        <v>105</v>
      </c>
      <c r="Q31">
        <v>47.88</v>
      </c>
    </row>
    <row r="32" spans="1:17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t="s">
        <v>8274</v>
      </c>
      <c r="P32">
        <v>103</v>
      </c>
      <c r="Q32">
        <v>73.209999999999994</v>
      </c>
    </row>
    <row r="33" spans="1:17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t="s">
        <v>8274</v>
      </c>
      <c r="P33">
        <v>108</v>
      </c>
      <c r="Q33">
        <v>89.67</v>
      </c>
    </row>
    <row r="34" spans="1:17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t="s">
        <v>8274</v>
      </c>
      <c r="P34">
        <v>104</v>
      </c>
      <c r="Q34">
        <v>36.5</v>
      </c>
    </row>
    <row r="35" spans="1:17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t="s">
        <v>8274</v>
      </c>
      <c r="P35">
        <v>128</v>
      </c>
      <c r="Q35">
        <v>90.74</v>
      </c>
    </row>
    <row r="36" spans="1:17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t="s">
        <v>8274</v>
      </c>
      <c r="P36">
        <v>126</v>
      </c>
      <c r="Q36">
        <v>67.739999999999995</v>
      </c>
    </row>
    <row r="37" spans="1:17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t="s">
        <v>8274</v>
      </c>
      <c r="P37">
        <v>100</v>
      </c>
      <c r="Q37">
        <v>65.38</v>
      </c>
    </row>
    <row r="38" spans="1:17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t="s">
        <v>8274</v>
      </c>
      <c r="P38">
        <v>102</v>
      </c>
      <c r="Q38">
        <v>121.9</v>
      </c>
    </row>
    <row r="39" spans="1:17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t="s">
        <v>8274</v>
      </c>
      <c r="P39">
        <v>108</v>
      </c>
      <c r="Q39">
        <v>47.46</v>
      </c>
    </row>
    <row r="40" spans="1:17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t="s">
        <v>8274</v>
      </c>
      <c r="P40">
        <v>128</v>
      </c>
      <c r="Q40">
        <v>37.21</v>
      </c>
    </row>
    <row r="41" spans="1:17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t="s">
        <v>8274</v>
      </c>
      <c r="P41">
        <v>106</v>
      </c>
      <c r="Q41">
        <v>103.95</v>
      </c>
    </row>
    <row r="42" spans="1:17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t="s">
        <v>8274</v>
      </c>
      <c r="P42">
        <v>100</v>
      </c>
      <c r="Q42">
        <v>63.83</v>
      </c>
    </row>
    <row r="43" spans="1:17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t="s">
        <v>8274</v>
      </c>
      <c r="P43">
        <v>117</v>
      </c>
      <c r="Q43">
        <v>50.67</v>
      </c>
    </row>
    <row r="44" spans="1:17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t="s">
        <v>8274</v>
      </c>
      <c r="P44">
        <v>108</v>
      </c>
      <c r="Q44">
        <v>113.42</v>
      </c>
    </row>
    <row r="45" spans="1:17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t="s">
        <v>8274</v>
      </c>
      <c r="P45">
        <v>120</v>
      </c>
      <c r="Q45">
        <v>104.57</v>
      </c>
    </row>
    <row r="46" spans="1:17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t="s">
        <v>8274</v>
      </c>
      <c r="P46">
        <v>100</v>
      </c>
      <c r="Q46">
        <v>272.73</v>
      </c>
    </row>
    <row r="47" spans="1:17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t="s">
        <v>8274</v>
      </c>
      <c r="P47">
        <v>111</v>
      </c>
      <c r="Q47">
        <v>63.85</v>
      </c>
    </row>
    <row r="48" spans="1:17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t="s">
        <v>8274</v>
      </c>
      <c r="P48">
        <v>108</v>
      </c>
      <c r="Q48">
        <v>83.51</v>
      </c>
    </row>
    <row r="49" spans="1:17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t="s">
        <v>8274</v>
      </c>
      <c r="P49">
        <v>108</v>
      </c>
      <c r="Q49">
        <v>44.09</v>
      </c>
    </row>
    <row r="50" spans="1:17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t="s">
        <v>8274</v>
      </c>
      <c r="P50">
        <v>120</v>
      </c>
      <c r="Q50">
        <v>44.54</v>
      </c>
    </row>
    <row r="51" spans="1:17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t="s">
        <v>8274</v>
      </c>
      <c r="P51">
        <v>111</v>
      </c>
      <c r="Q51">
        <v>125.81</v>
      </c>
    </row>
    <row r="52" spans="1:17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t="s">
        <v>8274</v>
      </c>
      <c r="P52">
        <v>110</v>
      </c>
      <c r="Q52">
        <v>50.75</v>
      </c>
    </row>
    <row r="53" spans="1:17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t="s">
        <v>8274</v>
      </c>
      <c r="P53">
        <v>122</v>
      </c>
      <c r="Q53">
        <v>60.9</v>
      </c>
    </row>
    <row r="54" spans="1:17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t="s">
        <v>8274</v>
      </c>
      <c r="P54">
        <v>107</v>
      </c>
      <c r="Q54">
        <v>109.03</v>
      </c>
    </row>
    <row r="55" spans="1:17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t="s">
        <v>8274</v>
      </c>
      <c r="P55">
        <v>101</v>
      </c>
      <c r="Q55">
        <v>25.69</v>
      </c>
    </row>
    <row r="56" spans="1:17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t="s">
        <v>8274</v>
      </c>
      <c r="P56">
        <v>109</v>
      </c>
      <c r="Q56">
        <v>41.92</v>
      </c>
    </row>
    <row r="57" spans="1:17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t="s">
        <v>8274</v>
      </c>
      <c r="P57">
        <v>114</v>
      </c>
      <c r="Q57">
        <v>88.77</v>
      </c>
    </row>
    <row r="58" spans="1:17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t="s">
        <v>8274</v>
      </c>
      <c r="P58">
        <v>114</v>
      </c>
      <c r="Q58">
        <v>80.23</v>
      </c>
    </row>
    <row r="59" spans="1:17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t="s">
        <v>8274</v>
      </c>
      <c r="P59">
        <v>106</v>
      </c>
      <c r="Q59">
        <v>78.94</v>
      </c>
    </row>
    <row r="60" spans="1:17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t="s">
        <v>8274</v>
      </c>
      <c r="P60">
        <v>106</v>
      </c>
      <c r="Q60">
        <v>69.89</v>
      </c>
    </row>
    <row r="61" spans="1:17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t="s">
        <v>8274</v>
      </c>
      <c r="P61">
        <v>100</v>
      </c>
      <c r="Q61">
        <v>74.53</v>
      </c>
    </row>
    <row r="62" spans="1:17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t="s">
        <v>8274</v>
      </c>
      <c r="P62">
        <v>105</v>
      </c>
      <c r="Q62">
        <v>123.94</v>
      </c>
    </row>
    <row r="63" spans="1:17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t="s">
        <v>8274</v>
      </c>
      <c r="P63">
        <v>175</v>
      </c>
      <c r="Q63">
        <v>264.85000000000002</v>
      </c>
    </row>
    <row r="64" spans="1:17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t="s">
        <v>8274</v>
      </c>
      <c r="P64">
        <v>102</v>
      </c>
      <c r="Q64">
        <v>58.62</v>
      </c>
    </row>
    <row r="65" spans="1:17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t="s">
        <v>8274</v>
      </c>
      <c r="P65">
        <v>100</v>
      </c>
      <c r="Q65">
        <v>70.88</v>
      </c>
    </row>
    <row r="66" spans="1:17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t="s">
        <v>8274</v>
      </c>
      <c r="P66">
        <v>114</v>
      </c>
      <c r="Q66">
        <v>113.57</v>
      </c>
    </row>
    <row r="67" spans="1:17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t="s">
        <v>8274</v>
      </c>
      <c r="P67">
        <v>129</v>
      </c>
      <c r="Q67">
        <v>60.69</v>
      </c>
    </row>
    <row r="68" spans="1:17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t="s">
        <v>8274</v>
      </c>
      <c r="P68">
        <v>101</v>
      </c>
      <c r="Q68">
        <v>110.22</v>
      </c>
    </row>
    <row r="69" spans="1:17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t="s">
        <v>8274</v>
      </c>
      <c r="P69">
        <v>109</v>
      </c>
      <c r="Q69">
        <v>136.46</v>
      </c>
    </row>
    <row r="70" spans="1:17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t="s">
        <v>8274</v>
      </c>
      <c r="P70">
        <v>118</v>
      </c>
      <c r="Q70">
        <v>110.35</v>
      </c>
    </row>
    <row r="71" spans="1:17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t="s">
        <v>8274</v>
      </c>
      <c r="P71">
        <v>131</v>
      </c>
      <c r="Q71">
        <v>41.42</v>
      </c>
    </row>
    <row r="72" spans="1:17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t="s">
        <v>8274</v>
      </c>
      <c r="P72">
        <v>104</v>
      </c>
      <c r="Q72">
        <v>52</v>
      </c>
    </row>
    <row r="73" spans="1:17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t="s">
        <v>8274</v>
      </c>
      <c r="P73">
        <v>101</v>
      </c>
      <c r="Q73">
        <v>33.99</v>
      </c>
    </row>
    <row r="74" spans="1:17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t="s">
        <v>8274</v>
      </c>
      <c r="P74">
        <v>100</v>
      </c>
      <c r="Q74">
        <v>103.35</v>
      </c>
    </row>
    <row r="75" spans="1:17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t="s">
        <v>8274</v>
      </c>
      <c r="P75">
        <v>336</v>
      </c>
      <c r="Q75">
        <v>41.77</v>
      </c>
    </row>
    <row r="76" spans="1:17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t="s">
        <v>8274</v>
      </c>
      <c r="P76">
        <v>113</v>
      </c>
      <c r="Q76">
        <v>64.27</v>
      </c>
    </row>
    <row r="77" spans="1:17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t="s">
        <v>8274</v>
      </c>
      <c r="P77">
        <v>102</v>
      </c>
      <c r="Q77">
        <v>62.92</v>
      </c>
    </row>
    <row r="78" spans="1:17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t="s">
        <v>8274</v>
      </c>
      <c r="P78">
        <v>101</v>
      </c>
      <c r="Q78">
        <v>98.54</v>
      </c>
    </row>
    <row r="79" spans="1:17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t="s">
        <v>8274</v>
      </c>
      <c r="P79">
        <v>114</v>
      </c>
      <c r="Q79">
        <v>82.61</v>
      </c>
    </row>
    <row r="80" spans="1:17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t="s">
        <v>8274</v>
      </c>
      <c r="P80">
        <v>133</v>
      </c>
      <c r="Q80">
        <v>38.5</v>
      </c>
    </row>
    <row r="81" spans="1:17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t="s">
        <v>8274</v>
      </c>
      <c r="P81">
        <v>102</v>
      </c>
      <c r="Q81">
        <v>80.16</v>
      </c>
    </row>
    <row r="82" spans="1:17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t="s">
        <v>8274</v>
      </c>
      <c r="P82">
        <v>127</v>
      </c>
      <c r="Q82">
        <v>80.73</v>
      </c>
    </row>
    <row r="83" spans="1:17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t="s">
        <v>8274</v>
      </c>
      <c r="P83">
        <v>111</v>
      </c>
      <c r="Q83">
        <v>200.69</v>
      </c>
    </row>
    <row r="84" spans="1:17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t="s">
        <v>8274</v>
      </c>
      <c r="P84">
        <v>107</v>
      </c>
      <c r="Q84">
        <v>37.590000000000003</v>
      </c>
    </row>
    <row r="85" spans="1:17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t="s">
        <v>8274</v>
      </c>
      <c r="P85">
        <v>163</v>
      </c>
      <c r="Q85">
        <v>58.1</v>
      </c>
    </row>
    <row r="86" spans="1:17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t="s">
        <v>8274</v>
      </c>
      <c r="P86">
        <v>160</v>
      </c>
      <c r="Q86">
        <v>60.3</v>
      </c>
    </row>
    <row r="87" spans="1:17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t="s">
        <v>8274</v>
      </c>
      <c r="P87">
        <v>116</v>
      </c>
      <c r="Q87">
        <v>63.36</v>
      </c>
    </row>
    <row r="88" spans="1:17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t="s">
        <v>8274</v>
      </c>
      <c r="P88">
        <v>124</v>
      </c>
      <c r="Q88">
        <v>50.9</v>
      </c>
    </row>
    <row r="89" spans="1:17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t="s">
        <v>8274</v>
      </c>
      <c r="P89">
        <v>103</v>
      </c>
      <c r="Q89">
        <v>100.5</v>
      </c>
    </row>
    <row r="90" spans="1:17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t="s">
        <v>8274</v>
      </c>
      <c r="P90">
        <v>112</v>
      </c>
      <c r="Q90">
        <v>31.62</v>
      </c>
    </row>
    <row r="91" spans="1:17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t="s">
        <v>8274</v>
      </c>
      <c r="P91">
        <v>115</v>
      </c>
      <c r="Q91">
        <v>79.31</v>
      </c>
    </row>
    <row r="92" spans="1:17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t="s">
        <v>8274</v>
      </c>
      <c r="P92">
        <v>103</v>
      </c>
      <c r="Q92">
        <v>139.19</v>
      </c>
    </row>
    <row r="93" spans="1:17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t="s">
        <v>8274</v>
      </c>
      <c r="P93">
        <v>101</v>
      </c>
      <c r="Q93">
        <v>131.91</v>
      </c>
    </row>
    <row r="94" spans="1:17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t="s">
        <v>8274</v>
      </c>
      <c r="P94">
        <v>110</v>
      </c>
      <c r="Q94">
        <v>91.3</v>
      </c>
    </row>
    <row r="95" spans="1:17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t="s">
        <v>8274</v>
      </c>
      <c r="P95">
        <v>115</v>
      </c>
      <c r="Q95">
        <v>39.67</v>
      </c>
    </row>
    <row r="96" spans="1:17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t="s">
        <v>8274</v>
      </c>
      <c r="P96">
        <v>117</v>
      </c>
      <c r="Q96">
        <v>57.55</v>
      </c>
    </row>
    <row r="97" spans="1:17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t="s">
        <v>8274</v>
      </c>
      <c r="P97">
        <v>114</v>
      </c>
      <c r="Q97">
        <v>77.34</v>
      </c>
    </row>
    <row r="98" spans="1:17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t="s">
        <v>8274</v>
      </c>
      <c r="P98">
        <v>101</v>
      </c>
      <c r="Q98">
        <v>46.77</v>
      </c>
    </row>
    <row r="99" spans="1:17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t="s">
        <v>8274</v>
      </c>
      <c r="P99">
        <v>109</v>
      </c>
      <c r="Q99">
        <v>40.07</v>
      </c>
    </row>
    <row r="100" spans="1:17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t="s">
        <v>8274</v>
      </c>
      <c r="P100">
        <v>107</v>
      </c>
      <c r="Q100">
        <v>100.22</v>
      </c>
    </row>
    <row r="101" spans="1:17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t="s">
        <v>8274</v>
      </c>
      <c r="P101">
        <v>116</v>
      </c>
      <c r="Q101">
        <v>71.489999999999995</v>
      </c>
    </row>
    <row r="102" spans="1:17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t="s">
        <v>8274</v>
      </c>
      <c r="P102">
        <v>104</v>
      </c>
      <c r="Q102">
        <v>63.11</v>
      </c>
    </row>
    <row r="103" spans="1:17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t="s">
        <v>8274</v>
      </c>
      <c r="P103">
        <v>119</v>
      </c>
      <c r="Q103">
        <v>50.16</v>
      </c>
    </row>
    <row r="104" spans="1:17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t="s">
        <v>8274</v>
      </c>
      <c r="P104">
        <v>126</v>
      </c>
      <c r="Q104">
        <v>62.88</v>
      </c>
    </row>
    <row r="105" spans="1:17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t="s">
        <v>8274</v>
      </c>
      <c r="P105">
        <v>120</v>
      </c>
      <c r="Q105">
        <v>85.53</v>
      </c>
    </row>
    <row r="106" spans="1:17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t="s">
        <v>8274</v>
      </c>
      <c r="P106">
        <v>126</v>
      </c>
      <c r="Q106">
        <v>53.72</v>
      </c>
    </row>
    <row r="107" spans="1:17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t="s">
        <v>8274</v>
      </c>
      <c r="P107">
        <v>100</v>
      </c>
      <c r="Q107">
        <v>262.11</v>
      </c>
    </row>
    <row r="108" spans="1:17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t="s">
        <v>8274</v>
      </c>
      <c r="P108">
        <v>116</v>
      </c>
      <c r="Q108">
        <v>50.2</v>
      </c>
    </row>
    <row r="109" spans="1:17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t="s">
        <v>8274</v>
      </c>
      <c r="P109">
        <v>100</v>
      </c>
      <c r="Q109">
        <v>168.25</v>
      </c>
    </row>
    <row r="110" spans="1:17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t="s">
        <v>8274</v>
      </c>
      <c r="P110">
        <v>101</v>
      </c>
      <c r="Q110">
        <v>256.37</v>
      </c>
    </row>
    <row r="111" spans="1:17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t="s">
        <v>8274</v>
      </c>
      <c r="P111">
        <v>125</v>
      </c>
      <c r="Q111">
        <v>37.14</v>
      </c>
    </row>
    <row r="112" spans="1:17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t="s">
        <v>8274</v>
      </c>
      <c r="P112">
        <v>110</v>
      </c>
      <c r="Q112">
        <v>45.88</v>
      </c>
    </row>
    <row r="113" spans="1:17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t="s">
        <v>8274</v>
      </c>
      <c r="P113">
        <v>102</v>
      </c>
      <c r="Q113">
        <v>141.71</v>
      </c>
    </row>
    <row r="114" spans="1:17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t="s">
        <v>8274</v>
      </c>
      <c r="P114">
        <v>102</v>
      </c>
      <c r="Q114">
        <v>52.49</v>
      </c>
    </row>
    <row r="115" spans="1:17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t="s">
        <v>8274</v>
      </c>
      <c r="P115">
        <v>102</v>
      </c>
      <c r="Q115">
        <v>193.62</v>
      </c>
    </row>
    <row r="116" spans="1:17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t="s">
        <v>8274</v>
      </c>
      <c r="P116">
        <v>108</v>
      </c>
      <c r="Q116">
        <v>106.8</v>
      </c>
    </row>
    <row r="117" spans="1:17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t="s">
        <v>8274</v>
      </c>
      <c r="P117">
        <v>110</v>
      </c>
      <c r="Q117">
        <v>77.22</v>
      </c>
    </row>
    <row r="118" spans="1:17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t="s">
        <v>8274</v>
      </c>
      <c r="P118">
        <v>161</v>
      </c>
      <c r="Q118">
        <v>57.5</v>
      </c>
    </row>
    <row r="119" spans="1:17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t="s">
        <v>8274</v>
      </c>
      <c r="P119">
        <v>131</v>
      </c>
      <c r="Q119">
        <v>50.46</v>
      </c>
    </row>
    <row r="120" spans="1:17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t="s">
        <v>8274</v>
      </c>
      <c r="P120">
        <v>119</v>
      </c>
      <c r="Q120">
        <v>97.38</v>
      </c>
    </row>
    <row r="121" spans="1:17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t="s">
        <v>8274</v>
      </c>
      <c r="P121">
        <v>103</v>
      </c>
      <c r="Q121">
        <v>85.53</v>
      </c>
    </row>
    <row r="122" spans="1:17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t="s">
        <v>8274</v>
      </c>
      <c r="P122">
        <v>101</v>
      </c>
      <c r="Q122">
        <v>182.91</v>
      </c>
    </row>
    <row r="123" spans="1:17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t="s">
        <v>8274</v>
      </c>
      <c r="P123">
        <v>101</v>
      </c>
      <c r="Q123">
        <v>131.13999999999999</v>
      </c>
    </row>
    <row r="124" spans="1:17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t="s">
        <v>8274</v>
      </c>
      <c r="P124">
        <v>115</v>
      </c>
      <c r="Q124">
        <v>58.69</v>
      </c>
    </row>
    <row r="125" spans="1:17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t="s">
        <v>8274</v>
      </c>
      <c r="P125">
        <v>127</v>
      </c>
      <c r="Q125">
        <v>69.569999999999993</v>
      </c>
    </row>
    <row r="126" spans="1:17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t="s">
        <v>8274</v>
      </c>
      <c r="P126">
        <v>103</v>
      </c>
      <c r="Q126">
        <v>115.87</v>
      </c>
    </row>
    <row r="127" spans="1:17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t="s">
        <v>8274</v>
      </c>
      <c r="P127">
        <v>104</v>
      </c>
      <c r="Q127">
        <v>81.13</v>
      </c>
    </row>
    <row r="128" spans="1:17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t="s">
        <v>8274</v>
      </c>
      <c r="P128">
        <v>111</v>
      </c>
      <c r="Q128">
        <v>57.63</v>
      </c>
    </row>
    <row r="129" spans="1:17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t="s">
        <v>8274</v>
      </c>
      <c r="P129">
        <v>101</v>
      </c>
      <c r="Q129">
        <v>60.48</v>
      </c>
    </row>
    <row r="130" spans="1:17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t="s">
        <v>8274</v>
      </c>
      <c r="P130">
        <v>105</v>
      </c>
      <c r="Q130">
        <v>65.58</v>
      </c>
    </row>
    <row r="131" spans="1:17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t="s">
        <v>8274</v>
      </c>
      <c r="P131">
        <v>102</v>
      </c>
      <c r="Q131">
        <v>119.19</v>
      </c>
    </row>
    <row r="132" spans="1:17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t="s">
        <v>8274</v>
      </c>
      <c r="P132">
        <v>111</v>
      </c>
      <c r="Q132">
        <v>83.05</v>
      </c>
    </row>
    <row r="133" spans="1:17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t="s">
        <v>8274</v>
      </c>
      <c r="P133">
        <v>102</v>
      </c>
      <c r="Q133">
        <v>177.09</v>
      </c>
    </row>
    <row r="134" spans="1:17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t="s">
        <v>8274</v>
      </c>
      <c r="P134">
        <v>128</v>
      </c>
      <c r="Q134">
        <v>72.760000000000005</v>
      </c>
    </row>
    <row r="135" spans="1:17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t="s">
        <v>8274</v>
      </c>
      <c r="P135">
        <v>105</v>
      </c>
      <c r="Q135">
        <v>98.2</v>
      </c>
    </row>
    <row r="136" spans="1:17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t="s">
        <v>8274</v>
      </c>
      <c r="P136">
        <v>106</v>
      </c>
      <c r="Q136">
        <v>251.74</v>
      </c>
    </row>
    <row r="137" spans="1:17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t="s">
        <v>8274</v>
      </c>
      <c r="P137">
        <v>109</v>
      </c>
      <c r="Q137">
        <v>74.819999999999993</v>
      </c>
    </row>
    <row r="138" spans="1:17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t="s">
        <v>8274</v>
      </c>
      <c r="P138">
        <v>100</v>
      </c>
      <c r="Q138">
        <v>67.650000000000006</v>
      </c>
    </row>
    <row r="139" spans="1:17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t="s">
        <v>8274</v>
      </c>
      <c r="P139">
        <v>103</v>
      </c>
      <c r="Q139">
        <v>93.81</v>
      </c>
    </row>
    <row r="140" spans="1:17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t="s">
        <v>8274</v>
      </c>
      <c r="P140">
        <v>112</v>
      </c>
      <c r="Q140">
        <v>41.24</v>
      </c>
    </row>
    <row r="141" spans="1:17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t="s">
        <v>8274</v>
      </c>
      <c r="P141">
        <v>103</v>
      </c>
      <c r="Q141">
        <v>52.55</v>
      </c>
    </row>
    <row r="142" spans="1:17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t="s">
        <v>8274</v>
      </c>
      <c r="P142">
        <v>131</v>
      </c>
      <c r="Q142">
        <v>48.33</v>
      </c>
    </row>
    <row r="143" spans="1:17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t="s">
        <v>8274</v>
      </c>
      <c r="P143">
        <v>102</v>
      </c>
      <c r="Q143">
        <v>53.18</v>
      </c>
    </row>
    <row r="144" spans="1:17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t="s">
        <v>8274</v>
      </c>
      <c r="P144">
        <v>128</v>
      </c>
      <c r="Q144">
        <v>60.95</v>
      </c>
    </row>
    <row r="145" spans="1:17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t="s">
        <v>8274</v>
      </c>
      <c r="P145">
        <v>154</v>
      </c>
      <c r="Q145">
        <v>106.5</v>
      </c>
    </row>
    <row r="146" spans="1:17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t="s">
        <v>8274</v>
      </c>
      <c r="P146">
        <v>107</v>
      </c>
      <c r="Q146">
        <v>204.57</v>
      </c>
    </row>
    <row r="147" spans="1:17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t="s">
        <v>8274</v>
      </c>
      <c r="P147">
        <v>101</v>
      </c>
      <c r="Q147">
        <v>54.91</v>
      </c>
    </row>
    <row r="148" spans="1:17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t="s">
        <v>8274</v>
      </c>
      <c r="P148">
        <v>100</v>
      </c>
      <c r="Q148">
        <v>150.41999999999999</v>
      </c>
    </row>
    <row r="149" spans="1:17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t="s">
        <v>8274</v>
      </c>
      <c r="P149">
        <v>114</v>
      </c>
      <c r="Q149">
        <v>105.21</v>
      </c>
    </row>
    <row r="150" spans="1:17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t="s">
        <v>8274</v>
      </c>
      <c r="P150">
        <v>103</v>
      </c>
      <c r="Q150">
        <v>68.67</v>
      </c>
    </row>
    <row r="151" spans="1:17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t="s">
        <v>8274</v>
      </c>
      <c r="P151">
        <v>122</v>
      </c>
      <c r="Q151">
        <v>129.36000000000001</v>
      </c>
    </row>
    <row r="152" spans="1:17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t="s">
        <v>8274</v>
      </c>
      <c r="P152">
        <v>103</v>
      </c>
      <c r="Q152">
        <v>134.26</v>
      </c>
    </row>
    <row r="153" spans="1:17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t="s">
        <v>8274</v>
      </c>
      <c r="P153">
        <v>102</v>
      </c>
      <c r="Q153">
        <v>203.2</v>
      </c>
    </row>
    <row r="154" spans="1:17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t="s">
        <v>8274</v>
      </c>
      <c r="P154">
        <v>112</v>
      </c>
      <c r="Q154">
        <v>69.19</v>
      </c>
    </row>
    <row r="155" spans="1:17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t="s">
        <v>8274</v>
      </c>
      <c r="P155">
        <v>102</v>
      </c>
      <c r="Q155">
        <v>125.12</v>
      </c>
    </row>
    <row r="156" spans="1:17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t="s">
        <v>8274</v>
      </c>
      <c r="P156">
        <v>114</v>
      </c>
      <c r="Q156">
        <v>40.71</v>
      </c>
    </row>
    <row r="157" spans="1:17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t="s">
        <v>8274</v>
      </c>
      <c r="P157">
        <v>102</v>
      </c>
      <c r="Q157">
        <v>141.29</v>
      </c>
    </row>
    <row r="158" spans="1:17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t="s">
        <v>8274</v>
      </c>
      <c r="P158">
        <v>116</v>
      </c>
      <c r="Q158">
        <v>55.33</v>
      </c>
    </row>
    <row r="159" spans="1:17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t="s">
        <v>8274</v>
      </c>
      <c r="P159">
        <v>136</v>
      </c>
      <c r="Q159">
        <v>46.42</v>
      </c>
    </row>
    <row r="160" spans="1:17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t="s">
        <v>8274</v>
      </c>
      <c r="P160">
        <v>133</v>
      </c>
      <c r="Q160">
        <v>57.2</v>
      </c>
    </row>
    <row r="161" spans="1:17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t="s">
        <v>8274</v>
      </c>
      <c r="P161">
        <v>116</v>
      </c>
      <c r="Q161">
        <v>59.6</v>
      </c>
    </row>
    <row r="162" spans="1:17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t="s">
        <v>8274</v>
      </c>
      <c r="P162">
        <v>105</v>
      </c>
      <c r="Q162">
        <v>89.59</v>
      </c>
    </row>
    <row r="163" spans="1:17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t="s">
        <v>8274</v>
      </c>
      <c r="P163">
        <v>102</v>
      </c>
      <c r="Q163">
        <v>204.05</v>
      </c>
    </row>
    <row r="164" spans="1:17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t="s">
        <v>8274</v>
      </c>
      <c r="P164">
        <v>175</v>
      </c>
      <c r="Q164">
        <v>48.7</v>
      </c>
    </row>
    <row r="165" spans="1:17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t="s">
        <v>8274</v>
      </c>
      <c r="P165">
        <v>107</v>
      </c>
      <c r="Q165">
        <v>53.34</v>
      </c>
    </row>
    <row r="166" spans="1:17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t="s">
        <v>8274</v>
      </c>
      <c r="P166">
        <v>122</v>
      </c>
      <c r="Q166">
        <v>75.09</v>
      </c>
    </row>
    <row r="167" spans="1:17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t="s">
        <v>8274</v>
      </c>
      <c r="P167">
        <v>100</v>
      </c>
      <c r="Q167">
        <v>209.84</v>
      </c>
    </row>
    <row r="168" spans="1:17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t="s">
        <v>8274</v>
      </c>
      <c r="P168">
        <v>110</v>
      </c>
      <c r="Q168">
        <v>61.02</v>
      </c>
    </row>
    <row r="169" spans="1:17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t="s">
        <v>8274</v>
      </c>
      <c r="P169">
        <v>100</v>
      </c>
      <c r="Q169">
        <v>61</v>
      </c>
    </row>
    <row r="170" spans="1:17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t="s">
        <v>8274</v>
      </c>
      <c r="P170">
        <v>116</v>
      </c>
      <c r="Q170">
        <v>80.03</v>
      </c>
    </row>
    <row r="171" spans="1:17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t="s">
        <v>8274</v>
      </c>
      <c r="P171">
        <v>100</v>
      </c>
      <c r="Q171">
        <v>93.98</v>
      </c>
    </row>
    <row r="172" spans="1:17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t="s">
        <v>8274</v>
      </c>
      <c r="P172">
        <v>106</v>
      </c>
      <c r="Q172">
        <v>61.94</v>
      </c>
    </row>
    <row r="173" spans="1:17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t="s">
        <v>8274</v>
      </c>
      <c r="P173">
        <v>101</v>
      </c>
      <c r="Q173">
        <v>66.45</v>
      </c>
    </row>
    <row r="174" spans="1:17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t="s">
        <v>8274</v>
      </c>
      <c r="P174">
        <v>107</v>
      </c>
      <c r="Q174">
        <v>35.799999999999997</v>
      </c>
    </row>
    <row r="175" spans="1:17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t="s">
        <v>8274</v>
      </c>
      <c r="P175">
        <v>102</v>
      </c>
      <c r="Q175">
        <v>145.65</v>
      </c>
    </row>
    <row r="176" spans="1:17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t="s">
        <v>8274</v>
      </c>
      <c r="P176">
        <v>101</v>
      </c>
      <c r="Q176">
        <v>142.28</v>
      </c>
    </row>
    <row r="177" spans="1:17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t="s">
        <v>8274</v>
      </c>
      <c r="P177">
        <v>146</v>
      </c>
      <c r="Q177">
        <v>292.77999999999997</v>
      </c>
    </row>
    <row r="178" spans="1:17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t="s">
        <v>8274</v>
      </c>
      <c r="P178">
        <v>105</v>
      </c>
      <c r="Q178">
        <v>80.400000000000006</v>
      </c>
    </row>
    <row r="179" spans="1:17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t="s">
        <v>8274</v>
      </c>
      <c r="P179">
        <v>100</v>
      </c>
      <c r="Q179">
        <v>72.290000000000006</v>
      </c>
    </row>
    <row r="180" spans="1:17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t="s">
        <v>8274</v>
      </c>
      <c r="P180">
        <v>105</v>
      </c>
      <c r="Q180">
        <v>32.97</v>
      </c>
    </row>
    <row r="181" spans="1:17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t="s">
        <v>8274</v>
      </c>
      <c r="P181">
        <v>139</v>
      </c>
      <c r="Q181">
        <v>116.65</v>
      </c>
    </row>
    <row r="182" spans="1:17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t="s">
        <v>8274</v>
      </c>
      <c r="P182">
        <v>102</v>
      </c>
      <c r="Q182">
        <v>136.85</v>
      </c>
    </row>
    <row r="183" spans="1:17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t="s">
        <v>8274</v>
      </c>
      <c r="P183">
        <v>104</v>
      </c>
      <c r="Q183">
        <v>177.62</v>
      </c>
    </row>
    <row r="184" spans="1:17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t="s">
        <v>8274</v>
      </c>
      <c r="P184">
        <v>138</v>
      </c>
      <c r="Q184">
        <v>109.08</v>
      </c>
    </row>
    <row r="185" spans="1:17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t="s">
        <v>8274</v>
      </c>
      <c r="P185">
        <v>102</v>
      </c>
      <c r="Q185">
        <v>78.209999999999994</v>
      </c>
    </row>
    <row r="186" spans="1:17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t="s">
        <v>8274</v>
      </c>
      <c r="P186">
        <v>101</v>
      </c>
      <c r="Q186">
        <v>114.13</v>
      </c>
    </row>
    <row r="187" spans="1:17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t="s">
        <v>8274</v>
      </c>
      <c r="P187">
        <v>130</v>
      </c>
      <c r="Q187">
        <v>50</v>
      </c>
    </row>
    <row r="188" spans="1:17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t="s">
        <v>8274</v>
      </c>
      <c r="P188">
        <v>110</v>
      </c>
      <c r="Q188">
        <v>91.67</v>
      </c>
    </row>
    <row r="189" spans="1:17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t="s">
        <v>8274</v>
      </c>
      <c r="P189">
        <v>100</v>
      </c>
      <c r="Q189">
        <v>69.819999999999993</v>
      </c>
    </row>
    <row r="190" spans="1:17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t="s">
        <v>8274</v>
      </c>
      <c r="P190">
        <v>153</v>
      </c>
      <c r="Q190">
        <v>109.57</v>
      </c>
    </row>
    <row r="191" spans="1:17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t="s">
        <v>8274</v>
      </c>
      <c r="P191">
        <v>102</v>
      </c>
      <c r="Q191">
        <v>55.6</v>
      </c>
    </row>
    <row r="192" spans="1:17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t="s">
        <v>8274</v>
      </c>
      <c r="P192">
        <v>103</v>
      </c>
      <c r="Q192">
        <v>63.57</v>
      </c>
    </row>
    <row r="193" spans="1:17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t="s">
        <v>8274</v>
      </c>
      <c r="P193">
        <v>106</v>
      </c>
      <c r="Q193">
        <v>184.78</v>
      </c>
    </row>
    <row r="194" spans="1:17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t="s">
        <v>8274</v>
      </c>
      <c r="P194">
        <v>113</v>
      </c>
      <c r="Q194">
        <v>83.43</v>
      </c>
    </row>
    <row r="195" spans="1:17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t="s">
        <v>8274</v>
      </c>
      <c r="P195">
        <v>218</v>
      </c>
      <c r="Q195">
        <v>54.5</v>
      </c>
    </row>
    <row r="196" spans="1:17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t="s">
        <v>8274</v>
      </c>
      <c r="P196">
        <v>101</v>
      </c>
      <c r="Q196">
        <v>302.31</v>
      </c>
    </row>
    <row r="197" spans="1:17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t="s">
        <v>8274</v>
      </c>
      <c r="P197">
        <v>104</v>
      </c>
      <c r="Q197">
        <v>866.67</v>
      </c>
    </row>
    <row r="198" spans="1:17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t="s">
        <v>8274</v>
      </c>
      <c r="P198">
        <v>221</v>
      </c>
      <c r="Q198">
        <v>61.39</v>
      </c>
    </row>
    <row r="199" spans="1:17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t="s">
        <v>8274</v>
      </c>
      <c r="P199">
        <v>105</v>
      </c>
      <c r="Q199">
        <v>45.48</v>
      </c>
    </row>
    <row r="200" spans="1:17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t="s">
        <v>8274</v>
      </c>
      <c r="P200">
        <v>118</v>
      </c>
      <c r="Q200">
        <v>67.92</v>
      </c>
    </row>
    <row r="201" spans="1:17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t="s">
        <v>8274</v>
      </c>
      <c r="P201">
        <v>139</v>
      </c>
      <c r="Q201">
        <v>30.78</v>
      </c>
    </row>
    <row r="202" spans="1:17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t="s">
        <v>8274</v>
      </c>
      <c r="P202">
        <v>104</v>
      </c>
      <c r="Q202">
        <v>38.33</v>
      </c>
    </row>
    <row r="203" spans="1:17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t="s">
        <v>8274</v>
      </c>
      <c r="P203">
        <v>100</v>
      </c>
      <c r="Q203">
        <v>421.11</v>
      </c>
    </row>
    <row r="204" spans="1:17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t="s">
        <v>8274</v>
      </c>
      <c r="P204">
        <v>104</v>
      </c>
      <c r="Q204">
        <v>111.89</v>
      </c>
    </row>
    <row r="205" spans="1:17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t="s">
        <v>8274</v>
      </c>
      <c r="P205">
        <v>102</v>
      </c>
      <c r="Q205">
        <v>85.21</v>
      </c>
    </row>
    <row r="206" spans="1:17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t="s">
        <v>8274</v>
      </c>
      <c r="P206">
        <v>112</v>
      </c>
      <c r="Q206">
        <v>65.17</v>
      </c>
    </row>
    <row r="207" spans="1:17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t="s">
        <v>8274</v>
      </c>
      <c r="P207">
        <v>100</v>
      </c>
      <c r="Q207">
        <v>93.76</v>
      </c>
    </row>
    <row r="208" spans="1:17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t="s">
        <v>8274</v>
      </c>
      <c r="P208">
        <v>100</v>
      </c>
      <c r="Q208">
        <v>133.33000000000001</v>
      </c>
    </row>
    <row r="209" spans="1:17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t="s">
        <v>8274</v>
      </c>
      <c r="P209">
        <v>105</v>
      </c>
      <c r="Q209">
        <v>51.22</v>
      </c>
    </row>
    <row r="210" spans="1:17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t="s">
        <v>8274</v>
      </c>
      <c r="P210">
        <v>117</v>
      </c>
      <c r="Q210">
        <v>100.17</v>
      </c>
    </row>
    <row r="211" spans="1:17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t="s">
        <v>8274</v>
      </c>
      <c r="P211">
        <v>115</v>
      </c>
      <c r="Q211">
        <v>184.68</v>
      </c>
    </row>
    <row r="212" spans="1:17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t="s">
        <v>8274</v>
      </c>
      <c r="P212">
        <v>102</v>
      </c>
      <c r="Q212">
        <v>69.819999999999993</v>
      </c>
    </row>
    <row r="213" spans="1:17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t="s">
        <v>8274</v>
      </c>
      <c r="P213">
        <v>223</v>
      </c>
      <c r="Q213">
        <v>61.94</v>
      </c>
    </row>
    <row r="214" spans="1:17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t="s">
        <v>8274</v>
      </c>
      <c r="P214">
        <v>106</v>
      </c>
      <c r="Q214">
        <v>36.07</v>
      </c>
    </row>
    <row r="215" spans="1:17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t="s">
        <v>8274</v>
      </c>
      <c r="P215">
        <v>104</v>
      </c>
      <c r="Q215">
        <v>55.89</v>
      </c>
    </row>
    <row r="216" spans="1:17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t="s">
        <v>8274</v>
      </c>
      <c r="P216">
        <v>111</v>
      </c>
      <c r="Q216">
        <v>68.349999999999994</v>
      </c>
    </row>
    <row r="217" spans="1:17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t="s">
        <v>8274</v>
      </c>
      <c r="P217">
        <v>100</v>
      </c>
      <c r="Q217">
        <v>118.13</v>
      </c>
    </row>
    <row r="218" spans="1:17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t="s">
        <v>8274</v>
      </c>
      <c r="P218">
        <v>110</v>
      </c>
      <c r="Q218">
        <v>99.79</v>
      </c>
    </row>
    <row r="219" spans="1:17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t="s">
        <v>8274</v>
      </c>
      <c r="P219">
        <v>122</v>
      </c>
      <c r="Q219">
        <v>203.33</v>
      </c>
    </row>
    <row r="220" spans="1:17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t="s">
        <v>8274</v>
      </c>
      <c r="P220">
        <v>100</v>
      </c>
      <c r="Q220">
        <v>110.23</v>
      </c>
    </row>
    <row r="221" spans="1:17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t="s">
        <v>8274</v>
      </c>
      <c r="P221">
        <v>211</v>
      </c>
      <c r="Q221">
        <v>58.61</v>
      </c>
    </row>
    <row r="222" spans="1:17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t="s">
        <v>8274</v>
      </c>
      <c r="P222">
        <v>109</v>
      </c>
      <c r="Q222">
        <v>81.38</v>
      </c>
    </row>
    <row r="223" spans="1:17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t="s">
        <v>8274</v>
      </c>
      <c r="P223">
        <v>104</v>
      </c>
      <c r="Q223">
        <v>199.17</v>
      </c>
    </row>
    <row r="224" spans="1:17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t="s">
        <v>8274</v>
      </c>
      <c r="P224">
        <v>130</v>
      </c>
      <c r="Q224">
        <v>46.43</v>
      </c>
    </row>
    <row r="225" spans="1:17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t="s">
        <v>8274</v>
      </c>
      <c r="P225">
        <v>104</v>
      </c>
      <c r="Q225">
        <v>70.569999999999993</v>
      </c>
    </row>
    <row r="226" spans="1:17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t="s">
        <v>8274</v>
      </c>
      <c r="P226">
        <v>100</v>
      </c>
      <c r="Q226">
        <v>22.22</v>
      </c>
    </row>
    <row r="227" spans="1:17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t="s">
        <v>8274</v>
      </c>
      <c r="P227">
        <v>100</v>
      </c>
      <c r="Q227">
        <v>37.78</v>
      </c>
    </row>
    <row r="228" spans="1:17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t="s">
        <v>8274</v>
      </c>
      <c r="P228">
        <v>101</v>
      </c>
      <c r="Q228">
        <v>72.05</v>
      </c>
    </row>
    <row r="229" spans="1:17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t="s">
        <v>8274</v>
      </c>
      <c r="P229">
        <v>101</v>
      </c>
      <c r="Q229">
        <v>103.21</v>
      </c>
    </row>
    <row r="230" spans="1:17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t="s">
        <v>8274</v>
      </c>
      <c r="P230">
        <v>140</v>
      </c>
      <c r="Q230">
        <v>35</v>
      </c>
    </row>
    <row r="231" spans="1:17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t="s">
        <v>8274</v>
      </c>
      <c r="P231">
        <v>104</v>
      </c>
      <c r="Q231">
        <v>81.78</v>
      </c>
    </row>
    <row r="232" spans="1:17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t="s">
        <v>8274</v>
      </c>
      <c r="P232">
        <v>103</v>
      </c>
      <c r="Q232">
        <v>297.02999999999997</v>
      </c>
    </row>
    <row r="233" spans="1:17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t="s">
        <v>8274</v>
      </c>
      <c r="P233">
        <v>108</v>
      </c>
      <c r="Q233">
        <v>46.61</v>
      </c>
    </row>
    <row r="234" spans="1:17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t="s">
        <v>8274</v>
      </c>
      <c r="P234">
        <v>100</v>
      </c>
      <c r="Q234">
        <v>95.24</v>
      </c>
    </row>
    <row r="235" spans="1:17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t="s">
        <v>8274</v>
      </c>
      <c r="P235">
        <v>110</v>
      </c>
      <c r="Q235">
        <v>52.21</v>
      </c>
    </row>
    <row r="236" spans="1:17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t="s">
        <v>8274</v>
      </c>
      <c r="P236">
        <v>100</v>
      </c>
      <c r="Q236">
        <v>134.15</v>
      </c>
    </row>
    <row r="237" spans="1:17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t="s">
        <v>8274</v>
      </c>
      <c r="P237">
        <v>106</v>
      </c>
      <c r="Q237">
        <v>62.83</v>
      </c>
    </row>
    <row r="238" spans="1:17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t="s">
        <v>8274</v>
      </c>
      <c r="P238">
        <v>112</v>
      </c>
      <c r="Q238">
        <v>58.95</v>
      </c>
    </row>
    <row r="239" spans="1:17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t="s">
        <v>8274</v>
      </c>
      <c r="P239">
        <v>106</v>
      </c>
      <c r="Q239">
        <v>143.11000000000001</v>
      </c>
    </row>
    <row r="240" spans="1:17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t="s">
        <v>8274</v>
      </c>
      <c r="P240">
        <v>101</v>
      </c>
      <c r="Q240">
        <v>84.17</v>
      </c>
    </row>
    <row r="241" spans="1:17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t="s">
        <v>8274</v>
      </c>
      <c r="P241">
        <v>135</v>
      </c>
      <c r="Q241">
        <v>89.79</v>
      </c>
    </row>
    <row r="242" spans="1:17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t="s">
        <v>8274</v>
      </c>
      <c r="P242">
        <v>105</v>
      </c>
      <c r="Q242">
        <v>64.16</v>
      </c>
    </row>
    <row r="243" spans="1:17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t="s">
        <v>8274</v>
      </c>
      <c r="P243">
        <v>103</v>
      </c>
      <c r="Q243">
        <v>59.65</v>
      </c>
    </row>
    <row r="244" spans="1:17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t="s">
        <v>8274</v>
      </c>
      <c r="P244">
        <v>100</v>
      </c>
      <c r="Q244">
        <v>31.25</v>
      </c>
    </row>
    <row r="245" spans="1:17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t="s">
        <v>8274</v>
      </c>
      <c r="P245">
        <v>186</v>
      </c>
      <c r="Q245">
        <v>41.22</v>
      </c>
    </row>
    <row r="246" spans="1:17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t="s">
        <v>8274</v>
      </c>
      <c r="P246">
        <v>108</v>
      </c>
      <c r="Q246">
        <v>77</v>
      </c>
    </row>
    <row r="247" spans="1:17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t="s">
        <v>8274</v>
      </c>
      <c r="P247">
        <v>110</v>
      </c>
      <c r="Q247">
        <v>51.22</v>
      </c>
    </row>
    <row r="248" spans="1:17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t="s">
        <v>8274</v>
      </c>
      <c r="P248">
        <v>171</v>
      </c>
      <c r="Q248">
        <v>68.25</v>
      </c>
    </row>
    <row r="249" spans="1:17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t="s">
        <v>8274</v>
      </c>
      <c r="P249">
        <v>101</v>
      </c>
      <c r="Q249">
        <v>41.13</v>
      </c>
    </row>
    <row r="250" spans="1:17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t="s">
        <v>8274</v>
      </c>
      <c r="P250">
        <v>153</v>
      </c>
      <c r="Q250">
        <v>41.41</v>
      </c>
    </row>
    <row r="251" spans="1:17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t="s">
        <v>8274</v>
      </c>
      <c r="P251">
        <v>101</v>
      </c>
      <c r="Q251">
        <v>145.87</v>
      </c>
    </row>
    <row r="252" spans="1:17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t="s">
        <v>8274</v>
      </c>
      <c r="P252">
        <v>191</v>
      </c>
      <c r="Q252">
        <v>358.69</v>
      </c>
    </row>
    <row r="253" spans="1:17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t="s">
        <v>8274</v>
      </c>
      <c r="P253">
        <v>140</v>
      </c>
      <c r="Q253">
        <v>50.98</v>
      </c>
    </row>
    <row r="254" spans="1:17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t="s">
        <v>8274</v>
      </c>
      <c r="P254">
        <v>124</v>
      </c>
      <c r="Q254">
        <v>45.04</v>
      </c>
    </row>
    <row r="255" spans="1:17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t="s">
        <v>8274</v>
      </c>
      <c r="P255">
        <v>139</v>
      </c>
      <c r="Q255">
        <v>57.92</v>
      </c>
    </row>
    <row r="256" spans="1:17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t="s">
        <v>8274</v>
      </c>
      <c r="P256">
        <v>202</v>
      </c>
      <c r="Q256">
        <v>29.71</v>
      </c>
    </row>
    <row r="257" spans="1:17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t="s">
        <v>8274</v>
      </c>
      <c r="P257">
        <v>102</v>
      </c>
      <c r="Q257">
        <v>55.01</v>
      </c>
    </row>
    <row r="258" spans="1:17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t="s">
        <v>8274</v>
      </c>
      <c r="P258">
        <v>127</v>
      </c>
      <c r="Q258">
        <v>72.95</v>
      </c>
    </row>
    <row r="259" spans="1:17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t="s">
        <v>8274</v>
      </c>
      <c r="P259">
        <v>101</v>
      </c>
      <c r="Q259">
        <v>64.47</v>
      </c>
    </row>
    <row r="260" spans="1:17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t="s">
        <v>8274</v>
      </c>
      <c r="P260">
        <v>122</v>
      </c>
      <c r="Q260">
        <v>716.35</v>
      </c>
    </row>
    <row r="261" spans="1:17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t="s">
        <v>8274</v>
      </c>
      <c r="P261">
        <v>113</v>
      </c>
      <c r="Q261">
        <v>50.4</v>
      </c>
    </row>
    <row r="262" spans="1:17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t="s">
        <v>8274</v>
      </c>
      <c r="P262">
        <v>150</v>
      </c>
      <c r="Q262">
        <v>41.67</v>
      </c>
    </row>
    <row r="263" spans="1:17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t="s">
        <v>8274</v>
      </c>
      <c r="P263">
        <v>102</v>
      </c>
      <c r="Q263">
        <v>88.74</v>
      </c>
    </row>
    <row r="264" spans="1:17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t="s">
        <v>8274</v>
      </c>
      <c r="P264">
        <v>100</v>
      </c>
      <c r="Q264">
        <v>148.47999999999999</v>
      </c>
    </row>
    <row r="265" spans="1:17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t="s">
        <v>8274</v>
      </c>
      <c r="P265">
        <v>104</v>
      </c>
      <c r="Q265">
        <v>52</v>
      </c>
    </row>
    <row r="266" spans="1:17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t="s">
        <v>8274</v>
      </c>
      <c r="P266">
        <v>115</v>
      </c>
      <c r="Q266">
        <v>53.23</v>
      </c>
    </row>
    <row r="267" spans="1:17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t="s">
        <v>8274</v>
      </c>
      <c r="P267">
        <v>113</v>
      </c>
      <c r="Q267">
        <v>39.6</v>
      </c>
    </row>
    <row r="268" spans="1:17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t="s">
        <v>8274</v>
      </c>
      <c r="P268">
        <v>143</v>
      </c>
      <c r="Q268">
        <v>164.62</v>
      </c>
    </row>
    <row r="269" spans="1:17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t="s">
        <v>8274</v>
      </c>
      <c r="P269">
        <v>160</v>
      </c>
      <c r="Q269">
        <v>40.29</v>
      </c>
    </row>
    <row r="270" spans="1:17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t="s">
        <v>8274</v>
      </c>
      <c r="P270">
        <v>114</v>
      </c>
      <c r="Q270">
        <v>64.91</v>
      </c>
    </row>
    <row r="271" spans="1:17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t="s">
        <v>8274</v>
      </c>
      <c r="P271">
        <v>101</v>
      </c>
      <c r="Q271">
        <v>55.33</v>
      </c>
    </row>
    <row r="272" spans="1:17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t="s">
        <v>8274</v>
      </c>
      <c r="P272">
        <v>155</v>
      </c>
      <c r="Q272">
        <v>83.14</v>
      </c>
    </row>
    <row r="273" spans="1:17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t="s">
        <v>8274</v>
      </c>
      <c r="P273">
        <v>121</v>
      </c>
      <c r="Q273">
        <v>125.38</v>
      </c>
    </row>
    <row r="274" spans="1:17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t="s">
        <v>8274</v>
      </c>
      <c r="P274">
        <v>128</v>
      </c>
      <c r="Q274">
        <v>47.22</v>
      </c>
    </row>
    <row r="275" spans="1:17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t="s">
        <v>8274</v>
      </c>
      <c r="P275">
        <v>158</v>
      </c>
      <c r="Q275">
        <v>79.099999999999994</v>
      </c>
    </row>
    <row r="276" spans="1:17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t="s">
        <v>8274</v>
      </c>
      <c r="P276">
        <v>105</v>
      </c>
      <c r="Q276">
        <v>114.29</v>
      </c>
    </row>
    <row r="277" spans="1:17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t="s">
        <v>8274</v>
      </c>
      <c r="P277">
        <v>100</v>
      </c>
      <c r="Q277">
        <v>51.72</v>
      </c>
    </row>
    <row r="278" spans="1:17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t="s">
        <v>8274</v>
      </c>
      <c r="P278">
        <v>100</v>
      </c>
      <c r="Q278">
        <v>30.77</v>
      </c>
    </row>
    <row r="279" spans="1:17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t="s">
        <v>8274</v>
      </c>
      <c r="P279">
        <v>124</v>
      </c>
      <c r="Q279">
        <v>47.85</v>
      </c>
    </row>
    <row r="280" spans="1:17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t="s">
        <v>8274</v>
      </c>
      <c r="P280">
        <v>109</v>
      </c>
      <c r="Q280">
        <v>34.409999999999997</v>
      </c>
    </row>
    <row r="281" spans="1:17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t="s">
        <v>8274</v>
      </c>
      <c r="P281">
        <v>106</v>
      </c>
      <c r="Q281">
        <v>60.29</v>
      </c>
    </row>
    <row r="282" spans="1:17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t="s">
        <v>8274</v>
      </c>
      <c r="P282">
        <v>106</v>
      </c>
      <c r="Q282">
        <v>25.31</v>
      </c>
    </row>
    <row r="283" spans="1:17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t="s">
        <v>8274</v>
      </c>
      <c r="P283">
        <v>105</v>
      </c>
      <c r="Q283">
        <v>136</v>
      </c>
    </row>
    <row r="284" spans="1:17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t="s">
        <v>8274</v>
      </c>
      <c r="P284">
        <v>100</v>
      </c>
      <c r="Q284">
        <v>125</v>
      </c>
    </row>
    <row r="285" spans="1:17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t="s">
        <v>8274</v>
      </c>
      <c r="P285">
        <v>104</v>
      </c>
      <c r="Q285">
        <v>66.510000000000005</v>
      </c>
    </row>
    <row r="286" spans="1:17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t="s">
        <v>8274</v>
      </c>
      <c r="P286">
        <v>102</v>
      </c>
      <c r="Q286">
        <v>105</v>
      </c>
    </row>
    <row r="287" spans="1:17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t="s">
        <v>8274</v>
      </c>
      <c r="P287">
        <v>104</v>
      </c>
      <c r="Q287">
        <v>145</v>
      </c>
    </row>
    <row r="288" spans="1:17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t="s">
        <v>8274</v>
      </c>
      <c r="P288">
        <v>106</v>
      </c>
      <c r="Q288">
        <v>96.67</v>
      </c>
    </row>
    <row r="289" spans="1:17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t="s">
        <v>8274</v>
      </c>
      <c r="P289">
        <v>101</v>
      </c>
      <c r="Q289">
        <v>60.33</v>
      </c>
    </row>
    <row r="290" spans="1:17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t="s">
        <v>8274</v>
      </c>
      <c r="P290">
        <v>118</v>
      </c>
      <c r="Q290">
        <v>75.34</v>
      </c>
    </row>
    <row r="291" spans="1:17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t="s">
        <v>8274</v>
      </c>
      <c r="P291">
        <v>110</v>
      </c>
      <c r="Q291">
        <v>55</v>
      </c>
    </row>
    <row r="292" spans="1:17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t="s">
        <v>8274</v>
      </c>
      <c r="P292">
        <v>103</v>
      </c>
      <c r="Q292">
        <v>66.959999999999994</v>
      </c>
    </row>
    <row r="293" spans="1:17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t="s">
        <v>8274</v>
      </c>
      <c r="P293">
        <v>100</v>
      </c>
      <c r="Q293">
        <v>227.27</v>
      </c>
    </row>
    <row r="294" spans="1:17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t="s">
        <v>8274</v>
      </c>
      <c r="P294">
        <v>110</v>
      </c>
      <c r="Q294">
        <v>50.02</v>
      </c>
    </row>
    <row r="295" spans="1:17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t="s">
        <v>8274</v>
      </c>
      <c r="P295">
        <v>169</v>
      </c>
      <c r="Q295">
        <v>45.62</v>
      </c>
    </row>
    <row r="296" spans="1:17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t="s">
        <v>8274</v>
      </c>
      <c r="P296">
        <v>102</v>
      </c>
      <c r="Q296">
        <v>137.24</v>
      </c>
    </row>
    <row r="297" spans="1:17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t="s">
        <v>8274</v>
      </c>
      <c r="P297">
        <v>106</v>
      </c>
      <c r="Q297">
        <v>75.709999999999994</v>
      </c>
    </row>
    <row r="298" spans="1:17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t="s">
        <v>8274</v>
      </c>
      <c r="P298">
        <v>102</v>
      </c>
      <c r="Q298">
        <v>99</v>
      </c>
    </row>
    <row r="299" spans="1:17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t="s">
        <v>8274</v>
      </c>
      <c r="P299">
        <v>117</v>
      </c>
      <c r="Q299">
        <v>81.569999999999993</v>
      </c>
    </row>
    <row r="300" spans="1:17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t="s">
        <v>8274</v>
      </c>
      <c r="P300">
        <v>132</v>
      </c>
      <c r="Q300">
        <v>36.67</v>
      </c>
    </row>
    <row r="301" spans="1:17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t="s">
        <v>8274</v>
      </c>
      <c r="P301">
        <v>128</v>
      </c>
      <c r="Q301">
        <v>49.23</v>
      </c>
    </row>
    <row r="302" spans="1:17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t="s">
        <v>8274</v>
      </c>
      <c r="P302">
        <v>119</v>
      </c>
      <c r="Q302">
        <v>42.3</v>
      </c>
    </row>
    <row r="303" spans="1:17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t="s">
        <v>8274</v>
      </c>
      <c r="P303">
        <v>126</v>
      </c>
      <c r="Q303">
        <v>78.88</v>
      </c>
    </row>
    <row r="304" spans="1:17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t="s">
        <v>8274</v>
      </c>
      <c r="P304">
        <v>156</v>
      </c>
      <c r="Q304">
        <v>38.28</v>
      </c>
    </row>
    <row r="305" spans="1:17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t="s">
        <v>8274</v>
      </c>
      <c r="P305">
        <v>120</v>
      </c>
      <c r="Q305">
        <v>55.23</v>
      </c>
    </row>
    <row r="306" spans="1:17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t="s">
        <v>8274</v>
      </c>
      <c r="P306">
        <v>102</v>
      </c>
      <c r="Q306">
        <v>66.150000000000006</v>
      </c>
    </row>
    <row r="307" spans="1:17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t="s">
        <v>8274</v>
      </c>
      <c r="P307">
        <v>100</v>
      </c>
      <c r="Q307">
        <v>104.17</v>
      </c>
    </row>
    <row r="308" spans="1:17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t="s">
        <v>8274</v>
      </c>
      <c r="P308">
        <v>100</v>
      </c>
      <c r="Q308">
        <v>31.38</v>
      </c>
    </row>
    <row r="309" spans="1:17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t="s">
        <v>8274</v>
      </c>
      <c r="P309">
        <v>102</v>
      </c>
      <c r="Q309">
        <v>59.21</v>
      </c>
    </row>
    <row r="310" spans="1:17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t="s">
        <v>8274</v>
      </c>
      <c r="P310">
        <v>114</v>
      </c>
      <c r="Q310">
        <v>119.18</v>
      </c>
    </row>
    <row r="311" spans="1:17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t="s">
        <v>8274</v>
      </c>
      <c r="P311">
        <v>102</v>
      </c>
      <c r="Q311">
        <v>164.62</v>
      </c>
    </row>
    <row r="312" spans="1:17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t="s">
        <v>8274</v>
      </c>
      <c r="P312">
        <v>102</v>
      </c>
      <c r="Q312">
        <v>61.1</v>
      </c>
    </row>
    <row r="313" spans="1:17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t="s">
        <v>8274</v>
      </c>
      <c r="P313">
        <v>106</v>
      </c>
      <c r="Q313">
        <v>56.2</v>
      </c>
    </row>
    <row r="314" spans="1:17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t="s">
        <v>8274</v>
      </c>
      <c r="P314">
        <v>113</v>
      </c>
      <c r="Q314">
        <v>107</v>
      </c>
    </row>
    <row r="315" spans="1:17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t="s">
        <v>8274</v>
      </c>
      <c r="P315">
        <v>100</v>
      </c>
      <c r="Q315">
        <v>179.28</v>
      </c>
    </row>
    <row r="316" spans="1:17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t="s">
        <v>8274</v>
      </c>
      <c r="P316">
        <v>102</v>
      </c>
      <c r="Q316">
        <v>47.41</v>
      </c>
    </row>
    <row r="317" spans="1:17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t="s">
        <v>8274</v>
      </c>
      <c r="P317">
        <v>131</v>
      </c>
      <c r="Q317">
        <v>97.92</v>
      </c>
    </row>
    <row r="318" spans="1:17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t="s">
        <v>8274</v>
      </c>
      <c r="P318">
        <v>111</v>
      </c>
      <c r="Q318">
        <v>58.42</v>
      </c>
    </row>
    <row r="319" spans="1:17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t="s">
        <v>8274</v>
      </c>
      <c r="P319">
        <v>100</v>
      </c>
      <c r="Q319">
        <v>122.54</v>
      </c>
    </row>
    <row r="320" spans="1:17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t="s">
        <v>8274</v>
      </c>
      <c r="P320">
        <v>114</v>
      </c>
      <c r="Q320">
        <v>87.96</v>
      </c>
    </row>
    <row r="321" spans="1:17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t="s">
        <v>8274</v>
      </c>
      <c r="P321">
        <v>106</v>
      </c>
      <c r="Q321">
        <v>136.78</v>
      </c>
    </row>
    <row r="322" spans="1:17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t="s">
        <v>8274</v>
      </c>
      <c r="P322">
        <v>101</v>
      </c>
      <c r="Q322">
        <v>99.34</v>
      </c>
    </row>
    <row r="323" spans="1:17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t="s">
        <v>8274</v>
      </c>
      <c r="P323">
        <v>100</v>
      </c>
      <c r="Q323">
        <v>20</v>
      </c>
    </row>
    <row r="324" spans="1:17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t="s">
        <v>8274</v>
      </c>
      <c r="P324">
        <v>130</v>
      </c>
      <c r="Q324">
        <v>28.89</v>
      </c>
    </row>
    <row r="325" spans="1:17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t="s">
        <v>8274</v>
      </c>
      <c r="P325">
        <v>114</v>
      </c>
      <c r="Q325">
        <v>37.96</v>
      </c>
    </row>
    <row r="326" spans="1:17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t="s">
        <v>8274</v>
      </c>
      <c r="P326">
        <v>287</v>
      </c>
      <c r="Q326">
        <v>58.57</v>
      </c>
    </row>
    <row r="327" spans="1:17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t="s">
        <v>8274</v>
      </c>
      <c r="P327">
        <v>109</v>
      </c>
      <c r="Q327">
        <v>135.63</v>
      </c>
    </row>
    <row r="328" spans="1:17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t="s">
        <v>8274</v>
      </c>
      <c r="P328">
        <v>119</v>
      </c>
      <c r="Q328">
        <v>176.09</v>
      </c>
    </row>
    <row r="329" spans="1:17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t="s">
        <v>8274</v>
      </c>
      <c r="P329">
        <v>109</v>
      </c>
      <c r="Q329">
        <v>151.97999999999999</v>
      </c>
    </row>
    <row r="330" spans="1:17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t="s">
        <v>8274</v>
      </c>
      <c r="P330">
        <v>128</v>
      </c>
      <c r="Q330">
        <v>82.26</v>
      </c>
    </row>
    <row r="331" spans="1:17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t="s">
        <v>8274</v>
      </c>
      <c r="P331">
        <v>175</v>
      </c>
      <c r="Q331">
        <v>68.06</v>
      </c>
    </row>
    <row r="332" spans="1:17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t="s">
        <v>8274</v>
      </c>
      <c r="P332">
        <v>127</v>
      </c>
      <c r="Q332">
        <v>72.709999999999994</v>
      </c>
    </row>
    <row r="333" spans="1:17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t="s">
        <v>8274</v>
      </c>
      <c r="P333">
        <v>111</v>
      </c>
      <c r="Q333">
        <v>77.19</v>
      </c>
    </row>
    <row r="334" spans="1:17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t="s">
        <v>8274</v>
      </c>
      <c r="P334">
        <v>126</v>
      </c>
      <c r="Q334">
        <v>55.97</v>
      </c>
    </row>
    <row r="335" spans="1:17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t="s">
        <v>8274</v>
      </c>
      <c r="P335">
        <v>119</v>
      </c>
      <c r="Q335">
        <v>49.69</v>
      </c>
    </row>
    <row r="336" spans="1:17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t="s">
        <v>8274</v>
      </c>
      <c r="P336">
        <v>103</v>
      </c>
      <c r="Q336">
        <v>77.73</v>
      </c>
    </row>
    <row r="337" spans="1:17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t="s">
        <v>8274</v>
      </c>
      <c r="P337">
        <v>110</v>
      </c>
      <c r="Q337">
        <v>40.78</v>
      </c>
    </row>
    <row r="338" spans="1:17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t="s">
        <v>8274</v>
      </c>
      <c r="P338">
        <v>202</v>
      </c>
      <c r="Q338">
        <v>59.41</v>
      </c>
    </row>
    <row r="339" spans="1:17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t="s">
        <v>8274</v>
      </c>
      <c r="P339">
        <v>130</v>
      </c>
      <c r="Q339">
        <v>3.25</v>
      </c>
    </row>
    <row r="340" spans="1:17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t="s">
        <v>8274</v>
      </c>
      <c r="P340">
        <v>100</v>
      </c>
      <c r="Q340">
        <v>81.67</v>
      </c>
    </row>
    <row r="341" spans="1:17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t="s">
        <v>8274</v>
      </c>
      <c r="P341">
        <v>171</v>
      </c>
      <c r="Q341">
        <v>44.91</v>
      </c>
    </row>
    <row r="342" spans="1:17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t="s">
        <v>8274</v>
      </c>
      <c r="P342">
        <v>113</v>
      </c>
      <c r="Q342">
        <v>49.06</v>
      </c>
    </row>
    <row r="343" spans="1:17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t="s">
        <v>8274</v>
      </c>
      <c r="P343">
        <v>100</v>
      </c>
      <c r="Q343">
        <v>62.5</v>
      </c>
    </row>
    <row r="344" spans="1:17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t="s">
        <v>8274</v>
      </c>
      <c r="P344">
        <v>101</v>
      </c>
      <c r="Q344">
        <v>35.49</v>
      </c>
    </row>
    <row r="345" spans="1:17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t="s">
        <v>8274</v>
      </c>
      <c r="P345">
        <v>113</v>
      </c>
      <c r="Q345">
        <v>66.47</v>
      </c>
    </row>
    <row r="346" spans="1:17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t="s">
        <v>8274</v>
      </c>
      <c r="P346">
        <v>105</v>
      </c>
      <c r="Q346">
        <v>56.07</v>
      </c>
    </row>
    <row r="347" spans="1:17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t="s">
        <v>8274</v>
      </c>
      <c r="P347">
        <v>110</v>
      </c>
      <c r="Q347">
        <v>47.03</v>
      </c>
    </row>
    <row r="348" spans="1:17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t="s">
        <v>8274</v>
      </c>
      <c r="P348">
        <v>100</v>
      </c>
      <c r="Q348">
        <v>47.67</v>
      </c>
    </row>
    <row r="349" spans="1:17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t="s">
        <v>8274</v>
      </c>
      <c r="P349">
        <v>120</v>
      </c>
      <c r="Q349">
        <v>88.24</v>
      </c>
    </row>
    <row r="350" spans="1:17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t="s">
        <v>8274</v>
      </c>
      <c r="P350">
        <v>105</v>
      </c>
      <c r="Q350">
        <v>80.72</v>
      </c>
    </row>
    <row r="351" spans="1:17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t="s">
        <v>8274</v>
      </c>
      <c r="P351">
        <v>100</v>
      </c>
      <c r="Q351">
        <v>68.97</v>
      </c>
    </row>
    <row r="352" spans="1:17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t="s">
        <v>8274</v>
      </c>
      <c r="P352">
        <v>100</v>
      </c>
      <c r="Q352">
        <v>550.04</v>
      </c>
    </row>
    <row r="353" spans="1:17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t="s">
        <v>8274</v>
      </c>
      <c r="P353">
        <v>104</v>
      </c>
      <c r="Q353">
        <v>57.78</v>
      </c>
    </row>
    <row r="354" spans="1:17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t="s">
        <v>8274</v>
      </c>
      <c r="P354">
        <v>116</v>
      </c>
      <c r="Q354">
        <v>73.58</v>
      </c>
    </row>
    <row r="355" spans="1:17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t="s">
        <v>8274</v>
      </c>
      <c r="P355">
        <v>101</v>
      </c>
      <c r="Q355">
        <v>75.5</v>
      </c>
    </row>
    <row r="356" spans="1:17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t="s">
        <v>8274</v>
      </c>
      <c r="P356">
        <v>102</v>
      </c>
      <c r="Q356">
        <v>235.46</v>
      </c>
    </row>
    <row r="357" spans="1:17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t="s">
        <v>8274</v>
      </c>
      <c r="P357">
        <v>111</v>
      </c>
      <c r="Q357">
        <v>92.5</v>
      </c>
    </row>
    <row r="358" spans="1:17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t="s">
        <v>8274</v>
      </c>
      <c r="P358">
        <v>109</v>
      </c>
      <c r="Q358">
        <v>46.05</v>
      </c>
    </row>
    <row r="359" spans="1:17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t="s">
        <v>8274</v>
      </c>
      <c r="P359">
        <v>100</v>
      </c>
      <c r="Q359">
        <v>31.58</v>
      </c>
    </row>
    <row r="360" spans="1:17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t="s">
        <v>8274</v>
      </c>
      <c r="P360">
        <v>104</v>
      </c>
      <c r="Q360">
        <v>36.96</v>
      </c>
    </row>
    <row r="361" spans="1:17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t="s">
        <v>8274</v>
      </c>
      <c r="P361">
        <v>101</v>
      </c>
      <c r="Q361">
        <v>88.25</v>
      </c>
    </row>
    <row r="362" spans="1:17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t="s">
        <v>8274</v>
      </c>
      <c r="P362">
        <v>129</v>
      </c>
      <c r="Q362">
        <v>64.38</v>
      </c>
    </row>
    <row r="363" spans="1:17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t="s">
        <v>8274</v>
      </c>
      <c r="P363">
        <v>103</v>
      </c>
      <c r="Q363">
        <v>62.05</v>
      </c>
    </row>
    <row r="364" spans="1:17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t="s">
        <v>8274</v>
      </c>
      <c r="P364">
        <v>110</v>
      </c>
      <c r="Q364">
        <v>73.400000000000006</v>
      </c>
    </row>
    <row r="365" spans="1:17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t="s">
        <v>8274</v>
      </c>
      <c r="P365">
        <v>113</v>
      </c>
      <c r="Q365">
        <v>99.5</v>
      </c>
    </row>
    <row r="366" spans="1:17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t="s">
        <v>8274</v>
      </c>
      <c r="P366">
        <v>112</v>
      </c>
      <c r="Q366">
        <v>62.17</v>
      </c>
    </row>
    <row r="367" spans="1:17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t="s">
        <v>8274</v>
      </c>
      <c r="P367">
        <v>139</v>
      </c>
      <c r="Q367">
        <v>62.33</v>
      </c>
    </row>
    <row r="368" spans="1:17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t="s">
        <v>8274</v>
      </c>
      <c r="P368">
        <v>111</v>
      </c>
      <c r="Q368">
        <v>58.79</v>
      </c>
    </row>
    <row r="369" spans="1:17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t="s">
        <v>8274</v>
      </c>
      <c r="P369">
        <v>139</v>
      </c>
      <c r="Q369">
        <v>45.35</v>
      </c>
    </row>
    <row r="370" spans="1:17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t="s">
        <v>8274</v>
      </c>
      <c r="P370">
        <v>106</v>
      </c>
      <c r="Q370">
        <v>41.94</v>
      </c>
    </row>
    <row r="371" spans="1:17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t="s">
        <v>8274</v>
      </c>
      <c r="P371">
        <v>101</v>
      </c>
      <c r="Q371">
        <v>59.17</v>
      </c>
    </row>
    <row r="372" spans="1:17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t="s">
        <v>8274</v>
      </c>
      <c r="P372">
        <v>100</v>
      </c>
      <c r="Q372">
        <v>200.49</v>
      </c>
    </row>
    <row r="373" spans="1:17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t="s">
        <v>8274</v>
      </c>
      <c r="P373">
        <v>118</v>
      </c>
      <c r="Q373">
        <v>57.26</v>
      </c>
    </row>
    <row r="374" spans="1:17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t="s">
        <v>8274</v>
      </c>
      <c r="P374">
        <v>120</v>
      </c>
      <c r="Q374">
        <v>58.06</v>
      </c>
    </row>
    <row r="375" spans="1:17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t="s">
        <v>8274</v>
      </c>
      <c r="P375">
        <v>128</v>
      </c>
      <c r="Q375">
        <v>186.8</v>
      </c>
    </row>
    <row r="376" spans="1:17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t="s">
        <v>8274</v>
      </c>
      <c r="P376">
        <v>126</v>
      </c>
      <c r="Q376">
        <v>74.12</v>
      </c>
    </row>
    <row r="377" spans="1:17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t="s">
        <v>8274</v>
      </c>
      <c r="P377">
        <v>107</v>
      </c>
      <c r="Q377">
        <v>62.67</v>
      </c>
    </row>
    <row r="378" spans="1:17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t="s">
        <v>8274</v>
      </c>
      <c r="P378">
        <v>100</v>
      </c>
      <c r="Q378">
        <v>121.36</v>
      </c>
    </row>
    <row r="379" spans="1:17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t="s">
        <v>8274</v>
      </c>
      <c r="P379">
        <v>111</v>
      </c>
      <c r="Q379">
        <v>40.630000000000003</v>
      </c>
    </row>
    <row r="380" spans="1:17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t="s">
        <v>8274</v>
      </c>
      <c r="P380">
        <v>101</v>
      </c>
      <c r="Q380">
        <v>63</v>
      </c>
    </row>
    <row r="381" spans="1:17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t="s">
        <v>8274</v>
      </c>
      <c r="P381">
        <v>121</v>
      </c>
      <c r="Q381">
        <v>33.67</v>
      </c>
    </row>
    <row r="382" spans="1:17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t="s">
        <v>8274</v>
      </c>
      <c r="P382">
        <v>123</v>
      </c>
      <c r="Q382">
        <v>43.2</v>
      </c>
    </row>
    <row r="383" spans="1:17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t="s">
        <v>8274</v>
      </c>
      <c r="P383">
        <v>103</v>
      </c>
      <c r="Q383">
        <v>83.57</v>
      </c>
    </row>
    <row r="384" spans="1:17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t="s">
        <v>8274</v>
      </c>
      <c r="P384">
        <v>121</v>
      </c>
      <c r="Q384">
        <v>140</v>
      </c>
    </row>
    <row r="385" spans="1:17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t="s">
        <v>8274</v>
      </c>
      <c r="P385">
        <v>186</v>
      </c>
      <c r="Q385">
        <v>80.87</v>
      </c>
    </row>
    <row r="386" spans="1:17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t="s">
        <v>8274</v>
      </c>
      <c r="P386">
        <v>300</v>
      </c>
      <c r="Q386">
        <v>53.85</v>
      </c>
    </row>
    <row r="387" spans="1:17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t="s">
        <v>8274</v>
      </c>
      <c r="P387">
        <v>141</v>
      </c>
      <c r="Q387">
        <v>67.959999999999994</v>
      </c>
    </row>
    <row r="388" spans="1:17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t="s">
        <v>8274</v>
      </c>
      <c r="P388">
        <v>114</v>
      </c>
      <c r="Q388">
        <v>27.14</v>
      </c>
    </row>
    <row r="389" spans="1:17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t="s">
        <v>8274</v>
      </c>
      <c r="P389">
        <v>154</v>
      </c>
      <c r="Q389">
        <v>110.87</v>
      </c>
    </row>
    <row r="390" spans="1:17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t="s">
        <v>8274</v>
      </c>
      <c r="P390">
        <v>102</v>
      </c>
      <c r="Q390">
        <v>106.84</v>
      </c>
    </row>
    <row r="391" spans="1:17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t="s">
        <v>8274</v>
      </c>
      <c r="P391">
        <v>102</v>
      </c>
      <c r="Q391">
        <v>105.52</v>
      </c>
    </row>
    <row r="392" spans="1:17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t="s">
        <v>8274</v>
      </c>
      <c r="P392">
        <v>156</v>
      </c>
      <c r="Q392">
        <v>51.92</v>
      </c>
    </row>
    <row r="393" spans="1:17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t="s">
        <v>8274</v>
      </c>
      <c r="P393">
        <v>105</v>
      </c>
      <c r="Q393">
        <v>86.23</v>
      </c>
    </row>
    <row r="394" spans="1:17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t="s">
        <v>8274</v>
      </c>
      <c r="P394">
        <v>101</v>
      </c>
      <c r="Q394">
        <v>114.55</v>
      </c>
    </row>
    <row r="395" spans="1:17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t="s">
        <v>8274</v>
      </c>
      <c r="P395">
        <v>339</v>
      </c>
      <c r="Q395">
        <v>62.59</v>
      </c>
    </row>
    <row r="396" spans="1:17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t="s">
        <v>8274</v>
      </c>
      <c r="P396">
        <v>101</v>
      </c>
      <c r="Q396">
        <v>61.06</v>
      </c>
    </row>
    <row r="397" spans="1:17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t="s">
        <v>8274</v>
      </c>
      <c r="P397">
        <v>122</v>
      </c>
      <c r="Q397">
        <v>70.23</v>
      </c>
    </row>
    <row r="398" spans="1:17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t="s">
        <v>8274</v>
      </c>
      <c r="P398">
        <v>101</v>
      </c>
      <c r="Q398">
        <v>78.52</v>
      </c>
    </row>
    <row r="399" spans="1:17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t="s">
        <v>8274</v>
      </c>
      <c r="P399">
        <v>140</v>
      </c>
      <c r="Q399">
        <v>61.82</v>
      </c>
    </row>
    <row r="400" spans="1:17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t="s">
        <v>8274</v>
      </c>
      <c r="P400">
        <v>119</v>
      </c>
      <c r="Q400">
        <v>48.34</v>
      </c>
    </row>
    <row r="401" spans="1:17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t="s">
        <v>8274</v>
      </c>
      <c r="P401">
        <v>107</v>
      </c>
      <c r="Q401">
        <v>107.25</v>
      </c>
    </row>
    <row r="402" spans="1:17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t="s">
        <v>8274</v>
      </c>
      <c r="P402">
        <v>228</v>
      </c>
      <c r="Q402">
        <v>57</v>
      </c>
    </row>
    <row r="403" spans="1:17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t="s">
        <v>8274</v>
      </c>
      <c r="P403">
        <v>106</v>
      </c>
      <c r="Q403">
        <v>40.92</v>
      </c>
    </row>
    <row r="404" spans="1:17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t="s">
        <v>8274</v>
      </c>
      <c r="P404">
        <v>105</v>
      </c>
      <c r="Q404">
        <v>79.540000000000006</v>
      </c>
    </row>
    <row r="405" spans="1:17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t="s">
        <v>8274</v>
      </c>
      <c r="P405">
        <v>106</v>
      </c>
      <c r="Q405">
        <v>64.63</v>
      </c>
    </row>
    <row r="406" spans="1:17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t="s">
        <v>8274</v>
      </c>
      <c r="P406">
        <v>105</v>
      </c>
      <c r="Q406">
        <v>107.57</v>
      </c>
    </row>
    <row r="407" spans="1:17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t="s">
        <v>8274</v>
      </c>
      <c r="P407">
        <v>100</v>
      </c>
      <c r="Q407">
        <v>178.57</v>
      </c>
    </row>
    <row r="408" spans="1:17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t="s">
        <v>8274</v>
      </c>
      <c r="P408">
        <v>100</v>
      </c>
      <c r="Q408">
        <v>62.63</v>
      </c>
    </row>
    <row r="409" spans="1:17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t="s">
        <v>8274</v>
      </c>
      <c r="P409">
        <v>225</v>
      </c>
      <c r="Q409">
        <v>75</v>
      </c>
    </row>
    <row r="410" spans="1:17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t="s">
        <v>8274</v>
      </c>
      <c r="P410">
        <v>106</v>
      </c>
      <c r="Q410">
        <v>58.9</v>
      </c>
    </row>
    <row r="411" spans="1:17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t="s">
        <v>8274</v>
      </c>
      <c r="P411">
        <v>105</v>
      </c>
      <c r="Q411">
        <v>139.56</v>
      </c>
    </row>
    <row r="412" spans="1:17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t="s">
        <v>8274</v>
      </c>
      <c r="P412">
        <v>113</v>
      </c>
      <c r="Q412">
        <v>64.290000000000006</v>
      </c>
    </row>
    <row r="413" spans="1:17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t="s">
        <v>8274</v>
      </c>
      <c r="P413">
        <v>101</v>
      </c>
      <c r="Q413">
        <v>63.28</v>
      </c>
    </row>
  </sheetData>
  <conditionalFormatting sqref="F1:F413">
    <cfRule type="cellIs" dxfId="20" priority="9" operator="equal">
      <formula>"failed"</formula>
    </cfRule>
    <cfRule type="cellIs" dxfId="19" priority="10" operator="equal">
      <formula>"canceled"</formula>
    </cfRule>
    <cfRule type="cellIs" dxfId="18" priority="11" operator="equal">
      <formula>"canceled"</formula>
    </cfRule>
    <cfRule type="cellIs" dxfId="17" priority="12" operator="equal">
      <formula>"canceled"</formula>
    </cfRule>
    <cfRule type="cellIs" dxfId="16" priority="13" operator="equal">
      <formula>"live"</formula>
    </cfRule>
    <cfRule type="cellIs" dxfId="15" priority="14" operator="equal">
      <formula>"successful"</formula>
    </cfRule>
    <cfRule type="cellIs" dxfId="14" priority="15" operator="equal">
      <formula>"live"</formula>
    </cfRule>
  </conditionalFormatting>
  <conditionalFormatting sqref="P2:P413 P1:Q1">
    <cfRule type="colorScale" priority="2">
      <colorScale>
        <cfvo type="min"/>
        <cfvo type="percent" val="90"/>
        <color rgb="FFC00000"/>
        <color rgb="FF00B0F0"/>
      </colorScale>
    </cfRule>
    <cfRule type="colorScale" priority="3">
      <colorScale>
        <cfvo type="num" val="0"/>
        <cfvo type="num" val="100"/>
        <color rgb="FFFF0000"/>
        <color rgb="FF00B0F0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C4996-6666-4AE2-B4DA-AFC862E5E85D}">
  <sheetPr codeName="Sheet5"/>
  <dimension ref="A1:Q251"/>
  <sheetViews>
    <sheetView workbookViewId="0">
      <selection activeCell="S2" sqref="S2"/>
    </sheetView>
  </sheetViews>
  <sheetFormatPr defaultRowHeight="14.5" x14ac:dyDescent="0.35"/>
  <sheetData>
    <row r="1" spans="1:17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</row>
    <row r="2" spans="1:17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t="s">
        <v>8274</v>
      </c>
      <c r="P2">
        <v>0</v>
      </c>
      <c r="Q2">
        <v>0</v>
      </c>
    </row>
    <row r="3" spans="1:17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t="s">
        <v>8274</v>
      </c>
      <c r="P3">
        <v>32</v>
      </c>
      <c r="Q3">
        <v>60.67</v>
      </c>
    </row>
    <row r="4" spans="1:17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t="s">
        <v>8274</v>
      </c>
      <c r="P4">
        <v>0</v>
      </c>
      <c r="Q4">
        <v>0</v>
      </c>
    </row>
    <row r="5" spans="1:17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t="s">
        <v>8274</v>
      </c>
      <c r="P5">
        <v>0</v>
      </c>
      <c r="Q5">
        <v>0</v>
      </c>
    </row>
    <row r="6" spans="1:17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t="s">
        <v>8274</v>
      </c>
      <c r="P6">
        <v>0</v>
      </c>
      <c r="Q6">
        <v>23.33</v>
      </c>
    </row>
    <row r="7" spans="1:17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t="s">
        <v>8274</v>
      </c>
      <c r="P7">
        <v>4</v>
      </c>
      <c r="Q7">
        <v>23.92</v>
      </c>
    </row>
    <row r="8" spans="1:17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t="s">
        <v>8274</v>
      </c>
      <c r="P8">
        <v>2</v>
      </c>
      <c r="Q8">
        <v>15.83</v>
      </c>
    </row>
    <row r="9" spans="1:17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t="s">
        <v>8274</v>
      </c>
      <c r="P9">
        <v>50</v>
      </c>
      <c r="Q9">
        <v>60</v>
      </c>
    </row>
    <row r="10" spans="1:17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t="s">
        <v>8274</v>
      </c>
      <c r="P10">
        <v>5</v>
      </c>
      <c r="Q10">
        <v>24.33</v>
      </c>
    </row>
    <row r="11" spans="1:17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t="s">
        <v>8274</v>
      </c>
      <c r="P11">
        <v>7</v>
      </c>
      <c r="Q11">
        <v>29.56</v>
      </c>
    </row>
    <row r="12" spans="1:17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t="s">
        <v>8274</v>
      </c>
      <c r="P12">
        <v>0</v>
      </c>
      <c r="Q12">
        <v>18.329999999999998</v>
      </c>
    </row>
    <row r="13" spans="1:17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t="s">
        <v>8274</v>
      </c>
      <c r="P13">
        <v>0</v>
      </c>
      <c r="Q13">
        <v>20</v>
      </c>
    </row>
    <row r="14" spans="1:17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t="s">
        <v>8274</v>
      </c>
      <c r="P14">
        <v>0</v>
      </c>
      <c r="Q14">
        <v>0</v>
      </c>
    </row>
    <row r="15" spans="1:17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t="s">
        <v>8274</v>
      </c>
      <c r="P15">
        <v>1</v>
      </c>
      <c r="Q15">
        <v>22.5</v>
      </c>
    </row>
    <row r="16" spans="1:17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t="s">
        <v>8274</v>
      </c>
      <c r="P16">
        <v>20</v>
      </c>
      <c r="Q16">
        <v>50.4</v>
      </c>
    </row>
    <row r="17" spans="1:17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t="s">
        <v>8274</v>
      </c>
      <c r="P17">
        <v>42</v>
      </c>
      <c r="Q17">
        <v>105.03</v>
      </c>
    </row>
    <row r="18" spans="1:17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t="s">
        <v>8274</v>
      </c>
      <c r="P18">
        <v>1</v>
      </c>
      <c r="Q18">
        <v>35.4</v>
      </c>
    </row>
    <row r="19" spans="1:17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t="s">
        <v>8274</v>
      </c>
      <c r="P19">
        <v>15</v>
      </c>
      <c r="Q19">
        <v>83.33</v>
      </c>
    </row>
    <row r="20" spans="1:17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t="s">
        <v>8274</v>
      </c>
      <c r="P20">
        <v>5</v>
      </c>
      <c r="Q20">
        <v>35.92</v>
      </c>
    </row>
    <row r="21" spans="1:17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t="s">
        <v>8274</v>
      </c>
      <c r="P21">
        <v>0</v>
      </c>
      <c r="Q21">
        <v>0</v>
      </c>
    </row>
    <row r="22" spans="1:17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t="s">
        <v>8274</v>
      </c>
      <c r="P22">
        <v>38</v>
      </c>
      <c r="Q22">
        <v>119.13</v>
      </c>
    </row>
    <row r="23" spans="1:17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t="s">
        <v>8274</v>
      </c>
      <c r="P23">
        <v>5</v>
      </c>
      <c r="Q23">
        <v>90.33</v>
      </c>
    </row>
    <row r="24" spans="1:17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t="s">
        <v>8274</v>
      </c>
      <c r="P24">
        <v>0</v>
      </c>
      <c r="Q24">
        <v>2.33</v>
      </c>
    </row>
    <row r="25" spans="1:17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t="s">
        <v>8274</v>
      </c>
      <c r="P25">
        <v>0</v>
      </c>
      <c r="Q25">
        <v>0</v>
      </c>
    </row>
    <row r="26" spans="1:17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t="s">
        <v>8274</v>
      </c>
      <c r="P26">
        <v>11</v>
      </c>
      <c r="Q26">
        <v>108.33</v>
      </c>
    </row>
    <row r="27" spans="1:17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t="s">
        <v>8274</v>
      </c>
      <c r="P27">
        <v>0</v>
      </c>
      <c r="Q27">
        <v>29</v>
      </c>
    </row>
    <row r="28" spans="1:17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t="s">
        <v>8274</v>
      </c>
      <c r="P28">
        <v>23</v>
      </c>
      <c r="Q28">
        <v>96.55</v>
      </c>
    </row>
    <row r="29" spans="1:17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t="s">
        <v>8274</v>
      </c>
      <c r="P29">
        <v>0</v>
      </c>
      <c r="Q29">
        <v>0</v>
      </c>
    </row>
    <row r="30" spans="1:17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t="s">
        <v>8274</v>
      </c>
      <c r="P30">
        <v>34</v>
      </c>
      <c r="Q30">
        <v>63</v>
      </c>
    </row>
    <row r="31" spans="1:17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t="s">
        <v>8274</v>
      </c>
      <c r="P31">
        <v>19</v>
      </c>
      <c r="Q31">
        <v>381.6</v>
      </c>
    </row>
    <row r="32" spans="1:17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t="s">
        <v>8274</v>
      </c>
      <c r="P32">
        <v>0</v>
      </c>
      <c r="Q32">
        <v>46.25</v>
      </c>
    </row>
    <row r="33" spans="1:17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t="s">
        <v>8274</v>
      </c>
      <c r="P33">
        <v>33</v>
      </c>
      <c r="Q33">
        <v>26</v>
      </c>
    </row>
    <row r="34" spans="1:17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t="s">
        <v>8274</v>
      </c>
      <c r="P34">
        <v>5</v>
      </c>
      <c r="Q34">
        <v>10</v>
      </c>
    </row>
    <row r="35" spans="1:17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t="s">
        <v>8274</v>
      </c>
      <c r="P35">
        <v>0</v>
      </c>
      <c r="Q35">
        <v>5</v>
      </c>
    </row>
    <row r="36" spans="1:17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t="s">
        <v>8274</v>
      </c>
      <c r="P36">
        <v>0</v>
      </c>
      <c r="Q36">
        <v>0</v>
      </c>
    </row>
    <row r="37" spans="1:17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t="s">
        <v>8274</v>
      </c>
      <c r="P37">
        <v>38</v>
      </c>
      <c r="Q37">
        <v>81.569999999999993</v>
      </c>
    </row>
    <row r="38" spans="1:17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t="s">
        <v>8274</v>
      </c>
      <c r="P38">
        <v>1</v>
      </c>
      <c r="Q38">
        <v>7</v>
      </c>
    </row>
    <row r="39" spans="1:17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t="s">
        <v>8274</v>
      </c>
      <c r="P39">
        <v>3</v>
      </c>
      <c r="Q39">
        <v>27.3</v>
      </c>
    </row>
    <row r="40" spans="1:17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t="s">
        <v>8274</v>
      </c>
      <c r="P40">
        <v>9</v>
      </c>
      <c r="Q40">
        <v>29.41</v>
      </c>
    </row>
    <row r="41" spans="1:17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t="s">
        <v>8274</v>
      </c>
      <c r="P41">
        <v>1</v>
      </c>
      <c r="Q41">
        <v>12.5</v>
      </c>
    </row>
    <row r="42" spans="1:17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t="s">
        <v>8274</v>
      </c>
      <c r="P42">
        <v>0</v>
      </c>
      <c r="Q42">
        <v>0</v>
      </c>
    </row>
    <row r="43" spans="1:17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t="s">
        <v>8274</v>
      </c>
      <c r="P43">
        <v>5</v>
      </c>
      <c r="Q43">
        <v>5.75</v>
      </c>
    </row>
    <row r="44" spans="1:17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t="s">
        <v>8274</v>
      </c>
      <c r="P44">
        <v>21</v>
      </c>
      <c r="Q44">
        <v>52.08</v>
      </c>
    </row>
    <row r="45" spans="1:17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t="s">
        <v>8274</v>
      </c>
      <c r="P45">
        <v>5</v>
      </c>
      <c r="Q45">
        <v>183.33</v>
      </c>
    </row>
    <row r="46" spans="1:17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t="s">
        <v>8274</v>
      </c>
      <c r="P46">
        <v>4</v>
      </c>
      <c r="Q46">
        <v>26.33</v>
      </c>
    </row>
    <row r="47" spans="1:17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t="s">
        <v>8274</v>
      </c>
      <c r="P47">
        <v>0</v>
      </c>
      <c r="Q47">
        <v>0</v>
      </c>
    </row>
    <row r="48" spans="1:17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t="s">
        <v>8274</v>
      </c>
      <c r="P48">
        <v>62</v>
      </c>
      <c r="Q48">
        <v>486.43</v>
      </c>
    </row>
    <row r="49" spans="1:17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t="s">
        <v>8274</v>
      </c>
      <c r="P49">
        <v>1</v>
      </c>
      <c r="Q49">
        <v>3</v>
      </c>
    </row>
    <row r="50" spans="1:17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t="s">
        <v>8274</v>
      </c>
      <c r="P50">
        <v>0</v>
      </c>
      <c r="Q50">
        <v>25</v>
      </c>
    </row>
    <row r="51" spans="1:17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t="s">
        <v>8274</v>
      </c>
      <c r="P51">
        <v>1</v>
      </c>
      <c r="Q51">
        <v>9.75</v>
      </c>
    </row>
    <row r="52" spans="1:17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t="s">
        <v>8274</v>
      </c>
      <c r="P52">
        <v>18</v>
      </c>
      <c r="Q52">
        <v>36.590000000000003</v>
      </c>
    </row>
    <row r="53" spans="1:17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t="s">
        <v>8274</v>
      </c>
      <c r="P53">
        <v>9</v>
      </c>
      <c r="Q53">
        <v>80.709999999999994</v>
      </c>
    </row>
    <row r="54" spans="1:17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t="s">
        <v>8274</v>
      </c>
      <c r="P54">
        <v>0</v>
      </c>
      <c r="Q54">
        <v>1</v>
      </c>
    </row>
    <row r="55" spans="1:17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t="s">
        <v>8274</v>
      </c>
      <c r="P55">
        <v>3</v>
      </c>
      <c r="Q55">
        <v>52.8</v>
      </c>
    </row>
    <row r="56" spans="1:17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t="s">
        <v>8274</v>
      </c>
      <c r="P56">
        <v>0</v>
      </c>
      <c r="Q56">
        <v>20</v>
      </c>
    </row>
    <row r="57" spans="1:17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t="s">
        <v>8274</v>
      </c>
      <c r="P57">
        <v>37</v>
      </c>
      <c r="Q57">
        <v>46.93</v>
      </c>
    </row>
    <row r="58" spans="1:17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t="s">
        <v>8274</v>
      </c>
      <c r="P58">
        <v>14</v>
      </c>
      <c r="Q58">
        <v>78.08</v>
      </c>
    </row>
    <row r="59" spans="1:17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t="s">
        <v>8274</v>
      </c>
      <c r="P59">
        <v>0</v>
      </c>
      <c r="Q59">
        <v>1</v>
      </c>
    </row>
    <row r="60" spans="1:17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t="s">
        <v>8274</v>
      </c>
      <c r="P60">
        <v>22</v>
      </c>
      <c r="Q60">
        <v>48.56</v>
      </c>
    </row>
    <row r="61" spans="1:17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t="s">
        <v>8274</v>
      </c>
      <c r="P61">
        <v>27</v>
      </c>
      <c r="Q61">
        <v>68.099999999999994</v>
      </c>
    </row>
    <row r="62" spans="1:17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t="s">
        <v>8274</v>
      </c>
      <c r="P62">
        <v>9</v>
      </c>
      <c r="Q62">
        <v>8.5</v>
      </c>
    </row>
    <row r="63" spans="1:17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t="s">
        <v>8274</v>
      </c>
      <c r="P63">
        <v>9</v>
      </c>
      <c r="Q63">
        <v>60.06</v>
      </c>
    </row>
    <row r="64" spans="1:17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t="s">
        <v>8274</v>
      </c>
      <c r="P64">
        <v>7</v>
      </c>
      <c r="Q64">
        <v>72.400000000000006</v>
      </c>
    </row>
    <row r="65" spans="1:17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t="s">
        <v>8274</v>
      </c>
      <c r="P65">
        <v>10</v>
      </c>
      <c r="Q65">
        <v>100</v>
      </c>
    </row>
    <row r="66" spans="1:17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t="s">
        <v>8274</v>
      </c>
      <c r="P66">
        <v>11</v>
      </c>
      <c r="Q66">
        <v>51.67</v>
      </c>
    </row>
    <row r="67" spans="1:17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>
        <v>0</v>
      </c>
    </row>
    <row r="68" spans="1:17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t="s">
        <v>8274</v>
      </c>
      <c r="P68">
        <v>28</v>
      </c>
      <c r="Q68">
        <v>61</v>
      </c>
    </row>
    <row r="69" spans="1:17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t="s">
        <v>8274</v>
      </c>
      <c r="P69">
        <v>21</v>
      </c>
      <c r="Q69">
        <v>37.5</v>
      </c>
    </row>
    <row r="70" spans="1:17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t="s">
        <v>8274</v>
      </c>
      <c r="P70">
        <v>18</v>
      </c>
      <c r="Q70">
        <v>25.57</v>
      </c>
    </row>
    <row r="71" spans="1:17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t="s">
        <v>8274</v>
      </c>
      <c r="P71">
        <v>0</v>
      </c>
      <c r="Q71">
        <v>0</v>
      </c>
    </row>
    <row r="72" spans="1:17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t="s">
        <v>8274</v>
      </c>
      <c r="P72">
        <v>2</v>
      </c>
      <c r="Q72">
        <v>25</v>
      </c>
    </row>
    <row r="73" spans="1:17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t="s">
        <v>8274</v>
      </c>
      <c r="P73">
        <v>0</v>
      </c>
      <c r="Q73">
        <v>0</v>
      </c>
    </row>
    <row r="74" spans="1:17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>
        <v>0</v>
      </c>
    </row>
    <row r="75" spans="1:17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t="s">
        <v>8274</v>
      </c>
      <c r="P75">
        <v>10</v>
      </c>
      <c r="Q75">
        <v>10</v>
      </c>
    </row>
    <row r="76" spans="1:17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2</v>
      </c>
      <c r="Q76">
        <v>202</v>
      </c>
    </row>
    <row r="77" spans="1:17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t="s">
        <v>8274</v>
      </c>
      <c r="P77">
        <v>9</v>
      </c>
      <c r="Q77">
        <v>25.65</v>
      </c>
    </row>
    <row r="78" spans="1:17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t="s">
        <v>8274</v>
      </c>
      <c r="P78">
        <v>21</v>
      </c>
      <c r="Q78">
        <v>56.05</v>
      </c>
    </row>
    <row r="79" spans="1:17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t="s">
        <v>8274</v>
      </c>
      <c r="P79">
        <v>41</v>
      </c>
      <c r="Q79">
        <v>81.319999999999993</v>
      </c>
    </row>
    <row r="80" spans="1:17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t="s">
        <v>8274</v>
      </c>
      <c r="P80">
        <v>2</v>
      </c>
      <c r="Q80">
        <v>70.17</v>
      </c>
    </row>
    <row r="81" spans="1:17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t="s">
        <v>8274</v>
      </c>
      <c r="P81">
        <v>3</v>
      </c>
      <c r="Q81">
        <v>23.63</v>
      </c>
    </row>
    <row r="82" spans="1:17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t="s">
        <v>8274</v>
      </c>
      <c r="P82">
        <v>16</v>
      </c>
      <c r="Q82">
        <v>188.56</v>
      </c>
    </row>
    <row r="83" spans="1:17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t="s">
        <v>8274</v>
      </c>
      <c r="P83">
        <v>16</v>
      </c>
      <c r="Q83">
        <v>49.51</v>
      </c>
    </row>
    <row r="84" spans="1:17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t="s">
        <v>8274</v>
      </c>
      <c r="P84">
        <v>4</v>
      </c>
      <c r="Q84">
        <v>9.5</v>
      </c>
    </row>
    <row r="85" spans="1:17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t="s">
        <v>8274</v>
      </c>
      <c r="P85">
        <v>0</v>
      </c>
      <c r="Q85">
        <v>10</v>
      </c>
    </row>
    <row r="86" spans="1:17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t="s">
        <v>8274</v>
      </c>
      <c r="P86">
        <v>0</v>
      </c>
      <c r="Q86">
        <v>13</v>
      </c>
    </row>
    <row r="87" spans="1:17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t="s">
        <v>8274</v>
      </c>
      <c r="P87">
        <v>16</v>
      </c>
      <c r="Q87">
        <v>89.4</v>
      </c>
    </row>
    <row r="88" spans="1:17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t="s">
        <v>8274</v>
      </c>
      <c r="P88">
        <v>3</v>
      </c>
      <c r="Q88">
        <v>25</v>
      </c>
    </row>
    <row r="89" spans="1:17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t="s">
        <v>8274</v>
      </c>
      <c r="P89">
        <v>0</v>
      </c>
      <c r="Q89">
        <v>1</v>
      </c>
    </row>
    <row r="90" spans="1:17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t="s">
        <v>8274</v>
      </c>
      <c r="P90">
        <v>5</v>
      </c>
      <c r="Q90">
        <v>65</v>
      </c>
    </row>
    <row r="91" spans="1:17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t="s">
        <v>8274</v>
      </c>
      <c r="P91">
        <v>0</v>
      </c>
      <c r="Q91">
        <v>1</v>
      </c>
    </row>
    <row r="92" spans="1:17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t="s">
        <v>8274</v>
      </c>
      <c r="P92">
        <v>18</v>
      </c>
      <c r="Q92">
        <v>81.540000000000006</v>
      </c>
    </row>
    <row r="93" spans="1:17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t="s">
        <v>8274</v>
      </c>
      <c r="P93">
        <v>5</v>
      </c>
      <c r="Q93">
        <v>100</v>
      </c>
    </row>
    <row r="94" spans="1:17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t="s">
        <v>8274</v>
      </c>
      <c r="P94">
        <v>0</v>
      </c>
      <c r="Q94">
        <v>1</v>
      </c>
    </row>
    <row r="95" spans="1:17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t="s">
        <v>8274</v>
      </c>
      <c r="P95">
        <v>0</v>
      </c>
      <c r="Q95">
        <v>0</v>
      </c>
    </row>
    <row r="96" spans="1:17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t="s">
        <v>8274</v>
      </c>
      <c r="P96">
        <v>1</v>
      </c>
      <c r="Q96">
        <v>20</v>
      </c>
    </row>
    <row r="97" spans="1:17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t="s">
        <v>8274</v>
      </c>
      <c r="P97">
        <v>1</v>
      </c>
      <c r="Q97">
        <v>5.5</v>
      </c>
    </row>
    <row r="98" spans="1:17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t="s">
        <v>8274</v>
      </c>
      <c r="P98">
        <v>13</v>
      </c>
      <c r="Q98">
        <v>50.2</v>
      </c>
    </row>
    <row r="99" spans="1:17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t="s">
        <v>8274</v>
      </c>
      <c r="P99">
        <v>1</v>
      </c>
      <c r="Q99">
        <v>13.11</v>
      </c>
    </row>
    <row r="100" spans="1:17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t="s">
        <v>8274</v>
      </c>
      <c r="P100">
        <v>17</v>
      </c>
      <c r="Q100">
        <v>315.5</v>
      </c>
    </row>
    <row r="101" spans="1:17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t="s">
        <v>8274</v>
      </c>
      <c r="P101">
        <v>33</v>
      </c>
      <c r="Q101">
        <v>37.14</v>
      </c>
    </row>
    <row r="102" spans="1:17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t="s">
        <v>8274</v>
      </c>
      <c r="P102">
        <v>0</v>
      </c>
      <c r="Q102">
        <v>0</v>
      </c>
    </row>
    <row r="103" spans="1:17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t="s">
        <v>8274</v>
      </c>
      <c r="P103">
        <v>22</v>
      </c>
      <c r="Q103">
        <v>128.27000000000001</v>
      </c>
    </row>
    <row r="104" spans="1:17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t="s">
        <v>8274</v>
      </c>
      <c r="P104">
        <v>3</v>
      </c>
      <c r="Q104">
        <v>47.27</v>
      </c>
    </row>
    <row r="105" spans="1:17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t="s">
        <v>8274</v>
      </c>
      <c r="P105">
        <v>5</v>
      </c>
      <c r="Q105">
        <v>50</v>
      </c>
    </row>
    <row r="106" spans="1:17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t="s">
        <v>8274</v>
      </c>
      <c r="P106">
        <v>11</v>
      </c>
      <c r="Q106">
        <v>42.5</v>
      </c>
    </row>
    <row r="107" spans="1:17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t="s">
        <v>8274</v>
      </c>
      <c r="P107">
        <v>1</v>
      </c>
      <c r="Q107">
        <v>62.5</v>
      </c>
    </row>
    <row r="108" spans="1:17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t="s">
        <v>8274</v>
      </c>
      <c r="P108">
        <v>5</v>
      </c>
      <c r="Q108">
        <v>27</v>
      </c>
    </row>
    <row r="109" spans="1:17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t="s">
        <v>8274</v>
      </c>
      <c r="P109">
        <v>1</v>
      </c>
      <c r="Q109">
        <v>25</v>
      </c>
    </row>
    <row r="110" spans="1:17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t="s">
        <v>8274</v>
      </c>
      <c r="P110">
        <v>0</v>
      </c>
      <c r="Q110">
        <v>0</v>
      </c>
    </row>
    <row r="111" spans="1:17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t="s">
        <v>8274</v>
      </c>
      <c r="P111">
        <v>0</v>
      </c>
      <c r="Q111">
        <v>1.5</v>
      </c>
    </row>
    <row r="112" spans="1:17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t="s">
        <v>8274</v>
      </c>
      <c r="P112">
        <v>15</v>
      </c>
      <c r="Q112">
        <v>38.25</v>
      </c>
    </row>
    <row r="113" spans="1:17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t="s">
        <v>8274</v>
      </c>
      <c r="P113">
        <v>9</v>
      </c>
      <c r="Q113">
        <v>16.25</v>
      </c>
    </row>
    <row r="114" spans="1:17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t="s">
        <v>8274</v>
      </c>
      <c r="P114">
        <v>0</v>
      </c>
      <c r="Q114">
        <v>33.75</v>
      </c>
    </row>
    <row r="115" spans="1:17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t="s">
        <v>8274</v>
      </c>
      <c r="P115">
        <v>3</v>
      </c>
      <c r="Q115">
        <v>61.67</v>
      </c>
    </row>
    <row r="116" spans="1:17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t="s">
        <v>8274</v>
      </c>
      <c r="P116">
        <v>37</v>
      </c>
      <c r="Q116">
        <v>83.14</v>
      </c>
    </row>
    <row r="117" spans="1:17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t="s">
        <v>8274</v>
      </c>
      <c r="P117">
        <v>0</v>
      </c>
      <c r="Q117">
        <v>1</v>
      </c>
    </row>
    <row r="118" spans="1:17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t="s">
        <v>8274</v>
      </c>
      <c r="P118">
        <v>10</v>
      </c>
      <c r="Q118">
        <v>142.86000000000001</v>
      </c>
    </row>
    <row r="119" spans="1:17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t="s">
        <v>8274</v>
      </c>
      <c r="P119">
        <v>8</v>
      </c>
      <c r="Q119">
        <v>10.17</v>
      </c>
    </row>
    <row r="120" spans="1:17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t="s">
        <v>8274</v>
      </c>
      <c r="P120">
        <v>15</v>
      </c>
      <c r="Q120">
        <v>57.25</v>
      </c>
    </row>
    <row r="121" spans="1:17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t="s">
        <v>8274</v>
      </c>
      <c r="P121">
        <v>10</v>
      </c>
      <c r="Q121">
        <v>5</v>
      </c>
    </row>
    <row r="122" spans="1:17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t="s">
        <v>8274</v>
      </c>
      <c r="P122">
        <v>13</v>
      </c>
      <c r="Q122">
        <v>93</v>
      </c>
    </row>
    <row r="123" spans="1:17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t="s">
        <v>8274</v>
      </c>
      <c r="P123">
        <v>2</v>
      </c>
      <c r="Q123">
        <v>32.36</v>
      </c>
    </row>
    <row r="124" spans="1:17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t="s">
        <v>8274</v>
      </c>
      <c r="P124">
        <v>0</v>
      </c>
      <c r="Q124">
        <v>0</v>
      </c>
    </row>
    <row r="125" spans="1:17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t="s">
        <v>8274</v>
      </c>
      <c r="P125">
        <v>0</v>
      </c>
      <c r="Q125">
        <v>1</v>
      </c>
    </row>
    <row r="126" spans="1:17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t="s">
        <v>8274</v>
      </c>
      <c r="P126">
        <v>16</v>
      </c>
      <c r="Q126">
        <v>91.83</v>
      </c>
    </row>
    <row r="127" spans="1:17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t="s">
        <v>8274</v>
      </c>
      <c r="P127">
        <v>11</v>
      </c>
      <c r="Q127">
        <v>45.83</v>
      </c>
    </row>
    <row r="128" spans="1:17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t="s">
        <v>8274</v>
      </c>
      <c r="P128">
        <v>0</v>
      </c>
      <c r="Q128">
        <v>0</v>
      </c>
    </row>
    <row r="129" spans="1:17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t="s">
        <v>8274</v>
      </c>
      <c r="P129">
        <v>86</v>
      </c>
      <c r="Q129">
        <v>248.5</v>
      </c>
    </row>
    <row r="130" spans="1:17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t="s">
        <v>8274</v>
      </c>
      <c r="P130">
        <v>12</v>
      </c>
      <c r="Q130">
        <v>79.400000000000006</v>
      </c>
    </row>
    <row r="131" spans="1:17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t="s">
        <v>8274</v>
      </c>
      <c r="P131">
        <v>0</v>
      </c>
      <c r="Q131">
        <v>5.5</v>
      </c>
    </row>
    <row r="132" spans="1:17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t="s">
        <v>8274</v>
      </c>
      <c r="P132">
        <v>1</v>
      </c>
      <c r="Q132">
        <v>25</v>
      </c>
    </row>
    <row r="133" spans="1:17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t="s">
        <v>8274</v>
      </c>
      <c r="P133">
        <v>0</v>
      </c>
      <c r="Q133">
        <v>0</v>
      </c>
    </row>
    <row r="134" spans="1:17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t="s">
        <v>8274</v>
      </c>
      <c r="P134">
        <v>36</v>
      </c>
      <c r="Q134">
        <v>137.08000000000001</v>
      </c>
    </row>
    <row r="135" spans="1:17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t="s">
        <v>8274</v>
      </c>
      <c r="P135">
        <v>0</v>
      </c>
      <c r="Q135">
        <v>0</v>
      </c>
    </row>
    <row r="136" spans="1:17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t="s">
        <v>8274</v>
      </c>
      <c r="P136">
        <v>0</v>
      </c>
      <c r="Q136">
        <v>5</v>
      </c>
    </row>
    <row r="137" spans="1:17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t="s">
        <v>8274</v>
      </c>
      <c r="P137">
        <v>3</v>
      </c>
      <c r="Q137">
        <v>39</v>
      </c>
    </row>
    <row r="138" spans="1:17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t="s">
        <v>8274</v>
      </c>
      <c r="P138">
        <v>3</v>
      </c>
      <c r="Q138">
        <v>50.5</v>
      </c>
    </row>
    <row r="139" spans="1:17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t="s">
        <v>8274</v>
      </c>
      <c r="P139">
        <v>1</v>
      </c>
      <c r="Q139">
        <v>25</v>
      </c>
    </row>
    <row r="140" spans="1:17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t="s">
        <v>8274</v>
      </c>
      <c r="P140">
        <v>0</v>
      </c>
      <c r="Q140">
        <v>25</v>
      </c>
    </row>
    <row r="141" spans="1:17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t="s">
        <v>8274</v>
      </c>
      <c r="P141">
        <v>0</v>
      </c>
      <c r="Q141">
        <v>0</v>
      </c>
    </row>
    <row r="142" spans="1:17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t="s">
        <v>8274</v>
      </c>
      <c r="P142">
        <v>24</v>
      </c>
      <c r="Q142">
        <v>53.13</v>
      </c>
    </row>
    <row r="143" spans="1:17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t="s">
        <v>8274</v>
      </c>
      <c r="P143">
        <v>0</v>
      </c>
      <c r="Q143">
        <v>0</v>
      </c>
    </row>
    <row r="144" spans="1:17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t="s">
        <v>8274</v>
      </c>
      <c r="P144">
        <v>0</v>
      </c>
      <c r="Q144">
        <v>7</v>
      </c>
    </row>
    <row r="145" spans="1:17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t="s">
        <v>8274</v>
      </c>
      <c r="P145">
        <v>32</v>
      </c>
      <c r="Q145">
        <v>40.06</v>
      </c>
    </row>
    <row r="146" spans="1:17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t="s">
        <v>8274</v>
      </c>
      <c r="P146">
        <v>24</v>
      </c>
      <c r="Q146">
        <v>24.33</v>
      </c>
    </row>
    <row r="147" spans="1:17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t="s">
        <v>8274</v>
      </c>
      <c r="P147">
        <v>2</v>
      </c>
      <c r="Q147">
        <v>11.25</v>
      </c>
    </row>
    <row r="148" spans="1:17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t="s">
        <v>8274</v>
      </c>
      <c r="P148">
        <v>6</v>
      </c>
      <c r="Q148">
        <v>42</v>
      </c>
    </row>
    <row r="149" spans="1:17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t="s">
        <v>8274</v>
      </c>
      <c r="P149">
        <v>14</v>
      </c>
      <c r="Q149">
        <v>71.25</v>
      </c>
    </row>
    <row r="150" spans="1:17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t="s">
        <v>8274</v>
      </c>
      <c r="P150">
        <v>1</v>
      </c>
      <c r="Q150">
        <v>22.5</v>
      </c>
    </row>
    <row r="151" spans="1:17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t="s">
        <v>8274</v>
      </c>
      <c r="P151">
        <v>24</v>
      </c>
      <c r="Q151">
        <v>41</v>
      </c>
    </row>
    <row r="152" spans="1:17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t="s">
        <v>8274</v>
      </c>
      <c r="P152">
        <v>11</v>
      </c>
      <c r="Q152">
        <v>47.91</v>
      </c>
    </row>
    <row r="153" spans="1:17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t="s">
        <v>8274</v>
      </c>
      <c r="P153">
        <v>7</v>
      </c>
      <c r="Q153">
        <v>35.17</v>
      </c>
    </row>
    <row r="154" spans="1:17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t="s">
        <v>8274</v>
      </c>
      <c r="P154">
        <v>0</v>
      </c>
      <c r="Q154">
        <v>5.5</v>
      </c>
    </row>
    <row r="155" spans="1:17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t="s">
        <v>8274</v>
      </c>
      <c r="P155">
        <v>1</v>
      </c>
      <c r="Q155">
        <v>22.67</v>
      </c>
    </row>
    <row r="156" spans="1:17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t="s">
        <v>8274</v>
      </c>
      <c r="P156">
        <v>21</v>
      </c>
      <c r="Q156">
        <v>26.38</v>
      </c>
    </row>
    <row r="157" spans="1:17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t="s">
        <v>8274</v>
      </c>
      <c r="P157">
        <v>78</v>
      </c>
      <c r="Q157">
        <v>105.54</v>
      </c>
    </row>
    <row r="158" spans="1:17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t="s">
        <v>8274</v>
      </c>
      <c r="P158">
        <v>0</v>
      </c>
      <c r="Q158">
        <v>0</v>
      </c>
    </row>
    <row r="159" spans="1:17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t="s">
        <v>8274</v>
      </c>
      <c r="P159">
        <v>48</v>
      </c>
      <c r="Q159">
        <v>62</v>
      </c>
    </row>
    <row r="160" spans="1:17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t="s">
        <v>8274</v>
      </c>
      <c r="P160">
        <v>1</v>
      </c>
      <c r="Q160">
        <v>217.5</v>
      </c>
    </row>
    <row r="161" spans="1:17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t="s">
        <v>8274</v>
      </c>
      <c r="P161">
        <v>11</v>
      </c>
      <c r="Q161">
        <v>26.75</v>
      </c>
    </row>
    <row r="162" spans="1:17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t="s">
        <v>8274</v>
      </c>
      <c r="P162">
        <v>18</v>
      </c>
      <c r="Q162">
        <v>64.290000000000006</v>
      </c>
    </row>
    <row r="163" spans="1:17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t="s">
        <v>8274</v>
      </c>
      <c r="P163">
        <v>4</v>
      </c>
      <c r="Q163">
        <v>175</v>
      </c>
    </row>
    <row r="164" spans="1:17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t="s">
        <v>8274</v>
      </c>
      <c r="P164">
        <v>35</v>
      </c>
      <c r="Q164">
        <v>84.28</v>
      </c>
    </row>
    <row r="165" spans="1:17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t="s">
        <v>8274</v>
      </c>
      <c r="P165">
        <v>32</v>
      </c>
      <c r="Q165">
        <v>33.74</v>
      </c>
    </row>
    <row r="166" spans="1:17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t="s">
        <v>8274</v>
      </c>
      <c r="P166">
        <v>2</v>
      </c>
      <c r="Q166">
        <v>8</v>
      </c>
    </row>
    <row r="167" spans="1:17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t="s">
        <v>8274</v>
      </c>
      <c r="P167">
        <v>0</v>
      </c>
      <c r="Q167">
        <v>0</v>
      </c>
    </row>
    <row r="168" spans="1:17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t="s">
        <v>8274</v>
      </c>
      <c r="P168">
        <v>20</v>
      </c>
      <c r="Q168">
        <v>100</v>
      </c>
    </row>
    <row r="169" spans="1:17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t="s">
        <v>8274</v>
      </c>
      <c r="P169">
        <v>5</v>
      </c>
      <c r="Q169">
        <v>60.11</v>
      </c>
    </row>
    <row r="170" spans="1:17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t="s">
        <v>8274</v>
      </c>
      <c r="P170">
        <v>0</v>
      </c>
      <c r="Q170">
        <v>3</v>
      </c>
    </row>
    <row r="171" spans="1:17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t="s">
        <v>8274</v>
      </c>
      <c r="P171">
        <v>0</v>
      </c>
      <c r="Q171">
        <v>5</v>
      </c>
    </row>
    <row r="172" spans="1:17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t="s">
        <v>8274</v>
      </c>
      <c r="P172">
        <v>17</v>
      </c>
      <c r="Q172">
        <v>29.24</v>
      </c>
    </row>
    <row r="173" spans="1:17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t="s">
        <v>8274</v>
      </c>
      <c r="P173">
        <v>57</v>
      </c>
      <c r="Q173">
        <v>59.58</v>
      </c>
    </row>
    <row r="174" spans="1:17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t="s">
        <v>8274</v>
      </c>
      <c r="P174">
        <v>17</v>
      </c>
      <c r="Q174">
        <v>82.57</v>
      </c>
    </row>
    <row r="175" spans="1:17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t="s">
        <v>8274</v>
      </c>
      <c r="P175">
        <v>0</v>
      </c>
      <c r="Q175">
        <v>10</v>
      </c>
    </row>
    <row r="176" spans="1:17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t="s">
        <v>8274</v>
      </c>
      <c r="P176">
        <v>2</v>
      </c>
      <c r="Q176">
        <v>5.75</v>
      </c>
    </row>
    <row r="177" spans="1:17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t="s">
        <v>8274</v>
      </c>
      <c r="P177">
        <v>10</v>
      </c>
      <c r="Q177">
        <v>100.5</v>
      </c>
    </row>
    <row r="178" spans="1:17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t="s">
        <v>8274</v>
      </c>
      <c r="P178">
        <v>0</v>
      </c>
      <c r="Q178">
        <v>1</v>
      </c>
    </row>
    <row r="179" spans="1:17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t="s">
        <v>8274</v>
      </c>
      <c r="P179">
        <v>1</v>
      </c>
      <c r="Q179">
        <v>20</v>
      </c>
    </row>
    <row r="180" spans="1:17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t="s">
        <v>8274</v>
      </c>
      <c r="P180">
        <v>0</v>
      </c>
      <c r="Q180">
        <v>2</v>
      </c>
    </row>
    <row r="181" spans="1:17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t="s">
        <v>8274</v>
      </c>
      <c r="P181">
        <v>0</v>
      </c>
      <c r="Q181">
        <v>5</v>
      </c>
    </row>
    <row r="182" spans="1:17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t="s">
        <v>8274</v>
      </c>
      <c r="P182">
        <v>24</v>
      </c>
      <c r="Q182">
        <v>45.84</v>
      </c>
    </row>
    <row r="183" spans="1:17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t="s">
        <v>8274</v>
      </c>
      <c r="P183">
        <v>1</v>
      </c>
      <c r="Q183">
        <v>13</v>
      </c>
    </row>
    <row r="184" spans="1:17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t="s">
        <v>8274</v>
      </c>
      <c r="P184">
        <v>0</v>
      </c>
      <c r="Q184">
        <v>0</v>
      </c>
    </row>
    <row r="185" spans="1:17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t="s">
        <v>8274</v>
      </c>
      <c r="P185">
        <v>0</v>
      </c>
      <c r="Q185">
        <v>1</v>
      </c>
    </row>
    <row r="186" spans="1:17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52.5</v>
      </c>
    </row>
    <row r="187" spans="1:17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t="s">
        <v>8274</v>
      </c>
      <c r="P187">
        <v>1</v>
      </c>
      <c r="Q187">
        <v>7.25</v>
      </c>
    </row>
    <row r="188" spans="1:17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t="s">
        <v>8274</v>
      </c>
      <c r="P188">
        <v>17</v>
      </c>
      <c r="Q188">
        <v>33.33</v>
      </c>
    </row>
    <row r="189" spans="1:17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t="s">
        <v>8274</v>
      </c>
      <c r="P189">
        <v>1</v>
      </c>
      <c r="Q189">
        <v>62.5</v>
      </c>
    </row>
    <row r="190" spans="1:17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t="s">
        <v>8274</v>
      </c>
      <c r="P190">
        <v>70</v>
      </c>
      <c r="Q190">
        <v>63.56</v>
      </c>
    </row>
    <row r="191" spans="1:17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t="s">
        <v>8274</v>
      </c>
      <c r="P191">
        <v>0</v>
      </c>
      <c r="Q191">
        <v>0</v>
      </c>
    </row>
    <row r="192" spans="1:17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t="s">
        <v>8274</v>
      </c>
      <c r="P192">
        <v>1</v>
      </c>
      <c r="Q192">
        <v>10</v>
      </c>
    </row>
    <row r="193" spans="1:17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t="s">
        <v>8274</v>
      </c>
      <c r="P193">
        <v>0</v>
      </c>
      <c r="Q193">
        <v>0</v>
      </c>
    </row>
    <row r="194" spans="1:17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t="s">
        <v>8274</v>
      </c>
      <c r="P194">
        <v>7</v>
      </c>
      <c r="Q194">
        <v>30.71</v>
      </c>
    </row>
    <row r="195" spans="1:17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t="s">
        <v>8274</v>
      </c>
      <c r="P195">
        <v>28</v>
      </c>
      <c r="Q195">
        <v>51</v>
      </c>
    </row>
    <row r="196" spans="1:17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t="s">
        <v>8274</v>
      </c>
      <c r="P196">
        <v>0</v>
      </c>
      <c r="Q196">
        <v>0</v>
      </c>
    </row>
    <row r="197" spans="1:17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t="s">
        <v>8274</v>
      </c>
      <c r="P197">
        <v>16</v>
      </c>
      <c r="Q197">
        <v>66.67</v>
      </c>
    </row>
    <row r="198" spans="1:17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t="s">
        <v>8274</v>
      </c>
      <c r="P198">
        <v>0</v>
      </c>
      <c r="Q198">
        <v>0</v>
      </c>
    </row>
    <row r="199" spans="1:17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t="s">
        <v>8274</v>
      </c>
      <c r="P199">
        <v>7</v>
      </c>
      <c r="Q199">
        <v>59</v>
      </c>
    </row>
    <row r="200" spans="1:17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t="s">
        <v>8274</v>
      </c>
      <c r="P200">
        <v>1</v>
      </c>
      <c r="Q200">
        <v>100</v>
      </c>
    </row>
    <row r="201" spans="1:17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t="s">
        <v>8274</v>
      </c>
      <c r="P201">
        <v>37</v>
      </c>
      <c r="Q201">
        <v>147.4</v>
      </c>
    </row>
    <row r="202" spans="1:17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t="s">
        <v>8274</v>
      </c>
      <c r="P202">
        <v>47</v>
      </c>
      <c r="Q202">
        <v>166.06</v>
      </c>
    </row>
    <row r="203" spans="1:17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11</v>
      </c>
      <c r="Q203">
        <v>40</v>
      </c>
    </row>
    <row r="204" spans="1:17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t="s">
        <v>8274</v>
      </c>
      <c r="P204">
        <v>12</v>
      </c>
      <c r="Q204">
        <v>75.25</v>
      </c>
    </row>
    <row r="205" spans="1:17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t="s">
        <v>8274</v>
      </c>
      <c r="P205">
        <v>60</v>
      </c>
      <c r="Q205">
        <v>60</v>
      </c>
    </row>
    <row r="206" spans="1:17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t="s">
        <v>8274</v>
      </c>
      <c r="P206">
        <v>31</v>
      </c>
      <c r="Q206">
        <v>1250</v>
      </c>
    </row>
    <row r="207" spans="1:17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t="s">
        <v>8274</v>
      </c>
      <c r="P207">
        <v>0</v>
      </c>
      <c r="Q207">
        <v>7</v>
      </c>
    </row>
    <row r="208" spans="1:17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t="s">
        <v>8274</v>
      </c>
      <c r="P208">
        <v>38</v>
      </c>
      <c r="Q208">
        <v>56.25</v>
      </c>
    </row>
    <row r="209" spans="1:17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t="s">
        <v>8274</v>
      </c>
      <c r="P209">
        <v>8</v>
      </c>
      <c r="Q209">
        <v>38.33</v>
      </c>
    </row>
    <row r="210" spans="1:17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t="s">
        <v>8274</v>
      </c>
      <c r="P210">
        <v>2</v>
      </c>
      <c r="Q210">
        <v>27.5</v>
      </c>
    </row>
    <row r="211" spans="1:17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0</v>
      </c>
      <c r="Q211">
        <v>16</v>
      </c>
    </row>
    <row r="212" spans="1:17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</v>
      </c>
    </row>
    <row r="213" spans="1:17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t="s">
        <v>8274</v>
      </c>
      <c r="P213">
        <v>0</v>
      </c>
      <c r="Q213">
        <v>0</v>
      </c>
    </row>
    <row r="214" spans="1:17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t="s">
        <v>8274</v>
      </c>
      <c r="P214">
        <v>38</v>
      </c>
      <c r="Q214">
        <v>86.62</v>
      </c>
    </row>
    <row r="215" spans="1:17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t="s">
        <v>8274</v>
      </c>
      <c r="P215">
        <v>0</v>
      </c>
      <c r="Q215">
        <v>0</v>
      </c>
    </row>
    <row r="216" spans="1:17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t="s">
        <v>8274</v>
      </c>
      <c r="P216">
        <v>53</v>
      </c>
      <c r="Q216">
        <v>88.33</v>
      </c>
    </row>
    <row r="217" spans="1:17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3</v>
      </c>
      <c r="Q217">
        <v>23.75</v>
      </c>
    </row>
    <row r="218" spans="1:17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t="s">
        <v>8274</v>
      </c>
      <c r="P218">
        <v>0</v>
      </c>
      <c r="Q218">
        <v>0</v>
      </c>
    </row>
    <row r="219" spans="1:17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t="s">
        <v>8274</v>
      </c>
      <c r="P219">
        <v>2</v>
      </c>
      <c r="Q219">
        <v>163.33000000000001</v>
      </c>
    </row>
    <row r="220" spans="1:17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t="s">
        <v>8274</v>
      </c>
      <c r="P220">
        <v>1</v>
      </c>
      <c r="Q220">
        <v>6.75</v>
      </c>
    </row>
    <row r="221" spans="1:17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t="s">
        <v>8274</v>
      </c>
      <c r="P221">
        <v>0</v>
      </c>
      <c r="Q221">
        <v>25</v>
      </c>
    </row>
    <row r="222" spans="1:17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t="s">
        <v>8274</v>
      </c>
      <c r="P222">
        <v>61</v>
      </c>
      <c r="Q222">
        <v>179.12</v>
      </c>
    </row>
    <row r="223" spans="1:17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t="s">
        <v>8274</v>
      </c>
      <c r="P223">
        <v>1</v>
      </c>
      <c r="Q223">
        <v>34.950000000000003</v>
      </c>
    </row>
    <row r="224" spans="1:17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t="s">
        <v>8274</v>
      </c>
      <c r="P224">
        <v>17</v>
      </c>
      <c r="Q224">
        <v>27.5</v>
      </c>
    </row>
    <row r="225" spans="1:17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t="s">
        <v>8274</v>
      </c>
      <c r="P225">
        <v>1</v>
      </c>
      <c r="Q225">
        <v>18.5</v>
      </c>
    </row>
    <row r="226" spans="1:17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t="s">
        <v>8274</v>
      </c>
      <c r="P226">
        <v>0</v>
      </c>
      <c r="Q226">
        <v>0</v>
      </c>
    </row>
    <row r="227" spans="1:17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t="s">
        <v>8274</v>
      </c>
      <c r="P227">
        <v>9</v>
      </c>
      <c r="Q227">
        <v>222.5</v>
      </c>
    </row>
    <row r="228" spans="1:17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t="s">
        <v>8274</v>
      </c>
      <c r="P228">
        <v>0</v>
      </c>
      <c r="Q228">
        <v>5</v>
      </c>
    </row>
    <row r="229" spans="1:17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t="s">
        <v>8274</v>
      </c>
      <c r="P229">
        <v>0</v>
      </c>
      <c r="Q229">
        <v>0</v>
      </c>
    </row>
    <row r="230" spans="1:17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t="s">
        <v>8274</v>
      </c>
      <c r="P230">
        <v>16</v>
      </c>
      <c r="Q230">
        <v>29.17</v>
      </c>
    </row>
    <row r="231" spans="1:17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t="s">
        <v>8274</v>
      </c>
      <c r="P231">
        <v>2</v>
      </c>
      <c r="Q231">
        <v>1.5</v>
      </c>
    </row>
    <row r="232" spans="1:17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t="s">
        <v>8274</v>
      </c>
      <c r="P232">
        <v>22</v>
      </c>
      <c r="Q232">
        <v>126.5</v>
      </c>
    </row>
    <row r="233" spans="1:17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t="s">
        <v>8274</v>
      </c>
      <c r="P233">
        <v>0</v>
      </c>
      <c r="Q233">
        <v>10</v>
      </c>
    </row>
    <row r="234" spans="1:17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t="s">
        <v>8274</v>
      </c>
      <c r="P234">
        <v>5</v>
      </c>
      <c r="Q234">
        <v>9.4</v>
      </c>
    </row>
    <row r="235" spans="1:17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t="s">
        <v>8274</v>
      </c>
      <c r="P235">
        <v>0</v>
      </c>
      <c r="Q235">
        <v>0</v>
      </c>
    </row>
    <row r="236" spans="1:17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t="s">
        <v>8274</v>
      </c>
      <c r="P236">
        <v>5</v>
      </c>
      <c r="Q236">
        <v>30</v>
      </c>
    </row>
    <row r="237" spans="1:17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t="s">
        <v>8274</v>
      </c>
      <c r="P237">
        <v>3</v>
      </c>
      <c r="Q237">
        <v>10.67</v>
      </c>
    </row>
    <row r="238" spans="1:17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t="s">
        <v>8274</v>
      </c>
      <c r="P238">
        <v>13</v>
      </c>
      <c r="Q238">
        <v>25.5</v>
      </c>
    </row>
    <row r="239" spans="1:17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t="s">
        <v>8274</v>
      </c>
      <c r="P239">
        <v>0</v>
      </c>
      <c r="Q239">
        <v>20</v>
      </c>
    </row>
    <row r="240" spans="1:17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t="s">
        <v>8274</v>
      </c>
      <c r="P240">
        <v>37</v>
      </c>
      <c r="Q240">
        <v>91.25</v>
      </c>
    </row>
    <row r="241" spans="1:17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t="s">
        <v>8274</v>
      </c>
      <c r="P241">
        <v>0</v>
      </c>
      <c r="Q241">
        <v>0</v>
      </c>
    </row>
    <row r="242" spans="1:17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t="s">
        <v>8274</v>
      </c>
      <c r="P242">
        <v>1</v>
      </c>
      <c r="Q242">
        <v>50</v>
      </c>
    </row>
    <row r="243" spans="1:17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t="s">
        <v>8274</v>
      </c>
      <c r="P243">
        <v>0</v>
      </c>
      <c r="Q243">
        <v>0</v>
      </c>
    </row>
    <row r="244" spans="1:17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>
        <v>0</v>
      </c>
    </row>
    <row r="245" spans="1:17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t="s">
        <v>8274</v>
      </c>
      <c r="P245">
        <v>27</v>
      </c>
      <c r="Q245">
        <v>22.83</v>
      </c>
    </row>
    <row r="246" spans="1:17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t="s">
        <v>8274</v>
      </c>
      <c r="P246">
        <v>10</v>
      </c>
      <c r="Q246">
        <v>16.670000000000002</v>
      </c>
    </row>
    <row r="247" spans="1:17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t="s">
        <v>8274</v>
      </c>
      <c r="P247">
        <v>71</v>
      </c>
      <c r="Q247">
        <v>106.97</v>
      </c>
    </row>
    <row r="248" spans="1:17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t="s">
        <v>8274</v>
      </c>
      <c r="P248">
        <v>2</v>
      </c>
      <c r="Q248">
        <v>10.25</v>
      </c>
    </row>
    <row r="249" spans="1:17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2</v>
      </c>
      <c r="Q249">
        <v>59</v>
      </c>
    </row>
    <row r="250" spans="1:17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t="s">
        <v>8274</v>
      </c>
      <c r="P250">
        <v>3</v>
      </c>
      <c r="Q250">
        <v>15.67</v>
      </c>
    </row>
    <row r="251" spans="1:17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t="s">
        <v>8274</v>
      </c>
      <c r="P251">
        <v>0</v>
      </c>
      <c r="Q251">
        <v>1</v>
      </c>
    </row>
  </sheetData>
  <conditionalFormatting sqref="F1:F251">
    <cfRule type="cellIs" dxfId="13" priority="9" operator="equal">
      <formula>"failed"</formula>
    </cfRule>
    <cfRule type="cellIs" dxfId="12" priority="10" operator="equal">
      <formula>"canceled"</formula>
    </cfRule>
    <cfRule type="cellIs" dxfId="11" priority="11" operator="equal">
      <formula>"canceled"</formula>
    </cfRule>
    <cfRule type="cellIs" dxfId="10" priority="12" operator="equal">
      <formula>"canceled"</formula>
    </cfRule>
    <cfRule type="cellIs" dxfId="9" priority="13" operator="equal">
      <formula>"live"</formula>
    </cfRule>
    <cfRule type="cellIs" dxfId="8" priority="14" operator="equal">
      <formula>"successful"</formula>
    </cfRule>
    <cfRule type="cellIs" dxfId="7" priority="15" operator="equal">
      <formula>"live"</formula>
    </cfRule>
  </conditionalFormatting>
  <conditionalFormatting sqref="P1:Q1 P2:P251">
    <cfRule type="colorScale" priority="2">
      <colorScale>
        <cfvo type="min"/>
        <cfvo type="percent" val="90"/>
        <color rgb="FFC00000"/>
        <color rgb="FF00B0F0"/>
      </colorScale>
    </cfRule>
    <cfRule type="colorScale" priority="3">
      <colorScale>
        <cfvo type="num" val="0"/>
        <cfvo type="num" val="100"/>
        <color rgb="FFFF0000"/>
        <color rgb="FF00B0F0"/>
      </colorScale>
    </cfRule>
    <cfRule type="colorScale" priority="4">
      <colorScale>
        <cfvo type="min"/>
        <cfvo type="percent" val="90"/>
        <color rgb="FFFF0000"/>
        <color rgb="FF00B0F0"/>
      </colorScale>
    </cfRule>
    <cfRule type="colorScale" priority="5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54706-CD3D-4CA3-9F22-5AE81D84D17F}">
  <sheetPr codeName="Sheet6"/>
  <dimension ref="A1:C11"/>
  <sheetViews>
    <sheetView workbookViewId="0">
      <selection activeCell="C14" sqref="C14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8351</v>
      </c>
      <c r="C1" t="s">
        <v>8352</v>
      </c>
    </row>
    <row r="2" spans="1:3" x14ac:dyDescent="0.35">
      <c r="A2" t="s">
        <v>8353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5">
      <c r="A3" t="s">
        <v>8354</v>
      </c>
      <c r="B3" s="6">
        <f>MEDIAN('Successful US Kickstarters'!D:D)</f>
        <v>3000</v>
      </c>
      <c r="C3" s="6">
        <f>MEDIAN('Failed US Kickstarters'!D:D)</f>
        <v>5000</v>
      </c>
    </row>
    <row r="5" spans="1:3" x14ac:dyDescent="0.35">
      <c r="A5" t="s">
        <v>8355</v>
      </c>
      <c r="B5" s="6">
        <f>AVERAGE('Successful US Kickstarters'!E:E)</f>
        <v>5601.5458009708727</v>
      </c>
      <c r="C5" s="6">
        <f>AVERAGE('Failed US Kickstarters'!E:E)</f>
        <v>558.65484000000004</v>
      </c>
    </row>
    <row r="6" spans="1:3" x14ac:dyDescent="0.35">
      <c r="A6" t="s">
        <v>8356</v>
      </c>
      <c r="B6" s="6">
        <f>AVERAGE('Successful US Kickstarters'!D:D)</f>
        <v>5048.8786407766993</v>
      </c>
      <c r="C6" s="6">
        <f>MEDIAN('Failed US Kickstarters'!E:E)</f>
        <v>103</v>
      </c>
    </row>
    <row r="8" spans="1:3" x14ac:dyDescent="0.35">
      <c r="A8" t="s">
        <v>8357</v>
      </c>
      <c r="B8">
        <f>_xlfn.STDEV.P('Successful US Kickstarters'!D:D)</f>
        <v>7748.7537726373303</v>
      </c>
      <c r="C8">
        <f>_xlfn.STDEV.P('Failed US Kickstarters'!E:E)</f>
        <v>1330.5230280400915</v>
      </c>
    </row>
    <row r="9" spans="1:3" x14ac:dyDescent="0.35">
      <c r="A9" t="s">
        <v>8358</v>
      </c>
      <c r="B9">
        <f>_xlfn.QUARTILE.EXC('Successful US Kickstarters'!D:D,3)</f>
        <v>5000</v>
      </c>
      <c r="C9">
        <f>_xlfn.QUARTILE.EXC('Failed US Kickstarters'!E:E,3)</f>
        <v>501</v>
      </c>
    </row>
    <row r="10" spans="1:3" x14ac:dyDescent="0.35">
      <c r="A10" t="s">
        <v>8359</v>
      </c>
      <c r="B10">
        <f>_xlfn.QUARTILE.EXC('Successful US Kickstarters'!D:D,1)</f>
        <v>1500</v>
      </c>
      <c r="C10">
        <f>_xlfn.QUARTILE.EXC('Failed US Kickstarters'!E:E,1)</f>
        <v>9.25</v>
      </c>
    </row>
    <row r="11" spans="1:3" x14ac:dyDescent="0.35">
      <c r="A11" t="s">
        <v>8360</v>
      </c>
      <c r="B11">
        <f>B9-B10</f>
        <v>3500</v>
      </c>
      <c r="C11">
        <f>C9-C10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18BE9-B080-4FCE-9E42-8E5633BBAC43}">
  <sheetPr codeName="Sheet7"/>
  <dimension ref="A1:R245"/>
  <sheetViews>
    <sheetView topLeftCell="B1" workbookViewId="0">
      <selection activeCell="B12" sqref="B12"/>
    </sheetView>
  </sheetViews>
  <sheetFormatPr defaultColWidth="8.81640625" defaultRowHeight="14.5" x14ac:dyDescent="0.35"/>
  <cols>
    <col min="1" max="1" width="30.6328125" bestFit="1" customWidth="1"/>
    <col min="2" max="2" width="80.54296875" style="3" customWidth="1"/>
    <col min="3" max="3" width="18.7265625" style="3" bestFit="1" customWidth="1"/>
    <col min="4" max="4" width="17.3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8.1796875" bestFit="1" customWidth="1"/>
    <col min="14" max="14" width="25.81640625" bestFit="1" customWidth="1"/>
    <col min="15" max="15" width="15.90625" bestFit="1" customWidth="1"/>
    <col min="16" max="16" width="17.08984375" bestFit="1" customWidth="1"/>
    <col min="17" max="17" width="16" bestFit="1" customWidth="1"/>
    <col min="18" max="18" width="25.81640625" bestFit="1" customWidth="1"/>
  </cols>
  <sheetData>
    <row r="1" spans="1:18" x14ac:dyDescent="0.35">
      <c r="A1" t="s">
        <v>8350</v>
      </c>
      <c r="B1" s="3" t="s">
        <v>4110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29" x14ac:dyDescent="0.35">
      <c r="A2" s="14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</row>
    <row r="3" spans="1:18" ht="29" x14ac:dyDescent="0.35">
      <c r="A3" s="15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</row>
    <row r="4" spans="1:18" ht="29" x14ac:dyDescent="0.35">
      <c r="A4" s="15" t="s">
        <v>8348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</row>
    <row r="5" spans="1:18" ht="29" x14ac:dyDescent="0.35">
      <c r="A5" s="16" t="s">
        <v>3329</v>
      </c>
      <c r="B5" s="3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</row>
    <row r="6" spans="1:18" ht="29" x14ac:dyDescent="0.35">
      <c r="A6" s="17" t="s">
        <v>8349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</row>
    <row r="245" spans="2:2" x14ac:dyDescent="0.35">
      <c r="B245" s="4"/>
    </row>
  </sheetData>
  <conditionalFormatting sqref="F1:F1048576">
    <cfRule type="cellIs" dxfId="6" priority="9" operator="equal">
      <formula>"failed"</formula>
    </cfRule>
    <cfRule type="cellIs" dxfId="5" priority="10" operator="equal">
      <formula>"canceled"</formula>
    </cfRule>
    <cfRule type="cellIs" dxfId="4" priority="11" operator="equal">
      <formula>"canceled"</formula>
    </cfRule>
    <cfRule type="cellIs" dxfId="3" priority="12" operator="equal">
      <formula>"canceled"</formula>
    </cfRule>
    <cfRule type="cellIs" dxfId="2" priority="13" operator="equal">
      <formula>"live"</formula>
    </cfRule>
    <cfRule type="cellIs" dxfId="1" priority="14" operator="equal">
      <formula>"successful"</formula>
    </cfRule>
    <cfRule type="cellIs" dxfId="0" priority="15" operator="equal">
      <formula>"live"</formula>
    </cfRule>
  </conditionalFormatting>
  <conditionalFormatting sqref="P1:P1048576 Q1">
    <cfRule type="colorScale" priority="1">
      <colorScale>
        <cfvo type="min"/>
        <cfvo type="percent" val="90"/>
        <color rgb="FFC00000"/>
        <color rgb="FF00B0F0"/>
      </colorScale>
    </cfRule>
    <cfRule type="colorScale" priority="2">
      <colorScale>
        <cfvo type="num" val="0"/>
        <cfvo type="num" val="100"/>
        <color rgb="FFFF0000"/>
        <color rgb="FF00B0F0"/>
      </colorScale>
    </cfRule>
    <cfRule type="colorScale" priority="3">
      <colorScale>
        <cfvo type="min"/>
        <cfvo type="percent" val="90"/>
        <color rgb="FFFF0000"/>
        <color rgb="FF00B0F0"/>
      </colorScale>
    </cfRule>
    <cfRule type="colorScale" priority="4">
      <colorScale>
        <cfvo type="percent" val="0"/>
        <cfvo type="percent" val="90"/>
        <color rgb="FFFF0000"/>
        <color rgb="FF00B0F0"/>
      </colorScale>
    </cfRule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7">
      <colorScale>
        <cfvo type="min"/>
        <cfvo type="max"/>
        <color rgb="FF00B0F0"/>
        <color rgb="FFFF0000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2:P4114">
    <cfRule type="colorScale" priority="69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4F7D3-9466-43DE-BE34-BC23E0C0DDD5}">
  <sheetPr codeName="Sheet8"/>
  <dimension ref="A1:F12"/>
  <sheetViews>
    <sheetView topLeftCell="A7" workbookViewId="0">
      <selection activeCell="H15" sqref="H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8322</v>
      </c>
      <c r="B1" s="10" t="s">
        <v>8321</v>
      </c>
    </row>
    <row r="2" spans="1:6" x14ac:dyDescent="0.35">
      <c r="A2" s="10" t="s">
        <v>8318</v>
      </c>
      <c r="B2" t="s">
        <v>8219</v>
      </c>
      <c r="C2" t="s">
        <v>8220</v>
      </c>
      <c r="D2" t="s">
        <v>8221</v>
      </c>
      <c r="E2" t="s">
        <v>8218</v>
      </c>
      <c r="F2" t="s">
        <v>8319</v>
      </c>
    </row>
    <row r="3" spans="1:6" x14ac:dyDescent="0.35">
      <c r="A3" s="11" t="s">
        <v>8326</v>
      </c>
      <c r="B3" s="9">
        <v>1</v>
      </c>
      <c r="C3" s="9">
        <v>4</v>
      </c>
      <c r="D3" s="9"/>
      <c r="E3" s="9">
        <v>9</v>
      </c>
      <c r="F3" s="9">
        <v>14</v>
      </c>
    </row>
    <row r="4" spans="1:6" x14ac:dyDescent="0.35">
      <c r="A4" s="11" t="s">
        <v>8333</v>
      </c>
      <c r="B4" s="9">
        <v>1</v>
      </c>
      <c r="C4" s="9">
        <v>15</v>
      </c>
      <c r="D4" s="9"/>
      <c r="E4" s="9">
        <v>49</v>
      </c>
      <c r="F4" s="9">
        <v>65</v>
      </c>
    </row>
    <row r="5" spans="1:6" x14ac:dyDescent="0.35">
      <c r="A5" s="11" t="s">
        <v>8340</v>
      </c>
      <c r="B5" s="9">
        <v>7</v>
      </c>
      <c r="C5" s="9">
        <v>28</v>
      </c>
      <c r="D5" s="9"/>
      <c r="E5" s="9">
        <v>136</v>
      </c>
      <c r="F5" s="9">
        <v>171</v>
      </c>
    </row>
    <row r="6" spans="1:6" x14ac:dyDescent="0.35">
      <c r="A6" s="11" t="s">
        <v>8341</v>
      </c>
      <c r="B6" s="9">
        <v>6</v>
      </c>
      <c r="C6" s="9">
        <v>60</v>
      </c>
      <c r="D6" s="9"/>
      <c r="E6" s="9">
        <v>216</v>
      </c>
      <c r="F6" s="9">
        <v>282</v>
      </c>
    </row>
    <row r="7" spans="1:6" x14ac:dyDescent="0.35">
      <c r="A7" s="11" t="s">
        <v>8342</v>
      </c>
      <c r="B7" s="9">
        <v>7</v>
      </c>
      <c r="C7" s="9">
        <v>67</v>
      </c>
      <c r="D7" s="9"/>
      <c r="E7" s="9">
        <v>200</v>
      </c>
      <c r="F7" s="9">
        <v>274</v>
      </c>
    </row>
    <row r="8" spans="1:6" x14ac:dyDescent="0.35">
      <c r="A8" s="11" t="s">
        <v>8343</v>
      </c>
      <c r="B8" s="9">
        <v>80</v>
      </c>
      <c r="C8" s="9">
        <v>422</v>
      </c>
      <c r="D8" s="9"/>
      <c r="E8" s="9">
        <v>474</v>
      </c>
      <c r="F8" s="9">
        <v>976</v>
      </c>
    </row>
    <row r="9" spans="1:6" x14ac:dyDescent="0.35">
      <c r="A9" s="11" t="s">
        <v>8344</v>
      </c>
      <c r="B9" s="9">
        <v>131</v>
      </c>
      <c r="C9" s="9">
        <v>527</v>
      </c>
      <c r="D9" s="9"/>
      <c r="E9" s="9">
        <v>567</v>
      </c>
      <c r="F9" s="9">
        <v>1225</v>
      </c>
    </row>
    <row r="10" spans="1:6" x14ac:dyDescent="0.35">
      <c r="A10" s="11" t="s">
        <v>8345</v>
      </c>
      <c r="B10" s="9">
        <v>99</v>
      </c>
      <c r="C10" s="9">
        <v>376</v>
      </c>
      <c r="D10" s="9"/>
      <c r="E10" s="9">
        <v>475</v>
      </c>
      <c r="F10" s="9">
        <v>950</v>
      </c>
    </row>
    <row r="11" spans="1:6" x14ac:dyDescent="0.35">
      <c r="A11" s="11" t="s">
        <v>8346</v>
      </c>
      <c r="B11" s="9">
        <v>17</v>
      </c>
      <c r="C11" s="9">
        <v>31</v>
      </c>
      <c r="D11" s="9">
        <v>50</v>
      </c>
      <c r="E11" s="9">
        <v>59</v>
      </c>
      <c r="F11" s="9">
        <v>157</v>
      </c>
    </row>
    <row r="12" spans="1:6" x14ac:dyDescent="0.35">
      <c r="A12" s="11" t="s">
        <v>8319</v>
      </c>
      <c r="B12" s="9">
        <v>349</v>
      </c>
      <c r="C12" s="9">
        <v>1530</v>
      </c>
      <c r="D12" s="9">
        <v>50</v>
      </c>
      <c r="E12" s="9">
        <v>2185</v>
      </c>
      <c r="F12" s="9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947C-85A6-472E-B797-703BA317C8C6}">
  <sheetPr codeName="Sheet10"/>
  <dimension ref="A1:F6"/>
  <sheetViews>
    <sheetView topLeftCell="F1" zoomScale="101" workbookViewId="0">
      <selection activeCell="P6" sqref="P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  <col min="38" max="38" width="7.81640625" bestFit="1" customWidth="1"/>
    <col min="39" max="40" width="6.81640625" bestFit="1" customWidth="1"/>
    <col min="41" max="42" width="7.81640625" bestFit="1" customWidth="1"/>
    <col min="43" max="48" width="6.81640625" bestFit="1" customWidth="1"/>
    <col min="49" max="49" width="7.81640625" bestFit="1" customWidth="1"/>
    <col min="50" max="54" width="6.81640625" bestFit="1" customWidth="1"/>
    <col min="55" max="55" width="7.81640625" bestFit="1" customWidth="1"/>
    <col min="56" max="56" width="6.81640625" bestFit="1" customWidth="1"/>
    <col min="57" max="57" width="7.81640625" bestFit="1" customWidth="1"/>
    <col min="58" max="60" width="6.81640625" bestFit="1" customWidth="1"/>
    <col min="61" max="61" width="7.81640625" bestFit="1" customWidth="1"/>
    <col min="62" max="64" width="6.81640625" bestFit="1" customWidth="1"/>
    <col min="65" max="65" width="2.81640625" bestFit="1" customWidth="1"/>
    <col min="66" max="70" width="6.81640625" bestFit="1" customWidth="1"/>
    <col min="71" max="72" width="5.81640625" bestFit="1" customWidth="1"/>
    <col min="73" max="73" width="7.81640625" bestFit="1" customWidth="1"/>
    <col min="74" max="78" width="6.81640625" bestFit="1" customWidth="1"/>
    <col min="79" max="79" width="5.81640625" bestFit="1" customWidth="1"/>
    <col min="80" max="80" width="6.81640625" bestFit="1" customWidth="1"/>
    <col min="81" max="81" width="4.81640625" bestFit="1" customWidth="1"/>
    <col min="82" max="84" width="8.81640625" bestFit="1" customWidth="1"/>
    <col min="85" max="85" width="7.81640625" bestFit="1" customWidth="1"/>
    <col min="86" max="86" width="8.81640625" bestFit="1" customWidth="1"/>
    <col min="87" max="98" width="7.81640625" bestFit="1" customWidth="1"/>
    <col min="99" max="99" width="6.81640625" bestFit="1" customWidth="1"/>
    <col min="100" max="110" width="7.81640625" bestFit="1" customWidth="1"/>
    <col min="111" max="111" width="6.81640625" bestFit="1" customWidth="1"/>
    <col min="112" max="114" width="7.81640625" bestFit="1" customWidth="1"/>
    <col min="115" max="117" width="6.81640625" bestFit="1" customWidth="1"/>
    <col min="118" max="118" width="7.81640625" bestFit="1" customWidth="1"/>
    <col min="119" max="129" width="6.81640625" bestFit="1" customWidth="1"/>
    <col min="130" max="130" width="7.81640625" bestFit="1" customWidth="1"/>
    <col min="131" max="134" width="6.81640625" bestFit="1" customWidth="1"/>
    <col min="135" max="135" width="7.81640625" bestFit="1" customWidth="1"/>
    <col min="136" max="136" width="6.81640625" bestFit="1" customWidth="1"/>
    <col min="137" max="137" width="7.81640625" bestFit="1" customWidth="1"/>
    <col min="138" max="138" width="6.81640625" bestFit="1" customWidth="1"/>
    <col min="139" max="139" width="7.81640625" bestFit="1" customWidth="1"/>
    <col min="140" max="145" width="6.81640625" bestFit="1" customWidth="1"/>
    <col min="146" max="146" width="5.81640625" bestFit="1" customWidth="1"/>
    <col min="147" max="150" width="6.81640625" bestFit="1" customWidth="1"/>
    <col min="151" max="151" width="5.81640625" bestFit="1" customWidth="1"/>
    <col min="152" max="164" width="6.81640625" bestFit="1" customWidth="1"/>
    <col min="165" max="165" width="5.81640625" bestFit="1" customWidth="1"/>
    <col min="166" max="167" width="6.81640625" bestFit="1" customWidth="1"/>
    <col min="168" max="169" width="5.81640625" bestFit="1" customWidth="1"/>
    <col min="170" max="170" width="6.81640625" bestFit="1" customWidth="1"/>
    <col min="171" max="171" width="3.81640625" bestFit="1" customWidth="1"/>
    <col min="172" max="172" width="6.81640625" bestFit="1" customWidth="1"/>
    <col min="173" max="177" width="5.81640625" bestFit="1" customWidth="1"/>
    <col min="178" max="178" width="6.81640625" bestFit="1" customWidth="1"/>
    <col min="179" max="179" width="5.81640625" bestFit="1" customWidth="1"/>
    <col min="180" max="185" width="6.81640625" bestFit="1" customWidth="1"/>
    <col min="186" max="186" width="5.81640625" bestFit="1" customWidth="1"/>
    <col min="187" max="188" width="6.81640625" bestFit="1" customWidth="1"/>
    <col min="189" max="189" width="3.81640625" bestFit="1" customWidth="1"/>
    <col min="190" max="191" width="6.81640625" bestFit="1" customWidth="1"/>
    <col min="192" max="192" width="5.81640625" bestFit="1" customWidth="1"/>
    <col min="193" max="194" width="6.81640625" bestFit="1" customWidth="1"/>
    <col min="195" max="196" width="5.81640625" bestFit="1" customWidth="1"/>
    <col min="197" max="197" width="6.81640625" bestFit="1" customWidth="1"/>
    <col min="198" max="201" width="5.81640625" bestFit="1" customWidth="1"/>
    <col min="202" max="202" width="3.81640625" bestFit="1" customWidth="1"/>
    <col min="203" max="203" width="6.81640625" bestFit="1" customWidth="1"/>
    <col min="204" max="204" width="3.81640625" bestFit="1" customWidth="1"/>
    <col min="205" max="205" width="4.81640625" bestFit="1" customWidth="1"/>
    <col min="206" max="207" width="6.81640625" bestFit="1" customWidth="1"/>
    <col min="208" max="216" width="5.81640625" bestFit="1" customWidth="1"/>
    <col min="217" max="217" width="6.81640625" bestFit="1" customWidth="1"/>
    <col min="218" max="218" width="5.81640625" bestFit="1" customWidth="1"/>
    <col min="219" max="220" width="6.81640625" bestFit="1" customWidth="1"/>
    <col min="221" max="222" width="5.81640625" bestFit="1" customWidth="1"/>
    <col min="223" max="224" width="6.81640625" bestFit="1" customWidth="1"/>
    <col min="225" max="225" width="5.81640625" bestFit="1" customWidth="1"/>
    <col min="226" max="227" width="6.81640625" bestFit="1" customWidth="1"/>
    <col min="228" max="228" width="5.81640625" bestFit="1" customWidth="1"/>
    <col min="229" max="231" width="6.81640625" bestFit="1" customWidth="1"/>
    <col min="232" max="234" width="5.81640625" bestFit="1" customWidth="1"/>
    <col min="235" max="236" width="6.81640625" bestFit="1" customWidth="1"/>
    <col min="237" max="239" width="5.81640625" bestFit="1" customWidth="1"/>
    <col min="240" max="240" width="6.81640625" bestFit="1" customWidth="1"/>
    <col min="241" max="242" width="5.81640625" bestFit="1" customWidth="1"/>
    <col min="243" max="243" width="6.81640625" bestFit="1" customWidth="1"/>
    <col min="244" max="244" width="5.81640625" bestFit="1" customWidth="1"/>
    <col min="245" max="245" width="6.81640625" bestFit="1" customWidth="1"/>
    <col min="246" max="248" width="5.81640625" bestFit="1" customWidth="1"/>
    <col min="249" max="250" width="6.81640625" bestFit="1" customWidth="1"/>
    <col min="251" max="252" width="4.81640625" bestFit="1" customWidth="1"/>
    <col min="253" max="253" width="5.81640625" bestFit="1" customWidth="1"/>
    <col min="254" max="255" width="6.81640625" bestFit="1" customWidth="1"/>
    <col min="256" max="256" width="5.81640625" bestFit="1" customWidth="1"/>
    <col min="257" max="257" width="6.81640625" bestFit="1" customWidth="1"/>
    <col min="258" max="258" width="5.81640625" bestFit="1" customWidth="1"/>
    <col min="259" max="259" width="6.81640625" bestFit="1" customWidth="1"/>
    <col min="260" max="260" width="5.81640625" bestFit="1" customWidth="1"/>
    <col min="261" max="263" width="6.81640625" bestFit="1" customWidth="1"/>
    <col min="264" max="266" width="5.81640625" bestFit="1" customWidth="1"/>
    <col min="267" max="267" width="4.81640625" bestFit="1" customWidth="1"/>
    <col min="268" max="273" width="5.81640625" bestFit="1" customWidth="1"/>
    <col min="274" max="274" width="6.81640625" bestFit="1" customWidth="1"/>
    <col min="275" max="277" width="5.81640625" bestFit="1" customWidth="1"/>
    <col min="278" max="279" width="6.81640625" bestFit="1" customWidth="1"/>
    <col min="280" max="280" width="5.81640625" bestFit="1" customWidth="1"/>
    <col min="281" max="282" width="6.81640625" bestFit="1" customWidth="1"/>
    <col min="283" max="283" width="3.81640625" bestFit="1" customWidth="1"/>
    <col min="284" max="284" width="5.81640625" bestFit="1" customWidth="1"/>
    <col min="285" max="286" width="6.81640625" bestFit="1" customWidth="1"/>
    <col min="287" max="288" width="5.81640625" bestFit="1" customWidth="1"/>
    <col min="289" max="289" width="4.81640625" bestFit="1" customWidth="1"/>
    <col min="290" max="290" width="6.81640625" bestFit="1" customWidth="1"/>
    <col min="291" max="291" width="5.81640625" bestFit="1" customWidth="1"/>
    <col min="292" max="293" width="6.81640625" bestFit="1" customWidth="1"/>
    <col min="294" max="294" width="4.81640625" bestFit="1" customWidth="1"/>
    <col min="295" max="297" width="5.81640625" bestFit="1" customWidth="1"/>
    <col min="298" max="298" width="6.81640625" bestFit="1" customWidth="1"/>
    <col min="299" max="299" width="4.81640625" bestFit="1" customWidth="1"/>
    <col min="300" max="305" width="5.81640625" bestFit="1" customWidth="1"/>
    <col min="306" max="306" width="6.81640625" bestFit="1" customWidth="1"/>
    <col min="307" max="307" width="5.81640625" bestFit="1" customWidth="1"/>
    <col min="308" max="308" width="6.81640625" bestFit="1" customWidth="1"/>
    <col min="309" max="310" width="5.81640625" bestFit="1" customWidth="1"/>
    <col min="311" max="311" width="6.81640625" bestFit="1" customWidth="1"/>
    <col min="312" max="315" width="5.81640625" bestFit="1" customWidth="1"/>
    <col min="316" max="316" width="6.81640625" bestFit="1" customWidth="1"/>
    <col min="317" max="317" width="4.81640625" bestFit="1" customWidth="1"/>
    <col min="318" max="321" width="5.81640625" bestFit="1" customWidth="1"/>
    <col min="322" max="322" width="6.81640625" bestFit="1" customWidth="1"/>
    <col min="323" max="324" width="5.81640625" bestFit="1" customWidth="1"/>
    <col min="325" max="325" width="6.81640625" bestFit="1" customWidth="1"/>
    <col min="326" max="326" width="4.81640625" bestFit="1" customWidth="1"/>
    <col min="327" max="327" width="5.81640625" bestFit="1" customWidth="1"/>
    <col min="328" max="328" width="4.81640625" bestFit="1" customWidth="1"/>
    <col min="329" max="330" width="5.81640625" bestFit="1" customWidth="1"/>
    <col min="331" max="331" width="6.81640625" bestFit="1" customWidth="1"/>
    <col min="332" max="332" width="5.81640625" bestFit="1" customWidth="1"/>
    <col min="333" max="333" width="6.81640625" bestFit="1" customWidth="1"/>
    <col min="334" max="336" width="5.81640625" bestFit="1" customWidth="1"/>
    <col min="337" max="337" width="6.81640625" bestFit="1" customWidth="1"/>
    <col min="338" max="338" width="5.81640625" bestFit="1" customWidth="1"/>
    <col min="339" max="340" width="6.81640625" bestFit="1" customWidth="1"/>
    <col min="341" max="342" width="4.81640625" bestFit="1" customWidth="1"/>
    <col min="343" max="343" width="6.81640625" bestFit="1" customWidth="1"/>
    <col min="344" max="346" width="5.81640625" bestFit="1" customWidth="1"/>
    <col min="347" max="347" width="6.81640625" bestFit="1" customWidth="1"/>
    <col min="348" max="349" width="5.81640625" bestFit="1" customWidth="1"/>
    <col min="350" max="350" width="7.81640625" bestFit="1" customWidth="1"/>
    <col min="351" max="362" width="5.81640625" bestFit="1" customWidth="1"/>
    <col min="363" max="363" width="6.81640625" bestFit="1" customWidth="1"/>
    <col min="364" max="367" width="5.81640625" bestFit="1" customWidth="1"/>
    <col min="368" max="368" width="6.81640625" bestFit="1" customWidth="1"/>
    <col min="369" max="370" width="5.81640625" bestFit="1" customWidth="1"/>
    <col min="371" max="372" width="4.81640625" bestFit="1" customWidth="1"/>
    <col min="373" max="373" width="5.81640625" bestFit="1" customWidth="1"/>
    <col min="374" max="374" width="4.81640625" bestFit="1" customWidth="1"/>
    <col min="375" max="375" width="7.81640625" bestFit="1" customWidth="1"/>
    <col min="376" max="377" width="6.81640625" bestFit="1" customWidth="1"/>
    <col min="378" max="378" width="7.81640625" bestFit="1" customWidth="1"/>
    <col min="379" max="379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8322</v>
      </c>
      <c r="B3" s="10" t="s">
        <v>8321</v>
      </c>
    </row>
    <row r="4" spans="1:6" x14ac:dyDescent="0.3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5">
      <c r="A5" s="11" t="s">
        <v>8273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5">
      <c r="A6" s="11" t="s">
        <v>8319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F0C2B-9B78-43E5-82A3-7B2F12011DE0}">
  <sheetPr codeName="Sheet11"/>
  <dimension ref="A1:C39"/>
  <sheetViews>
    <sheetView workbookViewId="0">
      <selection activeCell="J18" sqref="J18"/>
    </sheetView>
  </sheetViews>
  <sheetFormatPr defaultRowHeight="14.5" x14ac:dyDescent="0.35"/>
  <cols>
    <col min="1" max="1" width="13.453125" bestFit="1" customWidth="1"/>
    <col min="2" max="2" width="25.54296875" bestFit="1" customWidth="1"/>
    <col min="3" max="3" width="13.7265625" bestFit="1" customWidth="1"/>
    <col min="4" max="4" width="4.81640625" bestFit="1" customWidth="1"/>
    <col min="5" max="5" width="3.81640625" bestFit="1" customWidth="1"/>
    <col min="6" max="6" width="4.81640625" bestFit="1" customWidth="1"/>
    <col min="7" max="7" width="1.81640625" bestFit="1" customWidth="1"/>
    <col min="8" max="10" width="4.81640625" bestFit="1" customWidth="1"/>
    <col min="11" max="11" width="1.81640625" bestFit="1" customWidth="1"/>
    <col min="12" max="15" width="4.81640625" bestFit="1" customWidth="1"/>
    <col min="16" max="16" width="3.81640625" bestFit="1" customWidth="1"/>
    <col min="17" max="17" width="1.81640625" bestFit="1" customWidth="1"/>
    <col min="18" max="19" width="4.81640625" bestFit="1" customWidth="1"/>
    <col min="20" max="20" width="3.81640625" bestFit="1" customWidth="1"/>
    <col min="21" max="22" width="4.81640625" bestFit="1" customWidth="1"/>
    <col min="23" max="23" width="1.81640625" bestFit="1" customWidth="1"/>
    <col min="24" max="26" width="4.81640625" bestFit="1" customWidth="1"/>
    <col min="27" max="27" width="3.81640625" bestFit="1" customWidth="1"/>
    <col min="28" max="29" width="4.81640625" bestFit="1" customWidth="1"/>
    <col min="30" max="30" width="3.81640625" bestFit="1" customWidth="1"/>
    <col min="31" max="31" width="1.81640625" bestFit="1" customWidth="1"/>
    <col min="32" max="33" width="4.81640625" bestFit="1" customWidth="1"/>
    <col min="34" max="34" width="3.81640625" bestFit="1" customWidth="1"/>
    <col min="35" max="37" width="4.81640625" bestFit="1" customWidth="1"/>
    <col min="38" max="38" width="1.81640625" bestFit="1" customWidth="1"/>
    <col min="39" max="41" width="4.81640625" bestFit="1" customWidth="1"/>
    <col min="42" max="42" width="3.81640625" bestFit="1" customWidth="1"/>
    <col min="43" max="43" width="1.81640625" bestFit="1" customWidth="1"/>
    <col min="44" max="45" width="4.81640625" bestFit="1" customWidth="1"/>
    <col min="46" max="46" width="3.81640625" bestFit="1" customWidth="1"/>
    <col min="47" max="49" width="4.81640625" bestFit="1" customWidth="1"/>
    <col min="50" max="50" width="1.81640625" bestFit="1" customWidth="1"/>
    <col min="51" max="52" width="3.81640625" bestFit="1" customWidth="1"/>
    <col min="53" max="53" width="4.81640625" bestFit="1" customWidth="1"/>
    <col min="54" max="54" width="2.81640625" bestFit="1" customWidth="1"/>
    <col min="55" max="59" width="5.81640625" bestFit="1" customWidth="1"/>
    <col min="60" max="60" width="4.81640625" bestFit="1" customWidth="1"/>
    <col min="61" max="72" width="5.81640625" bestFit="1" customWidth="1"/>
    <col min="73" max="73" width="2.81640625" bestFit="1" customWidth="1"/>
    <col min="74" max="74" width="5.81640625" bestFit="1" customWidth="1"/>
    <col min="75" max="75" width="4.81640625" bestFit="1" customWidth="1"/>
    <col min="76" max="76" width="5.81640625" bestFit="1" customWidth="1"/>
    <col min="77" max="77" width="4.81640625" bestFit="1" customWidth="1"/>
    <col min="78" max="80" width="5.81640625" bestFit="1" customWidth="1"/>
    <col min="81" max="81" width="4.81640625" bestFit="1" customWidth="1"/>
    <col min="82" max="82" width="2.81640625" bestFit="1" customWidth="1"/>
    <col min="83" max="89" width="5.81640625" bestFit="1" customWidth="1"/>
    <col min="90" max="90" width="4.81640625" bestFit="1" customWidth="1"/>
    <col min="91" max="91" width="2.81640625" bestFit="1" customWidth="1"/>
    <col min="92" max="97" width="5.81640625" bestFit="1" customWidth="1"/>
    <col min="98" max="98" width="2.81640625" bestFit="1" customWidth="1"/>
    <col min="99" max="101" width="5.81640625" bestFit="1" customWidth="1"/>
    <col min="102" max="102" width="4.81640625" bestFit="1" customWidth="1"/>
    <col min="103" max="104" width="5.81640625" bestFit="1" customWidth="1"/>
    <col min="105" max="105" width="4.81640625" bestFit="1" customWidth="1"/>
    <col min="106" max="111" width="5.81640625" bestFit="1" customWidth="1"/>
    <col min="112" max="112" width="2.81640625" bestFit="1" customWidth="1"/>
    <col min="113" max="113" width="4.81640625" bestFit="1" customWidth="1"/>
    <col min="114" max="116" width="5.81640625" bestFit="1" customWidth="1"/>
    <col min="117" max="117" width="4.81640625" bestFit="1" customWidth="1"/>
    <col min="118" max="122" width="5.81640625" bestFit="1" customWidth="1"/>
    <col min="123" max="123" width="2.81640625" bestFit="1" customWidth="1"/>
    <col min="124" max="124" width="4.81640625" bestFit="1" customWidth="1"/>
    <col min="125" max="127" width="5.81640625" bestFit="1" customWidth="1"/>
    <col min="128" max="128" width="4.81640625" bestFit="1" customWidth="1"/>
    <col min="129" max="135" width="5.81640625" bestFit="1" customWidth="1"/>
    <col min="136" max="136" width="2.81640625" bestFit="1" customWidth="1"/>
    <col min="137" max="139" width="5.81640625" bestFit="1" customWidth="1"/>
    <col min="140" max="140" width="4.81640625" bestFit="1" customWidth="1"/>
    <col min="141" max="145" width="5.81640625" bestFit="1" customWidth="1"/>
    <col min="146" max="146" width="4.81640625" bestFit="1" customWidth="1"/>
    <col min="147" max="147" width="5.81640625" bestFit="1" customWidth="1"/>
    <col min="148" max="148" width="2.81640625" bestFit="1" customWidth="1"/>
    <col min="149" max="151" width="5.81640625" bestFit="1" customWidth="1"/>
    <col min="152" max="152" width="4.81640625" bestFit="1" customWidth="1"/>
    <col min="153" max="155" width="5.81640625" bestFit="1" customWidth="1"/>
    <col min="156" max="156" width="4.81640625" bestFit="1" customWidth="1"/>
    <col min="157" max="157" width="5.81640625" bestFit="1" customWidth="1"/>
    <col min="158" max="158" width="4.81640625" bestFit="1" customWidth="1"/>
    <col min="159" max="159" width="2.81640625" bestFit="1" customWidth="1"/>
    <col min="160" max="166" width="5.81640625" bestFit="1" customWidth="1"/>
    <col min="167" max="167" width="4.81640625" bestFit="1" customWidth="1"/>
    <col min="168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8" width="5.81640625" bestFit="1" customWidth="1"/>
    <col min="179" max="179" width="4.81640625" bestFit="1" customWidth="1"/>
    <col min="180" max="185" width="5.81640625" bestFit="1" customWidth="1"/>
    <col min="186" max="186" width="4.81640625" bestFit="1" customWidth="1"/>
    <col min="187" max="187" width="5.81640625" bestFit="1" customWidth="1"/>
    <col min="188" max="188" width="4.81640625" bestFit="1" customWidth="1"/>
    <col min="189" max="189" width="2.81640625" bestFit="1" customWidth="1"/>
    <col min="190" max="193" width="5.81640625" bestFit="1" customWidth="1"/>
    <col min="194" max="194" width="4.81640625" bestFit="1" customWidth="1"/>
    <col min="195" max="201" width="5.81640625" bestFit="1" customWidth="1"/>
    <col min="202" max="202" width="2.81640625" bestFit="1" customWidth="1"/>
    <col min="203" max="203" width="5.81640625" bestFit="1" customWidth="1"/>
    <col min="204" max="204" width="4.81640625" bestFit="1" customWidth="1"/>
    <col min="205" max="213" width="5.81640625" bestFit="1" customWidth="1"/>
    <col min="214" max="214" width="4.81640625" bestFit="1" customWidth="1"/>
    <col min="215" max="221" width="5.81640625" bestFit="1" customWidth="1"/>
    <col min="222" max="222" width="4.81640625" bestFit="1" customWidth="1"/>
    <col min="223" max="227" width="5.81640625" bestFit="1" customWidth="1"/>
    <col min="228" max="228" width="2.81640625" bestFit="1" customWidth="1"/>
    <col min="229" max="230" width="5.81640625" bestFit="1" customWidth="1"/>
    <col min="231" max="231" width="4.81640625" bestFit="1" customWidth="1"/>
    <col min="232" max="238" width="5.81640625" bestFit="1" customWidth="1"/>
    <col min="239" max="239" width="4.81640625" bestFit="1" customWidth="1"/>
    <col min="240" max="241" width="5.81640625" bestFit="1" customWidth="1"/>
    <col min="242" max="242" width="4.81640625" bestFit="1" customWidth="1"/>
    <col min="243" max="246" width="5.81640625" bestFit="1" customWidth="1"/>
    <col min="247" max="247" width="2.81640625" bestFit="1" customWidth="1"/>
    <col min="248" max="252" width="5.81640625" bestFit="1" customWidth="1"/>
    <col min="253" max="253" width="4.81640625" bestFit="1" customWidth="1"/>
    <col min="254" max="258" width="5.81640625" bestFit="1" customWidth="1"/>
    <col min="259" max="259" width="4.81640625" bestFit="1" customWidth="1"/>
    <col min="260" max="262" width="5.81640625" bestFit="1" customWidth="1"/>
    <col min="263" max="263" width="4.81640625" bestFit="1" customWidth="1"/>
    <col min="264" max="269" width="5.81640625" bestFit="1" customWidth="1"/>
    <col min="270" max="270" width="2.81640625" bestFit="1" customWidth="1"/>
    <col min="271" max="277" width="5.81640625" bestFit="1" customWidth="1"/>
    <col min="278" max="278" width="4.81640625" bestFit="1" customWidth="1"/>
    <col min="279" max="282" width="5.81640625" bestFit="1" customWidth="1"/>
    <col min="283" max="283" width="4.81640625" bestFit="1" customWidth="1"/>
    <col min="284" max="287" width="5.81640625" bestFit="1" customWidth="1"/>
    <col min="288" max="288" width="2.81640625" bestFit="1" customWidth="1"/>
    <col min="289" max="290" width="5.81640625" bestFit="1" customWidth="1"/>
    <col min="291" max="291" width="4.81640625" bestFit="1" customWidth="1"/>
    <col min="292" max="295" width="5.81640625" bestFit="1" customWidth="1"/>
    <col min="296" max="296" width="4.81640625" bestFit="1" customWidth="1"/>
    <col min="297" max="300" width="5.81640625" bestFit="1" customWidth="1"/>
    <col min="301" max="301" width="4.81640625" bestFit="1" customWidth="1"/>
    <col min="302" max="303" width="5.81640625" bestFit="1" customWidth="1"/>
    <col min="304" max="304" width="4.81640625" bestFit="1" customWidth="1"/>
    <col min="305" max="308" width="5.81640625" bestFit="1" customWidth="1"/>
    <col min="309" max="309" width="4.81640625" bestFit="1" customWidth="1"/>
    <col min="310" max="310" width="5.81640625" bestFit="1" customWidth="1"/>
    <col min="311" max="311" width="2.81640625" bestFit="1" customWidth="1"/>
    <col min="312" max="312" width="4.81640625" bestFit="1" customWidth="1"/>
    <col min="313" max="316" width="5.81640625" bestFit="1" customWidth="1"/>
    <col min="317" max="317" width="4.81640625" bestFit="1" customWidth="1"/>
    <col min="318" max="319" width="5.81640625" bestFit="1" customWidth="1"/>
    <col min="320" max="320" width="4.81640625" bestFit="1" customWidth="1"/>
    <col min="321" max="332" width="5.81640625" bestFit="1" customWidth="1"/>
    <col min="333" max="333" width="2.81640625" bestFit="1" customWidth="1"/>
    <col min="334" max="349" width="5.81640625" bestFit="1" customWidth="1"/>
    <col min="350" max="350" width="4.81640625" bestFit="1" customWidth="1"/>
    <col min="351" max="359" width="5.81640625" bestFit="1" customWidth="1"/>
    <col min="360" max="360" width="2.81640625" bestFit="1" customWidth="1"/>
    <col min="361" max="365" width="5.81640625" bestFit="1" customWidth="1"/>
    <col min="366" max="366" width="4.81640625" bestFit="1" customWidth="1"/>
    <col min="367" max="370" width="5.81640625" bestFit="1" customWidth="1"/>
    <col min="371" max="371" width="4.81640625" bestFit="1" customWidth="1"/>
    <col min="372" max="382" width="5.81640625" bestFit="1" customWidth="1"/>
    <col min="383" max="383" width="2.81640625" bestFit="1" customWidth="1"/>
    <col min="384" max="392" width="5.81640625" bestFit="1" customWidth="1"/>
    <col min="393" max="393" width="4.81640625" bestFit="1" customWidth="1"/>
    <col min="394" max="409" width="5.81640625" bestFit="1" customWidth="1"/>
    <col min="410" max="410" width="2.81640625" bestFit="1" customWidth="1"/>
    <col min="411" max="412" width="5.81640625" bestFit="1" customWidth="1"/>
    <col min="413" max="413" width="4.81640625" bestFit="1" customWidth="1"/>
    <col min="414" max="418" width="5.81640625" bestFit="1" customWidth="1"/>
    <col min="419" max="419" width="4.81640625" bestFit="1" customWidth="1"/>
    <col min="420" max="444" width="5.81640625" bestFit="1" customWidth="1"/>
    <col min="445" max="445" width="2.81640625" bestFit="1" customWidth="1"/>
    <col min="446" max="448" width="5.81640625" bestFit="1" customWidth="1"/>
    <col min="449" max="449" width="4.81640625" bestFit="1" customWidth="1"/>
    <col min="450" max="459" width="5.81640625" bestFit="1" customWidth="1"/>
    <col min="460" max="460" width="4.81640625" bestFit="1" customWidth="1"/>
    <col min="461" max="467" width="5.81640625" bestFit="1" customWidth="1"/>
    <col min="468" max="468" width="4.81640625" bestFit="1" customWidth="1"/>
    <col min="469" max="470" width="5.81640625" bestFit="1" customWidth="1"/>
    <col min="471" max="471" width="2.81640625" bestFit="1" customWidth="1"/>
    <col min="472" max="472" width="5.81640625" bestFit="1" customWidth="1"/>
    <col min="473" max="473" width="4.81640625" bestFit="1" customWidth="1"/>
    <col min="474" max="478" width="5.81640625" bestFit="1" customWidth="1"/>
    <col min="479" max="479" width="4.81640625" bestFit="1" customWidth="1"/>
    <col min="480" max="482" width="5.81640625" bestFit="1" customWidth="1"/>
    <col min="483" max="483" width="4.81640625" bestFit="1" customWidth="1"/>
    <col min="484" max="485" width="5.81640625" bestFit="1" customWidth="1"/>
    <col min="486" max="486" width="4.81640625" bestFit="1" customWidth="1"/>
    <col min="487" max="493" width="5.81640625" bestFit="1" customWidth="1"/>
    <col min="494" max="494" width="4.81640625" bestFit="1" customWidth="1"/>
    <col min="495" max="496" width="5.81640625" bestFit="1" customWidth="1"/>
    <col min="497" max="497" width="4.81640625" bestFit="1" customWidth="1"/>
    <col min="498" max="500" width="5.81640625" bestFit="1" customWidth="1"/>
    <col min="501" max="501" width="2.81640625" bestFit="1" customWidth="1"/>
    <col min="502" max="509" width="5.81640625" bestFit="1" customWidth="1"/>
    <col min="510" max="510" width="4.81640625" bestFit="1" customWidth="1"/>
    <col min="511" max="526" width="5.81640625" bestFit="1" customWidth="1"/>
    <col min="527" max="527" width="4.81640625" bestFit="1" customWidth="1"/>
    <col min="528" max="536" width="5.81640625" bestFit="1" customWidth="1"/>
    <col min="537" max="537" width="4.81640625" bestFit="1" customWidth="1"/>
    <col min="538" max="559" width="5.81640625" bestFit="1" customWidth="1"/>
    <col min="560" max="560" width="4.81640625" bestFit="1" customWidth="1"/>
    <col min="561" max="565" width="5.81640625" bestFit="1" customWidth="1"/>
    <col min="566" max="566" width="4.81640625" bestFit="1" customWidth="1"/>
    <col min="567" max="578" width="5.81640625" bestFit="1" customWidth="1"/>
    <col min="579" max="579" width="2.81640625" bestFit="1" customWidth="1"/>
    <col min="580" max="595" width="5.81640625" bestFit="1" customWidth="1"/>
    <col min="596" max="596" width="4.81640625" bestFit="1" customWidth="1"/>
    <col min="597" max="604" width="5.81640625" bestFit="1" customWidth="1"/>
    <col min="605" max="605" width="2.81640625" bestFit="1" customWidth="1"/>
    <col min="606" max="616" width="5.81640625" bestFit="1" customWidth="1"/>
    <col min="617" max="617" width="4.81640625" bestFit="1" customWidth="1"/>
    <col min="618" max="628" width="5.81640625" bestFit="1" customWidth="1"/>
    <col min="629" max="629" width="4.81640625" bestFit="1" customWidth="1"/>
    <col min="630" max="635" width="5.81640625" bestFit="1" customWidth="1"/>
    <col min="636" max="636" width="2.81640625" bestFit="1" customWidth="1"/>
    <col min="637" max="651" width="5.81640625" bestFit="1" customWidth="1"/>
    <col min="652" max="652" width="4.81640625" bestFit="1" customWidth="1"/>
    <col min="653" max="664" width="5.81640625" bestFit="1" customWidth="1"/>
    <col min="665" max="665" width="2.81640625" bestFit="1" customWidth="1"/>
    <col min="666" max="671" width="5.81640625" bestFit="1" customWidth="1"/>
    <col min="672" max="672" width="4.81640625" bestFit="1" customWidth="1"/>
    <col min="673" max="676" width="5.81640625" bestFit="1" customWidth="1"/>
    <col min="677" max="677" width="4.81640625" bestFit="1" customWidth="1"/>
    <col min="678" max="684" width="5.81640625" bestFit="1" customWidth="1"/>
    <col min="685" max="685" width="4.81640625" bestFit="1" customWidth="1"/>
    <col min="686" max="688" width="5.81640625" bestFit="1" customWidth="1"/>
    <col min="689" max="689" width="4.81640625" bestFit="1" customWidth="1"/>
    <col min="690" max="690" width="2.81640625" bestFit="1" customWidth="1"/>
    <col min="691" max="694" width="5.81640625" bestFit="1" customWidth="1"/>
    <col min="695" max="695" width="4.81640625" bestFit="1" customWidth="1"/>
    <col min="696" max="696" width="5.81640625" bestFit="1" customWidth="1"/>
    <col min="697" max="697" width="4.81640625" bestFit="1" customWidth="1"/>
    <col min="698" max="702" width="5.81640625" bestFit="1" customWidth="1"/>
    <col min="703" max="703" width="4.81640625" bestFit="1" customWidth="1"/>
    <col min="704" max="709" width="5.81640625" bestFit="1" customWidth="1"/>
    <col min="710" max="710" width="4.81640625" bestFit="1" customWidth="1"/>
    <col min="711" max="716" width="5.81640625" bestFit="1" customWidth="1"/>
    <col min="717" max="717" width="2.81640625" bestFit="1" customWidth="1"/>
    <col min="718" max="719" width="5.81640625" bestFit="1" customWidth="1"/>
    <col min="720" max="720" width="4.81640625" bestFit="1" customWidth="1"/>
    <col min="721" max="732" width="5.81640625" bestFit="1" customWidth="1"/>
    <col min="733" max="733" width="4.81640625" bestFit="1" customWidth="1"/>
    <col min="734" max="745" width="5.81640625" bestFit="1" customWidth="1"/>
    <col min="746" max="746" width="2.81640625" bestFit="1" customWidth="1"/>
    <col min="747" max="750" width="5.81640625" bestFit="1" customWidth="1"/>
    <col min="751" max="751" width="4.81640625" bestFit="1" customWidth="1"/>
    <col min="752" max="764" width="5.81640625" bestFit="1" customWidth="1"/>
    <col min="765" max="765" width="4.81640625" bestFit="1" customWidth="1"/>
    <col min="766" max="781" width="5.81640625" bestFit="1" customWidth="1"/>
    <col min="782" max="782" width="4.81640625" bestFit="1" customWidth="1"/>
    <col min="783" max="785" width="5.81640625" bestFit="1" customWidth="1"/>
    <col min="786" max="786" width="4.81640625" bestFit="1" customWidth="1"/>
    <col min="787" max="788" width="5.81640625" bestFit="1" customWidth="1"/>
    <col min="789" max="789" width="4.81640625" bestFit="1" customWidth="1"/>
    <col min="790" max="795" width="5.81640625" bestFit="1" customWidth="1"/>
    <col min="796" max="796" width="4.81640625" bestFit="1" customWidth="1"/>
    <col min="797" max="803" width="5.81640625" bestFit="1" customWidth="1"/>
    <col min="804" max="804" width="2.81640625" bestFit="1" customWidth="1"/>
    <col min="805" max="810" width="5.81640625" bestFit="1" customWidth="1"/>
    <col min="811" max="811" width="4.81640625" bestFit="1" customWidth="1"/>
    <col min="812" max="816" width="5.81640625" bestFit="1" customWidth="1"/>
    <col min="817" max="817" width="4.81640625" bestFit="1" customWidth="1"/>
    <col min="818" max="821" width="5.81640625" bestFit="1" customWidth="1"/>
    <col min="822" max="822" width="4.81640625" bestFit="1" customWidth="1"/>
    <col min="823" max="827" width="5.81640625" bestFit="1" customWidth="1"/>
    <col min="828" max="828" width="4.81640625" bestFit="1" customWidth="1"/>
    <col min="829" max="841" width="5.81640625" bestFit="1" customWidth="1"/>
    <col min="842" max="842" width="4.81640625" bestFit="1" customWidth="1"/>
    <col min="843" max="845" width="5.81640625" bestFit="1" customWidth="1"/>
    <col min="846" max="846" width="4.81640625" bestFit="1" customWidth="1"/>
    <col min="847" max="858" width="5.81640625" bestFit="1" customWidth="1"/>
    <col min="859" max="859" width="4.81640625" bestFit="1" customWidth="1"/>
    <col min="860" max="864" width="5.81640625" bestFit="1" customWidth="1"/>
    <col min="865" max="865" width="2.81640625" bestFit="1" customWidth="1"/>
    <col min="866" max="883" width="5.81640625" bestFit="1" customWidth="1"/>
    <col min="884" max="884" width="4.81640625" bestFit="1" customWidth="1"/>
    <col min="885" max="886" width="5.81640625" bestFit="1" customWidth="1"/>
    <col min="887" max="887" width="2.81640625" bestFit="1" customWidth="1"/>
    <col min="888" max="894" width="5.81640625" bestFit="1" customWidth="1"/>
    <col min="895" max="895" width="4.81640625" bestFit="1" customWidth="1"/>
    <col min="896" max="899" width="5.81640625" bestFit="1" customWidth="1"/>
    <col min="900" max="900" width="4.81640625" bestFit="1" customWidth="1"/>
    <col min="901" max="903" width="5.81640625" bestFit="1" customWidth="1"/>
    <col min="904" max="904" width="4.81640625" bestFit="1" customWidth="1"/>
    <col min="905" max="906" width="5.81640625" bestFit="1" customWidth="1"/>
    <col min="907" max="907" width="4.81640625" bestFit="1" customWidth="1"/>
    <col min="908" max="919" width="5.81640625" bestFit="1" customWidth="1"/>
    <col min="920" max="920" width="4.81640625" bestFit="1" customWidth="1"/>
    <col min="921" max="923" width="5.81640625" bestFit="1" customWidth="1"/>
    <col min="924" max="924" width="2.81640625" bestFit="1" customWidth="1"/>
    <col min="925" max="931" width="5.81640625" bestFit="1" customWidth="1"/>
    <col min="932" max="932" width="4.81640625" bestFit="1" customWidth="1"/>
    <col min="933" max="936" width="5.81640625" bestFit="1" customWidth="1"/>
    <col min="937" max="937" width="4.81640625" bestFit="1" customWidth="1"/>
    <col min="938" max="949" width="5.81640625" bestFit="1" customWidth="1"/>
    <col min="950" max="950" width="2.81640625" bestFit="1" customWidth="1"/>
    <col min="951" max="951" width="5.81640625" bestFit="1" customWidth="1"/>
    <col min="952" max="952" width="4.81640625" bestFit="1" customWidth="1"/>
    <col min="953" max="957" width="5.81640625" bestFit="1" customWidth="1"/>
    <col min="958" max="958" width="4.81640625" bestFit="1" customWidth="1"/>
    <col min="959" max="960" width="5.81640625" bestFit="1" customWidth="1"/>
    <col min="961" max="961" width="4.81640625" bestFit="1" customWidth="1"/>
    <col min="962" max="964" width="5.81640625" bestFit="1" customWidth="1"/>
    <col min="965" max="965" width="4.81640625" bestFit="1" customWidth="1"/>
    <col min="966" max="966" width="5.81640625" bestFit="1" customWidth="1"/>
    <col min="967" max="967" width="4.81640625" bestFit="1" customWidth="1"/>
    <col min="968" max="972" width="5.81640625" bestFit="1" customWidth="1"/>
    <col min="973" max="973" width="2.81640625" bestFit="1" customWidth="1"/>
    <col min="974" max="985" width="5.81640625" bestFit="1" customWidth="1"/>
    <col min="986" max="986" width="4.81640625" bestFit="1" customWidth="1"/>
    <col min="987" max="1007" width="5.81640625" bestFit="1" customWidth="1"/>
    <col min="1008" max="1008" width="2.81640625" bestFit="1" customWidth="1"/>
    <col min="1009" max="1013" width="5.81640625" bestFit="1" customWidth="1"/>
    <col min="1014" max="1014" width="4.81640625" bestFit="1" customWidth="1"/>
    <col min="1015" max="1016" width="5.81640625" bestFit="1" customWidth="1"/>
    <col min="1017" max="1018" width="4.81640625" bestFit="1" customWidth="1"/>
    <col min="1019" max="1026" width="5.81640625" bestFit="1" customWidth="1"/>
    <col min="1027" max="1027" width="2.81640625" bestFit="1" customWidth="1"/>
    <col min="1028" max="1031" width="5.81640625" bestFit="1" customWidth="1"/>
    <col min="1032" max="1032" width="4.81640625" bestFit="1" customWidth="1"/>
    <col min="1033" max="1035" width="5.81640625" bestFit="1" customWidth="1"/>
    <col min="1036" max="1036" width="4.81640625" bestFit="1" customWidth="1"/>
    <col min="1037" max="1040" width="5.81640625" bestFit="1" customWidth="1"/>
    <col min="1041" max="1041" width="4.81640625" bestFit="1" customWidth="1"/>
    <col min="1042" max="1042" width="5.81640625" bestFit="1" customWidth="1"/>
    <col min="1043" max="1043" width="4.81640625" bestFit="1" customWidth="1"/>
    <col min="1044" max="1044" width="5.81640625" bestFit="1" customWidth="1"/>
    <col min="1045" max="1045" width="4.81640625" bestFit="1" customWidth="1"/>
    <col min="1046" max="1047" width="5.81640625" bestFit="1" customWidth="1"/>
    <col min="1048" max="1048" width="4.81640625" bestFit="1" customWidth="1"/>
    <col min="1049" max="1055" width="5.81640625" bestFit="1" customWidth="1"/>
    <col min="1056" max="1056" width="2.81640625" bestFit="1" customWidth="1"/>
    <col min="1057" max="1059" width="5.81640625" bestFit="1" customWidth="1"/>
    <col min="1060" max="1060" width="4.81640625" bestFit="1" customWidth="1"/>
    <col min="1061" max="1061" width="5.81640625" bestFit="1" customWidth="1"/>
    <col min="1062" max="1062" width="4.81640625" bestFit="1" customWidth="1"/>
    <col min="1063" max="1075" width="5.81640625" bestFit="1" customWidth="1"/>
    <col min="1076" max="1076" width="4.81640625" bestFit="1" customWidth="1"/>
    <col min="1077" max="1078" width="5.81640625" bestFit="1" customWidth="1"/>
    <col min="1079" max="1079" width="2.81640625" bestFit="1" customWidth="1"/>
    <col min="1080" max="1082" width="5.81640625" bestFit="1" customWidth="1"/>
    <col min="1083" max="1083" width="4.81640625" bestFit="1" customWidth="1"/>
    <col min="1084" max="1086" width="5.81640625" bestFit="1" customWidth="1"/>
    <col min="1087" max="1087" width="4.81640625" bestFit="1" customWidth="1"/>
    <col min="1088" max="1090" width="5.81640625" bestFit="1" customWidth="1"/>
    <col min="1091" max="1091" width="4.81640625" bestFit="1" customWidth="1"/>
    <col min="1092" max="1103" width="5.81640625" bestFit="1" customWidth="1"/>
    <col min="1104" max="1104" width="2.81640625" bestFit="1" customWidth="1"/>
    <col min="1105" max="1106" width="5.81640625" bestFit="1" customWidth="1"/>
    <col min="1107" max="1107" width="4.81640625" bestFit="1" customWidth="1"/>
    <col min="1108" max="1118" width="5.81640625" bestFit="1" customWidth="1"/>
    <col min="1119" max="1119" width="4.81640625" bestFit="1" customWidth="1"/>
    <col min="1120" max="1127" width="5.81640625" bestFit="1" customWidth="1"/>
    <col min="1128" max="1128" width="4.81640625" bestFit="1" customWidth="1"/>
    <col min="1129" max="1131" width="5.81640625" bestFit="1" customWidth="1"/>
    <col min="1132" max="1132" width="2.81640625" bestFit="1" customWidth="1"/>
    <col min="1133" max="1136" width="5.81640625" bestFit="1" customWidth="1"/>
    <col min="1137" max="1137" width="4.81640625" bestFit="1" customWidth="1"/>
    <col min="1138" max="1147" width="5.81640625" bestFit="1" customWidth="1"/>
    <col min="1148" max="1148" width="4.81640625" bestFit="1" customWidth="1"/>
    <col min="1149" max="1149" width="5.81640625" bestFit="1" customWidth="1"/>
    <col min="1150" max="1150" width="4.81640625" bestFit="1" customWidth="1"/>
    <col min="1151" max="1154" width="5.81640625" bestFit="1" customWidth="1"/>
    <col min="1155" max="1155" width="2.81640625" bestFit="1" customWidth="1"/>
    <col min="1156" max="1163" width="5.81640625" bestFit="1" customWidth="1"/>
    <col min="1164" max="1164" width="4.81640625" bestFit="1" customWidth="1"/>
    <col min="1165" max="1179" width="5.81640625" bestFit="1" customWidth="1"/>
    <col min="1180" max="1180" width="4.81640625" bestFit="1" customWidth="1"/>
    <col min="1181" max="1184" width="5.81640625" bestFit="1" customWidth="1"/>
    <col min="1185" max="1185" width="2.81640625" bestFit="1" customWidth="1"/>
    <col min="1186" max="1190" width="5.81640625" bestFit="1" customWidth="1"/>
    <col min="1191" max="1191" width="4.81640625" bestFit="1" customWidth="1"/>
    <col min="1192" max="1193" width="5.81640625" bestFit="1" customWidth="1"/>
    <col min="1194" max="1194" width="4.81640625" bestFit="1" customWidth="1"/>
    <col min="1195" max="1195" width="5.81640625" bestFit="1" customWidth="1"/>
    <col min="1196" max="1196" width="4.81640625" bestFit="1" customWidth="1"/>
    <col min="1197" max="1201" width="5.81640625" bestFit="1" customWidth="1"/>
    <col min="1202" max="1202" width="4.81640625" bestFit="1" customWidth="1"/>
    <col min="1203" max="1206" width="5.81640625" bestFit="1" customWidth="1"/>
    <col min="1207" max="1207" width="4.81640625" bestFit="1" customWidth="1"/>
    <col min="1208" max="1208" width="5.81640625" bestFit="1" customWidth="1"/>
    <col min="1209" max="1209" width="4.81640625" bestFit="1" customWidth="1"/>
    <col min="1210" max="1210" width="5.81640625" bestFit="1" customWidth="1"/>
    <col min="1211" max="1211" width="2.81640625" bestFit="1" customWidth="1"/>
    <col min="1212" max="1218" width="5.81640625" bestFit="1" customWidth="1"/>
    <col min="1219" max="1219" width="4.81640625" bestFit="1" customWidth="1"/>
    <col min="1220" max="1224" width="5.81640625" bestFit="1" customWidth="1"/>
    <col min="1225" max="1225" width="4.81640625" bestFit="1" customWidth="1"/>
    <col min="1226" max="1230" width="5.81640625" bestFit="1" customWidth="1"/>
    <col min="1231" max="1231" width="2.81640625" bestFit="1" customWidth="1"/>
    <col min="1232" max="1233" width="5.81640625" bestFit="1" customWidth="1"/>
    <col min="1234" max="1234" width="4.81640625" bestFit="1" customWidth="1"/>
    <col min="1235" max="1250" width="5.81640625" bestFit="1" customWidth="1"/>
    <col min="1251" max="1251" width="4.81640625" bestFit="1" customWidth="1"/>
    <col min="1252" max="1257" width="5.81640625" bestFit="1" customWidth="1"/>
    <col min="1258" max="1258" width="2.81640625" bestFit="1" customWidth="1"/>
    <col min="1259" max="1263" width="5.81640625" bestFit="1" customWidth="1"/>
    <col min="1264" max="1264" width="4.81640625" bestFit="1" customWidth="1"/>
    <col min="1265" max="1282" width="5.81640625" bestFit="1" customWidth="1"/>
    <col min="1283" max="1283" width="4.81640625" bestFit="1" customWidth="1"/>
    <col min="1284" max="1288" width="5.81640625" bestFit="1" customWidth="1"/>
    <col min="1289" max="1289" width="2.81640625" bestFit="1" customWidth="1"/>
    <col min="1290" max="1290" width="5.81640625" bestFit="1" customWidth="1"/>
    <col min="1291" max="1291" width="4.81640625" bestFit="1" customWidth="1"/>
    <col min="1292" max="1296" width="5.81640625" bestFit="1" customWidth="1"/>
    <col min="1297" max="1297" width="4.81640625" bestFit="1" customWidth="1"/>
    <col min="1298" max="1314" width="5.81640625" bestFit="1" customWidth="1"/>
    <col min="1315" max="1315" width="4.81640625" bestFit="1" customWidth="1"/>
    <col min="1316" max="1330" width="5.81640625" bestFit="1" customWidth="1"/>
    <col min="1331" max="1331" width="4.81640625" bestFit="1" customWidth="1"/>
    <col min="1332" max="1335" width="5.81640625" bestFit="1" customWidth="1"/>
    <col min="1336" max="1336" width="2.81640625" bestFit="1" customWidth="1"/>
    <col min="1337" max="1346" width="5.81640625" bestFit="1" customWidth="1"/>
    <col min="1347" max="1347" width="4.81640625" bestFit="1" customWidth="1"/>
    <col min="1348" max="1359" width="5.81640625" bestFit="1" customWidth="1"/>
    <col min="1360" max="1360" width="4.81640625" bestFit="1" customWidth="1"/>
    <col min="1361" max="1363" width="5.81640625" bestFit="1" customWidth="1"/>
    <col min="1364" max="1364" width="4.81640625" bestFit="1" customWidth="1"/>
    <col min="1365" max="1371" width="5.81640625" bestFit="1" customWidth="1"/>
    <col min="1372" max="1372" width="4.81640625" bestFit="1" customWidth="1"/>
    <col min="1373" max="1381" width="5.81640625" bestFit="1" customWidth="1"/>
    <col min="1382" max="1382" width="2.81640625" bestFit="1" customWidth="1"/>
    <col min="1383" max="1391" width="5.81640625" bestFit="1" customWidth="1"/>
    <col min="1392" max="1392" width="4.81640625" bestFit="1" customWidth="1"/>
    <col min="1393" max="1399" width="5.81640625" bestFit="1" customWidth="1"/>
    <col min="1400" max="1400" width="2.81640625" bestFit="1" customWidth="1"/>
    <col min="1401" max="1413" width="5.81640625" bestFit="1" customWidth="1"/>
    <col min="1414" max="1414" width="4.81640625" bestFit="1" customWidth="1"/>
    <col min="1415" max="1436" width="5.81640625" bestFit="1" customWidth="1"/>
    <col min="1437" max="1437" width="4.81640625" bestFit="1" customWidth="1"/>
    <col min="1438" max="1443" width="5.81640625" bestFit="1" customWidth="1"/>
    <col min="1444" max="1444" width="4.81640625" bestFit="1" customWidth="1"/>
    <col min="1445" max="1445" width="5.81640625" bestFit="1" customWidth="1"/>
    <col min="1446" max="1446" width="2.81640625" bestFit="1" customWidth="1"/>
    <col min="1447" max="1452" width="5.81640625" bestFit="1" customWidth="1"/>
    <col min="1453" max="1453" width="4.81640625" bestFit="1" customWidth="1"/>
    <col min="1454" max="1455" width="5.81640625" bestFit="1" customWidth="1"/>
    <col min="1456" max="1456" width="4.81640625" bestFit="1" customWidth="1"/>
    <col min="1457" max="1473" width="5.81640625" bestFit="1" customWidth="1"/>
    <col min="1474" max="1474" width="4.81640625" bestFit="1" customWidth="1"/>
    <col min="1475" max="1477" width="5.81640625" bestFit="1" customWidth="1"/>
    <col min="1478" max="1478" width="4.81640625" bestFit="1" customWidth="1"/>
    <col min="1479" max="1506" width="5.81640625" bestFit="1" customWidth="1"/>
    <col min="1507" max="1507" width="2.81640625" bestFit="1" customWidth="1"/>
    <col min="1508" max="1520" width="5.81640625" bestFit="1" customWidth="1"/>
    <col min="1521" max="1521" width="4.81640625" bestFit="1" customWidth="1"/>
    <col min="1522" max="1530" width="5.81640625" bestFit="1" customWidth="1"/>
    <col min="1531" max="1531" width="2.81640625" bestFit="1" customWidth="1"/>
    <col min="1532" max="1542" width="5.81640625" bestFit="1" customWidth="1"/>
    <col min="1543" max="1543" width="4.81640625" bestFit="1" customWidth="1"/>
    <col min="1544" max="1546" width="5.81640625" bestFit="1" customWidth="1"/>
    <col min="1547" max="1547" width="2.81640625" bestFit="1" customWidth="1"/>
    <col min="1548" max="1555" width="5.81640625" bestFit="1" customWidth="1"/>
    <col min="1556" max="1556" width="4.81640625" bestFit="1" customWidth="1"/>
    <col min="1557" max="1562" width="5.81640625" bestFit="1" customWidth="1"/>
    <col min="1563" max="1563" width="4.81640625" bestFit="1" customWidth="1"/>
    <col min="1564" max="1567" width="5.81640625" bestFit="1" customWidth="1"/>
    <col min="1568" max="1568" width="4.81640625" bestFit="1" customWidth="1"/>
    <col min="1569" max="1577" width="5.81640625" bestFit="1" customWidth="1"/>
    <col min="1578" max="1578" width="2.81640625" bestFit="1" customWidth="1"/>
    <col min="1579" max="1579" width="4.81640625" bestFit="1" customWidth="1"/>
    <col min="1580" max="1582" width="5.81640625" bestFit="1" customWidth="1"/>
    <col min="1583" max="1583" width="4.81640625" bestFit="1" customWidth="1"/>
    <col min="1584" max="1591" width="5.81640625" bestFit="1" customWidth="1"/>
    <col min="1592" max="1592" width="2.81640625" bestFit="1" customWidth="1"/>
    <col min="1593" max="1598" width="5.81640625" bestFit="1" customWidth="1"/>
    <col min="1599" max="1599" width="4.81640625" bestFit="1" customWidth="1"/>
    <col min="1600" max="1602" width="5.81640625" bestFit="1" customWidth="1"/>
    <col min="1603" max="1603" width="4.81640625" bestFit="1" customWidth="1"/>
    <col min="1604" max="1605" width="5.81640625" bestFit="1" customWidth="1"/>
    <col min="1606" max="1606" width="4.81640625" bestFit="1" customWidth="1"/>
    <col min="1607" max="1608" width="5.81640625" bestFit="1" customWidth="1"/>
    <col min="1609" max="1609" width="4.81640625" bestFit="1" customWidth="1"/>
    <col min="1610" max="1611" width="5.81640625" bestFit="1" customWidth="1"/>
    <col min="1612" max="1612" width="4.81640625" bestFit="1" customWidth="1"/>
    <col min="1613" max="1621" width="5.81640625" bestFit="1" customWidth="1"/>
    <col min="1622" max="1622" width="4.81640625" bestFit="1" customWidth="1"/>
    <col min="1623" max="1649" width="5.81640625" bestFit="1" customWidth="1"/>
    <col min="1650" max="1650" width="4.81640625" bestFit="1" customWidth="1"/>
    <col min="1651" max="1652" width="5.81640625" bestFit="1" customWidth="1"/>
    <col min="1653" max="1653" width="4.81640625" bestFit="1" customWidth="1"/>
    <col min="1654" max="1671" width="5.81640625" bestFit="1" customWidth="1"/>
    <col min="1672" max="1672" width="4.81640625" bestFit="1" customWidth="1"/>
    <col min="1673" max="1691" width="5.81640625" bestFit="1" customWidth="1"/>
    <col min="1692" max="1692" width="4.81640625" bestFit="1" customWidth="1"/>
    <col min="1693" max="1694" width="5.81640625" bestFit="1" customWidth="1"/>
    <col min="1695" max="1695" width="2.81640625" bestFit="1" customWidth="1"/>
    <col min="1696" max="1700" width="5.81640625" bestFit="1" customWidth="1"/>
    <col min="1701" max="1701" width="4.81640625" bestFit="1" customWidth="1"/>
    <col min="1702" max="1717" width="5.81640625" bestFit="1" customWidth="1"/>
    <col min="1718" max="1718" width="2.81640625" bestFit="1" customWidth="1"/>
    <col min="1719" max="1719" width="4.81640625" bestFit="1" customWidth="1"/>
    <col min="1720" max="1723" width="5.81640625" bestFit="1" customWidth="1"/>
    <col min="1724" max="1724" width="4.81640625" bestFit="1" customWidth="1"/>
    <col min="1725" max="1725" width="5.81640625" bestFit="1" customWidth="1"/>
    <col min="1726" max="1726" width="4.81640625" bestFit="1" customWidth="1"/>
    <col min="1727" max="1740" width="5.81640625" bestFit="1" customWidth="1"/>
    <col min="1741" max="1741" width="4.81640625" bestFit="1" customWidth="1"/>
    <col min="1742" max="1748" width="5.81640625" bestFit="1" customWidth="1"/>
    <col min="1749" max="1749" width="4.81640625" bestFit="1" customWidth="1"/>
    <col min="1750" max="1752" width="5.81640625" bestFit="1" customWidth="1"/>
    <col min="1753" max="1753" width="4.81640625" bestFit="1" customWidth="1"/>
    <col min="1754" max="1757" width="5.81640625" bestFit="1" customWidth="1"/>
    <col min="1758" max="1758" width="4.81640625" bestFit="1" customWidth="1"/>
    <col min="1759" max="1760" width="5.81640625" bestFit="1" customWidth="1"/>
    <col min="1761" max="1761" width="4.81640625" bestFit="1" customWidth="1"/>
    <col min="1762" max="1763" width="5.81640625" bestFit="1" customWidth="1"/>
    <col min="1764" max="1764" width="4.81640625" bestFit="1" customWidth="1"/>
    <col min="1765" max="1768" width="5.81640625" bestFit="1" customWidth="1"/>
    <col min="1769" max="1769" width="4.81640625" bestFit="1" customWidth="1"/>
    <col min="1770" max="1771" width="5.81640625" bestFit="1" customWidth="1"/>
    <col min="1772" max="1772" width="2.81640625" bestFit="1" customWidth="1"/>
    <col min="1773" max="1773" width="4.81640625" bestFit="1" customWidth="1"/>
    <col min="1774" max="1774" width="5.81640625" bestFit="1" customWidth="1"/>
    <col min="1775" max="1775" width="4.81640625" bestFit="1" customWidth="1"/>
    <col min="1776" max="1778" width="5.81640625" bestFit="1" customWidth="1"/>
    <col min="1779" max="1779" width="4.81640625" bestFit="1" customWidth="1"/>
    <col min="1780" max="1789" width="5.81640625" bestFit="1" customWidth="1"/>
    <col min="1790" max="1790" width="2.81640625" bestFit="1" customWidth="1"/>
    <col min="1791" max="1794" width="5.81640625" bestFit="1" customWidth="1"/>
    <col min="1795" max="1795" width="4.81640625" bestFit="1" customWidth="1"/>
    <col min="1796" max="1806" width="5.81640625" bestFit="1" customWidth="1"/>
    <col min="1807" max="1807" width="4.81640625" bestFit="1" customWidth="1"/>
    <col min="1808" max="1814" width="5.81640625" bestFit="1" customWidth="1"/>
    <col min="1815" max="1815" width="4.81640625" bestFit="1" customWidth="1"/>
    <col min="1816" max="1818" width="5.81640625" bestFit="1" customWidth="1"/>
    <col min="1819" max="1819" width="2.81640625" bestFit="1" customWidth="1"/>
    <col min="1820" max="1824" width="5.81640625" bestFit="1" customWidth="1"/>
    <col min="1825" max="1825" width="4.81640625" bestFit="1" customWidth="1"/>
    <col min="1826" max="1828" width="5.81640625" bestFit="1" customWidth="1"/>
    <col min="1829" max="1829" width="4.81640625" bestFit="1" customWidth="1"/>
    <col min="1830" max="1833" width="5.81640625" bestFit="1" customWidth="1"/>
    <col min="1834" max="1834" width="4.81640625" bestFit="1" customWidth="1"/>
    <col min="1835" max="1837" width="5.81640625" bestFit="1" customWidth="1"/>
    <col min="1838" max="1838" width="4.81640625" bestFit="1" customWidth="1"/>
    <col min="1839" max="1846" width="5.81640625" bestFit="1" customWidth="1"/>
    <col min="1847" max="1847" width="4.81640625" bestFit="1" customWidth="1"/>
    <col min="1848" max="1854" width="5.81640625" bestFit="1" customWidth="1"/>
    <col min="1855" max="1855" width="4.81640625" bestFit="1" customWidth="1"/>
    <col min="1856" max="1867" width="5.81640625" bestFit="1" customWidth="1"/>
    <col min="1868" max="1869" width="4.81640625" bestFit="1" customWidth="1"/>
    <col min="1870" max="1875" width="5.81640625" bestFit="1" customWidth="1"/>
    <col min="1876" max="1876" width="2.81640625" bestFit="1" customWidth="1"/>
    <col min="1877" max="1878" width="5.81640625" bestFit="1" customWidth="1"/>
    <col min="1879" max="1879" width="4.81640625" bestFit="1" customWidth="1"/>
    <col min="1880" max="1883" width="5.81640625" bestFit="1" customWidth="1"/>
    <col min="1884" max="1884" width="4.81640625" bestFit="1" customWidth="1"/>
    <col min="1885" max="1887" width="5.81640625" bestFit="1" customWidth="1"/>
    <col min="1888" max="1888" width="4.81640625" bestFit="1" customWidth="1"/>
    <col min="1889" max="1891" width="5.81640625" bestFit="1" customWidth="1"/>
    <col min="1892" max="1892" width="4.81640625" bestFit="1" customWidth="1"/>
    <col min="1893" max="1900" width="5.81640625" bestFit="1" customWidth="1"/>
    <col min="1901" max="1901" width="2.81640625" bestFit="1" customWidth="1"/>
    <col min="1902" max="1906" width="5.81640625" bestFit="1" customWidth="1"/>
    <col min="1907" max="1907" width="4.81640625" bestFit="1" customWidth="1"/>
    <col min="1908" max="1914" width="5.81640625" bestFit="1" customWidth="1"/>
    <col min="1915" max="1915" width="3.81640625" bestFit="1" customWidth="1"/>
    <col min="1916" max="1922" width="6.81640625" bestFit="1" customWidth="1"/>
    <col min="1923" max="1923" width="5.81640625" bestFit="1" customWidth="1"/>
    <col min="1924" max="1927" width="6.81640625" bestFit="1" customWidth="1"/>
    <col min="1928" max="1928" width="5.81640625" bestFit="1" customWidth="1"/>
    <col min="1929" max="1934" width="6.81640625" bestFit="1" customWidth="1"/>
    <col min="1935" max="1935" width="5.81640625" bestFit="1" customWidth="1"/>
    <col min="1936" max="1939" width="6.81640625" bestFit="1" customWidth="1"/>
    <col min="1940" max="1940" width="5.81640625" bestFit="1" customWidth="1"/>
    <col min="1941" max="1948" width="6.81640625" bestFit="1" customWidth="1"/>
    <col min="1949" max="1949" width="3.81640625" bestFit="1" customWidth="1"/>
    <col min="1950" max="1956" width="6.81640625" bestFit="1" customWidth="1"/>
    <col min="1957" max="1957" width="5.81640625" bestFit="1" customWidth="1"/>
    <col min="1958" max="1964" width="6.81640625" bestFit="1" customWidth="1"/>
    <col min="1965" max="1965" width="3.81640625" bestFit="1" customWidth="1"/>
    <col min="1966" max="1975" width="6.81640625" bestFit="1" customWidth="1"/>
    <col min="1976" max="1976" width="5.81640625" bestFit="1" customWidth="1"/>
    <col min="1977" max="1977" width="6.81640625" bestFit="1" customWidth="1"/>
    <col min="1978" max="1978" width="5.81640625" bestFit="1" customWidth="1"/>
    <col min="1979" max="1982" width="6.81640625" bestFit="1" customWidth="1"/>
    <col min="1983" max="1983" width="5.81640625" bestFit="1" customWidth="1"/>
    <col min="1984" max="1986" width="6.81640625" bestFit="1" customWidth="1"/>
    <col min="1987" max="1987" width="3.81640625" bestFit="1" customWidth="1"/>
    <col min="1988" max="1989" width="6.81640625" bestFit="1" customWidth="1"/>
    <col min="1990" max="1990" width="5.81640625" bestFit="1" customWidth="1"/>
    <col min="1991" max="1997" width="6.81640625" bestFit="1" customWidth="1"/>
    <col min="1998" max="1998" width="3.81640625" bestFit="1" customWidth="1"/>
    <col min="1999" max="2035" width="6.81640625" bestFit="1" customWidth="1"/>
    <col min="2036" max="2036" width="5.81640625" bestFit="1" customWidth="1"/>
    <col min="2037" max="2046" width="6.81640625" bestFit="1" customWidth="1"/>
    <col min="2047" max="2047" width="5.81640625" bestFit="1" customWidth="1"/>
    <col min="2048" max="2060" width="6.81640625" bestFit="1" customWidth="1"/>
    <col min="2061" max="2061" width="3.81640625" bestFit="1" customWidth="1"/>
    <col min="2062" max="2067" width="6.81640625" bestFit="1" customWidth="1"/>
    <col min="2068" max="2068" width="3.81640625" bestFit="1" customWidth="1"/>
    <col min="2069" max="2083" width="6.81640625" bestFit="1" customWidth="1"/>
    <col min="2084" max="2084" width="3.81640625" bestFit="1" customWidth="1"/>
    <col min="2085" max="2100" width="6.81640625" bestFit="1" customWidth="1"/>
    <col min="2101" max="2101" width="5.81640625" bestFit="1" customWidth="1"/>
    <col min="2102" max="2103" width="6.81640625" bestFit="1" customWidth="1"/>
    <col min="2104" max="2104" width="5.81640625" bestFit="1" customWidth="1"/>
    <col min="2105" max="2109" width="6.81640625" bestFit="1" customWidth="1"/>
    <col min="2110" max="2110" width="5.81640625" bestFit="1" customWidth="1"/>
    <col min="2111" max="2114" width="6.81640625" bestFit="1" customWidth="1"/>
    <col min="2115" max="2115" width="5.81640625" bestFit="1" customWidth="1"/>
    <col min="2116" max="2117" width="6.81640625" bestFit="1" customWidth="1"/>
    <col min="2118" max="2118" width="3.81640625" bestFit="1" customWidth="1"/>
    <col min="2119" max="2126" width="6.81640625" bestFit="1" customWidth="1"/>
    <col min="2127" max="2127" width="3.81640625" bestFit="1" customWidth="1"/>
    <col min="2128" max="2136" width="6.81640625" bestFit="1" customWidth="1"/>
    <col min="2137" max="2137" width="3.81640625" bestFit="1" customWidth="1"/>
    <col min="2138" max="2140" width="6.81640625" bestFit="1" customWidth="1"/>
    <col min="2141" max="2141" width="5.81640625" bestFit="1" customWidth="1"/>
    <col min="2142" max="2142" width="3.81640625" bestFit="1" customWidth="1"/>
    <col min="2143" max="2151" width="6.81640625" bestFit="1" customWidth="1"/>
    <col min="2152" max="2152" width="3.81640625" bestFit="1" customWidth="1"/>
    <col min="2153" max="2165" width="6.81640625" bestFit="1" customWidth="1"/>
    <col min="2166" max="2166" width="5.81640625" bestFit="1" customWidth="1"/>
    <col min="2167" max="2174" width="6.81640625" bestFit="1" customWidth="1"/>
    <col min="2175" max="2175" width="5.81640625" bestFit="1" customWidth="1"/>
    <col min="2176" max="2209" width="6.81640625" bestFit="1" customWidth="1"/>
    <col min="2210" max="2210" width="5.81640625" bestFit="1" customWidth="1"/>
    <col min="2211" max="2212" width="6.81640625" bestFit="1" customWidth="1"/>
    <col min="2213" max="2213" width="5.81640625" bestFit="1" customWidth="1"/>
    <col min="2214" max="2225" width="6.81640625" bestFit="1" customWidth="1"/>
    <col min="2226" max="2226" width="3.81640625" bestFit="1" customWidth="1"/>
    <col min="2227" max="2232" width="6.81640625" bestFit="1" customWidth="1"/>
    <col min="2233" max="2233" width="5.81640625" bestFit="1" customWidth="1"/>
    <col min="2234" max="2243" width="6.81640625" bestFit="1" customWidth="1"/>
    <col min="2244" max="2244" width="5.81640625" bestFit="1" customWidth="1"/>
    <col min="2245" max="2249" width="6.81640625" bestFit="1" customWidth="1"/>
    <col min="2250" max="2250" width="3.81640625" bestFit="1" customWidth="1"/>
    <col min="2251" max="2251" width="5.81640625" bestFit="1" customWidth="1"/>
    <col min="2252" max="2259" width="6.81640625" bestFit="1" customWidth="1"/>
    <col min="2260" max="2260" width="3.81640625" bestFit="1" customWidth="1"/>
    <col min="2261" max="2262" width="6.81640625" bestFit="1" customWidth="1"/>
    <col min="2263" max="2263" width="3.81640625" bestFit="1" customWidth="1"/>
    <col min="2264" max="2264" width="5.81640625" bestFit="1" customWidth="1"/>
    <col min="2265" max="2273" width="6.81640625" bestFit="1" customWidth="1"/>
    <col min="2274" max="2274" width="3.81640625" bestFit="1" customWidth="1"/>
    <col min="2275" max="2286" width="6.81640625" bestFit="1" customWidth="1"/>
    <col min="2287" max="2287" width="5.81640625" bestFit="1" customWidth="1"/>
    <col min="2288" max="2301" width="6.81640625" bestFit="1" customWidth="1"/>
    <col min="2302" max="2302" width="3.81640625" bestFit="1" customWidth="1"/>
    <col min="2303" max="2304" width="6.81640625" bestFit="1" customWidth="1"/>
    <col min="2305" max="2305" width="5.81640625" bestFit="1" customWidth="1"/>
    <col min="2306" max="2306" width="6.81640625" bestFit="1" customWidth="1"/>
    <col min="2307" max="2307" width="5.81640625" bestFit="1" customWidth="1"/>
    <col min="2308" max="2312" width="6.81640625" bestFit="1" customWidth="1"/>
    <col min="2313" max="2313" width="5.81640625" bestFit="1" customWidth="1"/>
    <col min="2314" max="2320" width="6.81640625" bestFit="1" customWidth="1"/>
    <col min="2321" max="2321" width="3.81640625" bestFit="1" customWidth="1"/>
    <col min="2322" max="2331" width="6.81640625" bestFit="1" customWidth="1"/>
    <col min="2332" max="2332" width="3.81640625" bestFit="1" customWidth="1"/>
    <col min="2333" max="2342" width="6.81640625" bestFit="1" customWidth="1"/>
    <col min="2343" max="2343" width="3.81640625" bestFit="1" customWidth="1"/>
    <col min="2344" max="2346" width="6.81640625" bestFit="1" customWidth="1"/>
    <col min="2347" max="2347" width="5.81640625" bestFit="1" customWidth="1"/>
    <col min="2348" max="2361" width="6.81640625" bestFit="1" customWidth="1"/>
    <col min="2362" max="2362" width="3.81640625" bestFit="1" customWidth="1"/>
    <col min="2363" max="2363" width="5.81640625" bestFit="1" customWidth="1"/>
    <col min="2364" max="2364" width="6.81640625" bestFit="1" customWidth="1"/>
    <col min="2365" max="2365" width="5.81640625" bestFit="1" customWidth="1"/>
    <col min="2366" max="2377" width="6.81640625" bestFit="1" customWidth="1"/>
    <col min="2378" max="2378" width="5.81640625" bestFit="1" customWidth="1"/>
    <col min="2379" max="2390" width="6.81640625" bestFit="1" customWidth="1"/>
    <col min="2391" max="2391" width="5.81640625" bestFit="1" customWidth="1"/>
    <col min="2392" max="2397" width="6.81640625" bestFit="1" customWidth="1"/>
    <col min="2398" max="2398" width="5.81640625" bestFit="1" customWidth="1"/>
    <col min="2399" max="2399" width="3.81640625" bestFit="1" customWidth="1"/>
    <col min="2400" max="2403" width="6.81640625" bestFit="1" customWidth="1"/>
    <col min="2404" max="2404" width="3.81640625" bestFit="1" customWidth="1"/>
    <col min="2405" max="2406" width="6.81640625" bestFit="1" customWidth="1"/>
    <col min="2407" max="2407" width="5.81640625" bestFit="1" customWidth="1"/>
    <col min="2408" max="2414" width="6.81640625" bestFit="1" customWidth="1"/>
    <col min="2415" max="2415" width="5.81640625" bestFit="1" customWidth="1"/>
    <col min="2416" max="2423" width="6.81640625" bestFit="1" customWidth="1"/>
    <col min="2424" max="2424" width="5.81640625" bestFit="1" customWidth="1"/>
    <col min="2425" max="2432" width="6.81640625" bestFit="1" customWidth="1"/>
    <col min="2433" max="2433" width="5.81640625" bestFit="1" customWidth="1"/>
    <col min="2434" max="2441" width="6.81640625" bestFit="1" customWidth="1"/>
    <col min="2442" max="2442" width="5.81640625" bestFit="1" customWidth="1"/>
    <col min="2443" max="2454" width="6.81640625" bestFit="1" customWidth="1"/>
    <col min="2455" max="2455" width="5.81640625" bestFit="1" customWidth="1"/>
    <col min="2456" max="2465" width="6.81640625" bestFit="1" customWidth="1"/>
    <col min="2466" max="2466" width="5.81640625" bestFit="1" customWidth="1"/>
    <col min="2467" max="2468" width="6.81640625" bestFit="1" customWidth="1"/>
    <col min="2469" max="2469" width="3.81640625" bestFit="1" customWidth="1"/>
    <col min="2470" max="2471" width="6.81640625" bestFit="1" customWidth="1"/>
    <col min="2472" max="2472" width="5.81640625" bestFit="1" customWidth="1"/>
    <col min="2473" max="2473" width="3.81640625" bestFit="1" customWidth="1"/>
    <col min="2474" max="2478" width="6.81640625" bestFit="1" customWidth="1"/>
    <col min="2479" max="2479" width="5.81640625" bestFit="1" customWidth="1"/>
    <col min="2480" max="2482" width="6.81640625" bestFit="1" customWidth="1"/>
    <col min="2483" max="2483" width="3.81640625" bestFit="1" customWidth="1"/>
    <col min="2484" max="2487" width="6.81640625" bestFit="1" customWidth="1"/>
    <col min="2488" max="2488" width="5.81640625" bestFit="1" customWidth="1"/>
    <col min="2489" max="2493" width="6.81640625" bestFit="1" customWidth="1"/>
    <col min="2494" max="2494" width="3.81640625" bestFit="1" customWidth="1"/>
    <col min="2495" max="2495" width="5.81640625" bestFit="1" customWidth="1"/>
    <col min="2496" max="2511" width="6.81640625" bestFit="1" customWidth="1"/>
    <col min="2512" max="2512" width="5.81640625" bestFit="1" customWidth="1"/>
    <col min="2513" max="2514" width="6.81640625" bestFit="1" customWidth="1"/>
    <col min="2515" max="2515" width="3.81640625" bestFit="1" customWidth="1"/>
    <col min="2516" max="2518" width="6.81640625" bestFit="1" customWidth="1"/>
    <col min="2519" max="2519" width="5.81640625" bestFit="1" customWidth="1"/>
    <col min="2520" max="2520" width="6.81640625" bestFit="1" customWidth="1"/>
    <col min="2521" max="2521" width="5.81640625" bestFit="1" customWidth="1"/>
    <col min="2522" max="2526" width="6.81640625" bestFit="1" customWidth="1"/>
    <col min="2527" max="2527" width="3.81640625" bestFit="1" customWidth="1"/>
    <col min="2528" max="2535" width="6.81640625" bestFit="1" customWidth="1"/>
    <col min="2536" max="2536" width="5.81640625" bestFit="1" customWidth="1"/>
    <col min="2537" max="2540" width="6.81640625" bestFit="1" customWidth="1"/>
    <col min="2541" max="2541" width="3.81640625" bestFit="1" customWidth="1"/>
    <col min="2542" max="2545" width="6.81640625" bestFit="1" customWidth="1"/>
    <col min="2546" max="2546" width="5.81640625" bestFit="1" customWidth="1"/>
    <col min="2547" max="2550" width="6.81640625" bestFit="1" customWidth="1"/>
    <col min="2551" max="2551" width="5.81640625" bestFit="1" customWidth="1"/>
    <col min="2552" max="2552" width="3.81640625" bestFit="1" customWidth="1"/>
    <col min="2553" max="2568" width="6.81640625" bestFit="1" customWidth="1"/>
    <col min="2569" max="2569" width="3.81640625" bestFit="1" customWidth="1"/>
    <col min="2570" max="2587" width="6.81640625" bestFit="1" customWidth="1"/>
    <col min="2588" max="2588" width="5.81640625" bestFit="1" customWidth="1"/>
    <col min="2589" max="2591" width="6.81640625" bestFit="1" customWidth="1"/>
    <col min="2592" max="2592" width="3.81640625" bestFit="1" customWidth="1"/>
    <col min="2593" max="2596" width="6.81640625" bestFit="1" customWidth="1"/>
    <col min="2597" max="2597" width="3.81640625" bestFit="1" customWidth="1"/>
    <col min="2598" max="2598" width="5.81640625" bestFit="1" customWidth="1"/>
    <col min="2599" max="2601" width="6.81640625" bestFit="1" customWidth="1"/>
    <col min="2602" max="2602" width="3.81640625" bestFit="1" customWidth="1"/>
    <col min="2603" max="2604" width="6.81640625" bestFit="1" customWidth="1"/>
    <col min="2605" max="2605" width="5.81640625" bestFit="1" customWidth="1"/>
    <col min="2606" max="2610" width="6.81640625" bestFit="1" customWidth="1"/>
    <col min="2611" max="2612" width="5.81640625" bestFit="1" customWidth="1"/>
    <col min="2613" max="2613" width="6.81640625" bestFit="1" customWidth="1"/>
    <col min="2614" max="2614" width="3.81640625" bestFit="1" customWidth="1"/>
    <col min="2615" max="2615" width="6.81640625" bestFit="1" customWidth="1"/>
    <col min="2616" max="2616" width="3.81640625" bestFit="1" customWidth="1"/>
    <col min="2617" max="2626" width="6.81640625" bestFit="1" customWidth="1"/>
    <col min="2627" max="2627" width="3.81640625" bestFit="1" customWidth="1"/>
    <col min="2628" max="2630" width="6.81640625" bestFit="1" customWidth="1"/>
    <col min="2631" max="2631" width="5.81640625" bestFit="1" customWidth="1"/>
    <col min="2632" max="2634" width="6.81640625" bestFit="1" customWidth="1"/>
    <col min="2635" max="2635" width="5.81640625" bestFit="1" customWidth="1"/>
    <col min="2636" max="2643" width="6.81640625" bestFit="1" customWidth="1"/>
    <col min="2644" max="2644" width="5.81640625" bestFit="1" customWidth="1"/>
    <col min="2645" max="2645" width="6.81640625" bestFit="1" customWidth="1"/>
    <col min="2646" max="2646" width="3.81640625" bestFit="1" customWidth="1"/>
    <col min="2647" max="2650" width="6.81640625" bestFit="1" customWidth="1"/>
    <col min="2651" max="2651" width="5.81640625" bestFit="1" customWidth="1"/>
    <col min="2652" max="2655" width="6.81640625" bestFit="1" customWidth="1"/>
    <col min="2656" max="2656" width="5.81640625" bestFit="1" customWidth="1"/>
    <col min="2657" max="2659" width="6.81640625" bestFit="1" customWidth="1"/>
    <col min="2660" max="2660" width="3.81640625" bestFit="1" customWidth="1"/>
    <col min="2661" max="2669" width="6.81640625" bestFit="1" customWidth="1"/>
    <col min="2670" max="2670" width="3.81640625" bestFit="1" customWidth="1"/>
    <col min="2671" max="2671" width="6.81640625" bestFit="1" customWidth="1"/>
    <col min="2672" max="2672" width="3.81640625" bestFit="1" customWidth="1"/>
    <col min="2673" max="2674" width="6.81640625" bestFit="1" customWidth="1"/>
    <col min="2675" max="2675" width="3.81640625" bestFit="1" customWidth="1"/>
    <col min="2676" max="2678" width="6.81640625" bestFit="1" customWidth="1"/>
    <col min="2679" max="2679" width="3.81640625" bestFit="1" customWidth="1"/>
    <col min="2680" max="2680" width="6.81640625" bestFit="1" customWidth="1"/>
    <col min="2681" max="2681" width="3.81640625" bestFit="1" customWidth="1"/>
    <col min="2682" max="2686" width="6.81640625" bestFit="1" customWidth="1"/>
    <col min="2687" max="2687" width="3.81640625" bestFit="1" customWidth="1"/>
    <col min="2688" max="2689" width="6.81640625" bestFit="1" customWidth="1"/>
    <col min="2690" max="2690" width="3.81640625" bestFit="1" customWidth="1"/>
    <col min="2691" max="2696" width="6.81640625" bestFit="1" customWidth="1"/>
    <col min="2697" max="2697" width="3.81640625" bestFit="1" customWidth="1"/>
    <col min="2698" max="2699" width="6.81640625" bestFit="1" customWidth="1"/>
    <col min="2700" max="2700" width="3.81640625" bestFit="1" customWidth="1"/>
    <col min="2701" max="2701" width="5.81640625" bestFit="1" customWidth="1"/>
    <col min="2702" max="2702" width="6.81640625" bestFit="1" customWidth="1"/>
    <col min="2703" max="2703" width="5.81640625" bestFit="1" customWidth="1"/>
    <col min="2704" max="2708" width="6.81640625" bestFit="1" customWidth="1"/>
    <col min="2709" max="2709" width="4.81640625" bestFit="1" customWidth="1"/>
    <col min="2710" max="2710" width="7.81640625" bestFit="1" customWidth="1"/>
    <col min="2711" max="2711" width="4.81640625" bestFit="1" customWidth="1"/>
    <col min="2712" max="2713" width="7.81640625" bestFit="1" customWidth="1"/>
    <col min="2714" max="2714" width="4.81640625" bestFit="1" customWidth="1"/>
    <col min="2715" max="2717" width="7.81640625" bestFit="1" customWidth="1"/>
    <col min="2718" max="2718" width="4.81640625" bestFit="1" customWidth="1"/>
    <col min="2719" max="2721" width="7.81640625" bestFit="1" customWidth="1"/>
    <col min="2722" max="2723" width="4.81640625" bestFit="1" customWidth="1"/>
    <col min="2724" max="2724" width="10.7265625" bestFit="1" customWidth="1"/>
  </cols>
  <sheetData>
    <row r="1" spans="1:3" x14ac:dyDescent="0.35">
      <c r="A1" s="10" t="s">
        <v>8317</v>
      </c>
      <c r="B1" t="s">
        <v>8320</v>
      </c>
    </row>
    <row r="3" spans="1:3" x14ac:dyDescent="0.35">
      <c r="A3" s="10" t="s">
        <v>8318</v>
      </c>
      <c r="B3" t="s">
        <v>8323</v>
      </c>
      <c r="C3" t="s">
        <v>8324</v>
      </c>
    </row>
    <row r="4" spans="1:3" x14ac:dyDescent="0.35">
      <c r="A4" s="11" t="s">
        <v>8266</v>
      </c>
      <c r="B4" s="9">
        <v>87.444173076923107</v>
      </c>
      <c r="C4" s="9">
        <v>265946.76730769232</v>
      </c>
    </row>
    <row r="5" spans="1:3" x14ac:dyDescent="0.35">
      <c r="A5" s="12" t="s">
        <v>8219</v>
      </c>
      <c r="B5" s="9">
        <v>54.695250000000009</v>
      </c>
      <c r="C5" s="9">
        <v>2591988.9750000001</v>
      </c>
    </row>
    <row r="6" spans="1:3" x14ac:dyDescent="0.35">
      <c r="A6" s="12" t="s">
        <v>8220</v>
      </c>
      <c r="B6" s="9">
        <v>62.934055555555524</v>
      </c>
      <c r="C6" s="9">
        <v>167296.02777777778</v>
      </c>
    </row>
    <row r="7" spans="1:3" x14ac:dyDescent="0.35">
      <c r="A7" s="12" t="s">
        <v>8218</v>
      </c>
      <c r="B7" s="9">
        <v>106.51676666666664</v>
      </c>
      <c r="C7" s="9">
        <v>14998.25</v>
      </c>
    </row>
    <row r="8" spans="1:3" x14ac:dyDescent="0.35">
      <c r="A8" s="11" t="s">
        <v>8292</v>
      </c>
      <c r="B8" s="9">
        <v>50.260650000000005</v>
      </c>
      <c r="C8" s="9">
        <v>28525.095000000001</v>
      </c>
    </row>
    <row r="9" spans="1:3" x14ac:dyDescent="0.35">
      <c r="A9" s="12" t="s">
        <v>8219</v>
      </c>
      <c r="B9" s="9">
        <v>22.404</v>
      </c>
      <c r="C9" s="9">
        <v>37800</v>
      </c>
    </row>
    <row r="10" spans="1:3" x14ac:dyDescent="0.35">
      <c r="A10" s="12" t="s">
        <v>8220</v>
      </c>
      <c r="B10" s="9">
        <v>44.662285714285716</v>
      </c>
      <c r="C10" s="9">
        <v>31593.657142857144</v>
      </c>
    </row>
    <row r="11" spans="1:3" x14ac:dyDescent="0.35">
      <c r="A11" s="12" t="s">
        <v>8221</v>
      </c>
      <c r="B11" s="9">
        <v>43.45000000000001</v>
      </c>
      <c r="C11" s="9">
        <v>6167.833333333333</v>
      </c>
    </row>
    <row r="12" spans="1:3" x14ac:dyDescent="0.35">
      <c r="A12" s="12" t="s">
        <v>8218</v>
      </c>
      <c r="B12" s="9">
        <v>90.90088235294121</v>
      </c>
      <c r="C12" s="9">
        <v>14379.411764705883</v>
      </c>
    </row>
    <row r="13" spans="1:3" x14ac:dyDescent="0.35">
      <c r="A13" s="11" t="s">
        <v>8289</v>
      </c>
      <c r="B13" s="9">
        <v>45.985045454545435</v>
      </c>
      <c r="C13" s="9">
        <v>35496.045454545456</v>
      </c>
    </row>
    <row r="14" spans="1:3" x14ac:dyDescent="0.35">
      <c r="A14" s="12" t="s">
        <v>8220</v>
      </c>
      <c r="B14" s="9">
        <v>34.096357142857144</v>
      </c>
      <c r="C14" s="9">
        <v>50976.457142857143</v>
      </c>
    </row>
    <row r="15" spans="1:3" x14ac:dyDescent="0.35">
      <c r="A15" s="12" t="s">
        <v>8218</v>
      </c>
      <c r="B15" s="9">
        <v>66.790250000000029</v>
      </c>
      <c r="C15" s="9">
        <v>8405.3250000000007</v>
      </c>
    </row>
    <row r="16" spans="1:3" x14ac:dyDescent="0.35">
      <c r="A16" s="11" t="s">
        <v>8287</v>
      </c>
      <c r="B16" s="9">
        <v>20.499583333333334</v>
      </c>
      <c r="C16" s="9">
        <v>13368.125</v>
      </c>
    </row>
    <row r="17" spans="1:3" x14ac:dyDescent="0.35">
      <c r="A17" s="12" t="s">
        <v>8219</v>
      </c>
      <c r="B17" s="9">
        <v>20.499583333333334</v>
      </c>
      <c r="C17" s="9">
        <v>13368.125</v>
      </c>
    </row>
    <row r="18" spans="1:3" x14ac:dyDescent="0.35">
      <c r="A18" s="11" t="s">
        <v>8281</v>
      </c>
      <c r="B18" s="9">
        <v>67.706771428571443</v>
      </c>
      <c r="C18" s="9">
        <v>6969.5857428571426</v>
      </c>
    </row>
    <row r="19" spans="1:3" x14ac:dyDescent="0.35">
      <c r="A19" s="12" t="s">
        <v>8219</v>
      </c>
      <c r="B19" s="9">
        <v>27.263500000000001</v>
      </c>
      <c r="C19" s="9">
        <v>35159.75</v>
      </c>
    </row>
    <row r="20" spans="1:3" x14ac:dyDescent="0.35">
      <c r="A20" s="12" t="s">
        <v>8220</v>
      </c>
      <c r="B20" s="9">
        <v>43.02800000000002</v>
      </c>
      <c r="C20" s="9">
        <v>8420.2250000000004</v>
      </c>
    </row>
    <row r="21" spans="1:3" x14ac:dyDescent="0.35">
      <c r="A21" s="12" t="s">
        <v>8221</v>
      </c>
      <c r="B21" s="9">
        <v>80.045999999999992</v>
      </c>
      <c r="C21" s="9">
        <v>31467.75</v>
      </c>
    </row>
    <row r="22" spans="1:3" x14ac:dyDescent="0.35">
      <c r="A22" s="12" t="s">
        <v>8218</v>
      </c>
      <c r="B22" s="9">
        <v>74.23183333333337</v>
      </c>
      <c r="C22" s="9">
        <v>4695.8018888888892</v>
      </c>
    </row>
    <row r="23" spans="1:3" x14ac:dyDescent="0.35">
      <c r="A23" s="11" t="s">
        <v>8294</v>
      </c>
      <c r="B23" s="9">
        <v>81.969545454545411</v>
      </c>
      <c r="C23" s="9">
        <v>14429.563636363637</v>
      </c>
    </row>
    <row r="24" spans="1:3" x14ac:dyDescent="0.35">
      <c r="A24" s="12" t="s">
        <v>8220</v>
      </c>
      <c r="B24" s="9">
        <v>52.558717948717948</v>
      </c>
      <c r="C24" s="9">
        <v>14510.008547008547</v>
      </c>
    </row>
    <row r="25" spans="1:3" x14ac:dyDescent="0.35">
      <c r="A25" s="12" t="s">
        <v>8218</v>
      </c>
      <c r="B25" s="9">
        <v>115.37796116504853</v>
      </c>
      <c r="C25" s="9">
        <v>14338.184466019418</v>
      </c>
    </row>
    <row r="26" spans="1:3" x14ac:dyDescent="0.35">
      <c r="A26" s="11" t="s">
        <v>8278</v>
      </c>
      <c r="B26" s="9">
        <v>50.759071729957796</v>
      </c>
      <c r="C26" s="9">
        <v>120118.60759493671</v>
      </c>
    </row>
    <row r="27" spans="1:3" x14ac:dyDescent="0.35">
      <c r="A27" s="12" t="s">
        <v>8219</v>
      </c>
      <c r="B27" s="9">
        <v>43.00366666666666</v>
      </c>
      <c r="C27" s="9">
        <v>844226</v>
      </c>
    </row>
    <row r="28" spans="1:3" x14ac:dyDescent="0.35">
      <c r="A28" s="12" t="s">
        <v>8220</v>
      </c>
      <c r="B28" s="9">
        <v>36.874960629921269</v>
      </c>
      <c r="C28" s="9">
        <v>19035.858267716536</v>
      </c>
    </row>
    <row r="29" spans="1:3" x14ac:dyDescent="0.35">
      <c r="A29" s="12" t="s">
        <v>8218</v>
      </c>
      <c r="B29" s="9">
        <v>75.708374999999975</v>
      </c>
      <c r="C29" s="9">
        <v>9047.2000000000007</v>
      </c>
    </row>
    <row r="30" spans="1:3" x14ac:dyDescent="0.35">
      <c r="A30" s="11" t="s">
        <v>8275</v>
      </c>
      <c r="B30" s="9">
        <v>133.24455000000009</v>
      </c>
      <c r="C30" s="9">
        <v>70118.45465</v>
      </c>
    </row>
    <row r="31" spans="1:3" x14ac:dyDescent="0.35">
      <c r="A31" s="12" t="s">
        <v>8219</v>
      </c>
      <c r="B31" s="9">
        <v>116.71949438202249</v>
      </c>
      <c r="C31" s="9">
        <v>91275.219101123599</v>
      </c>
    </row>
    <row r="32" spans="1:3" x14ac:dyDescent="0.35">
      <c r="A32" s="12" t="s">
        <v>8220</v>
      </c>
      <c r="B32" s="9">
        <v>110.62455399061035</v>
      </c>
      <c r="C32" s="9">
        <v>89713.215962441318</v>
      </c>
    </row>
    <row r="33" spans="1:3" x14ac:dyDescent="0.35">
      <c r="A33" s="12" t="s">
        <v>8218</v>
      </c>
      <c r="B33" s="9">
        <v>170.37143540669851</v>
      </c>
      <c r="C33" s="9">
        <v>32129.994210526314</v>
      </c>
    </row>
    <row r="34" spans="1:3" x14ac:dyDescent="0.35">
      <c r="A34" s="11" t="s">
        <v>8273</v>
      </c>
      <c r="B34" s="9">
        <v>75.820007178750998</v>
      </c>
      <c r="C34" s="9">
        <v>46831.852117731512</v>
      </c>
    </row>
    <row r="35" spans="1:3" x14ac:dyDescent="0.35">
      <c r="A35" s="12" t="s">
        <v>8219</v>
      </c>
      <c r="B35" s="9">
        <v>39.814054054054061</v>
      </c>
      <c r="C35" s="9">
        <v>911984.59459459456</v>
      </c>
    </row>
    <row r="36" spans="1:3" x14ac:dyDescent="0.35">
      <c r="A36" s="12" t="s">
        <v>8220</v>
      </c>
      <c r="B36" s="9">
        <v>61.626470588235357</v>
      </c>
      <c r="C36" s="9">
        <v>54246.67545638945</v>
      </c>
    </row>
    <row r="37" spans="1:3" x14ac:dyDescent="0.35">
      <c r="A37" s="12" t="s">
        <v>8221</v>
      </c>
      <c r="B37" s="9">
        <v>130.88166666666666</v>
      </c>
      <c r="C37" s="9">
        <v>12611.541666666666</v>
      </c>
    </row>
    <row r="38" spans="1:3" x14ac:dyDescent="0.35">
      <c r="A38" s="12" t="s">
        <v>8218</v>
      </c>
      <c r="B38" s="9">
        <v>84.172991656734183</v>
      </c>
      <c r="C38" s="9">
        <v>5300.4195470798568</v>
      </c>
    </row>
    <row r="39" spans="1:3" x14ac:dyDescent="0.35">
      <c r="A39" s="11" t="s">
        <v>8319</v>
      </c>
      <c r="B39" s="9">
        <v>80.008201263976687</v>
      </c>
      <c r="C39" s="9">
        <v>71938.859944093347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A3D57-B836-494D-B61C-0E8AB3B4B5B6}">
  <sheetPr codeName="Sheet12"/>
  <dimension ref="A1:E7"/>
  <sheetViews>
    <sheetView zoomScale="89" zoomScaleNormal="89" workbookViewId="0">
      <selection activeCell="G6" sqref="G6"/>
    </sheetView>
  </sheetViews>
  <sheetFormatPr defaultRowHeight="14.5" x14ac:dyDescent="0.35"/>
  <cols>
    <col min="1" max="1" width="17.453125" bestFit="1" customWidth="1"/>
    <col min="2" max="2" width="16" bestFit="1" customWidth="1"/>
    <col min="3" max="3" width="3.90625" bestFit="1" customWidth="1"/>
    <col min="4" max="4" width="9.36328125" bestFit="1" customWidth="1"/>
    <col min="5" max="5" width="11.08984375" bestFit="1" customWidth="1"/>
    <col min="6" max="6" width="6.90625" bestFit="1" customWidth="1"/>
    <col min="7" max="7" width="11.08984375" bestFit="1" customWidth="1"/>
  </cols>
  <sheetData>
    <row r="1" spans="1:5" x14ac:dyDescent="0.35">
      <c r="A1" s="10" t="s">
        <v>8222</v>
      </c>
      <c r="B1" t="s">
        <v>8320</v>
      </c>
    </row>
    <row r="2" spans="1:5" x14ac:dyDescent="0.35">
      <c r="A2" s="10" t="s">
        <v>8316</v>
      </c>
      <c r="B2" t="s">
        <v>8320</v>
      </c>
    </row>
    <row r="4" spans="1:5" x14ac:dyDescent="0.35">
      <c r="A4" s="10" t="s">
        <v>8322</v>
      </c>
      <c r="B4" s="10" t="s">
        <v>8321</v>
      </c>
    </row>
    <row r="5" spans="1:5" x14ac:dyDescent="0.35">
      <c r="A5" s="10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5">
      <c r="A6" s="11" t="s">
        <v>8274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35">
      <c r="A7" s="11" t="s">
        <v>8319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3B296-1CD5-48FB-B5D9-525C8CC5091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Kickstarter</vt:lpstr>
      <vt:lpstr>Theater Outcomes by Launch Date</vt:lpstr>
      <vt:lpstr>Outcomes and Goals</vt:lpstr>
      <vt:lpstr>Successful US Kickstarters</vt:lpstr>
      <vt:lpstr>Failed US Kickstarters</vt:lpstr>
      <vt:lpstr>Descriptive Statistics</vt:lpstr>
      <vt:lpstr>Edinburgh</vt:lpstr>
      <vt:lpstr>Line Plot from Pivot Table</vt:lpstr>
      <vt:lpstr>Pivot</vt:lpstr>
      <vt:lpstr>Pivot 2</vt:lpstr>
      <vt:lpstr>Subcategory Statisctics</vt:lpstr>
      <vt:lpstr>Sheet2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Alyssa Allende Motz</cp:lastModifiedBy>
  <dcterms:created xsi:type="dcterms:W3CDTF">2017-04-20T15:17:24Z</dcterms:created>
  <dcterms:modified xsi:type="dcterms:W3CDTF">2021-02-27T04:26:59Z</dcterms:modified>
</cp:coreProperties>
</file>