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nsh\OneDrive\Desktop\"/>
    </mc:Choice>
  </mc:AlternateContent>
  <xr:revisionPtr revIDLastSave="0" documentId="13_ncr:1_{C72F5B2F-3409-4ED8-8D1F-A7001AEBD050}" xr6:coauthVersionLast="47" xr6:coauthVersionMax="47" xr10:uidLastSave="{00000000-0000-0000-0000-000000000000}"/>
  <bookViews>
    <workbookView xWindow="-110" yWindow="-110" windowWidth="19420" windowHeight="10300" firstSheet="4" activeTab="9" xr2:uid="{00000000-000D-0000-FFFF-FFFF00000000}"/>
  </bookViews>
  <sheets>
    <sheet name="Dummy Sheet" sheetId="23" r:id="rId1"/>
    <sheet name="Sheet1" sheetId="73" r:id="rId2"/>
    <sheet name="Practice Totals" sheetId="1" r:id="rId3"/>
    <sheet name="Week 1 Totals" sheetId="76" r:id="rId4"/>
    <sheet name="Week 2 Totals" sheetId="81" r:id="rId5"/>
    <sheet name="P1" sheetId="28" r:id="rId6"/>
    <sheet name="P2" sheetId="27" r:id="rId7"/>
    <sheet name="P3" sheetId="62" r:id="rId8"/>
    <sheet name="P4" sheetId="75" r:id="rId9"/>
    <sheet name="P5" sheetId="77" r:id="rId10"/>
    <sheet name="P6" sheetId="78" r:id="rId11"/>
    <sheet name="P7" sheetId="79" r:id="rId12"/>
    <sheet name="P8" sheetId="80" r:id="rId13"/>
    <sheet name="P9" sheetId="8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P4" i="1"/>
  <c r="Q4" i="1"/>
  <c r="R4" i="1"/>
  <c r="S4" i="1"/>
  <c r="T4" i="1"/>
  <c r="U4" i="1"/>
  <c r="V4" i="1"/>
  <c r="O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L4" i="1"/>
  <c r="M4" i="1"/>
  <c r="K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4" i="1"/>
  <c r="H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4" i="1"/>
  <c r="E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C4" i="1"/>
  <c r="B4" i="1"/>
  <c r="O5" i="81"/>
  <c r="P5" i="81"/>
  <c r="Q5" i="81"/>
  <c r="R5" i="81"/>
  <c r="S5" i="81"/>
  <c r="T5" i="81"/>
  <c r="U5" i="81"/>
  <c r="V5" i="81"/>
  <c r="O6" i="81"/>
  <c r="P6" i="81"/>
  <c r="Q6" i="81"/>
  <c r="R6" i="81"/>
  <c r="S6" i="81"/>
  <c r="T6" i="81"/>
  <c r="U6" i="81"/>
  <c r="V6" i="81"/>
  <c r="O7" i="81"/>
  <c r="P7" i="81"/>
  <c r="Q7" i="81"/>
  <c r="R7" i="81"/>
  <c r="S7" i="81"/>
  <c r="T7" i="81"/>
  <c r="U7" i="81"/>
  <c r="V7" i="81"/>
  <c r="O8" i="81"/>
  <c r="P8" i="81"/>
  <c r="Q8" i="81"/>
  <c r="R8" i="81"/>
  <c r="S8" i="81"/>
  <c r="T8" i="81"/>
  <c r="U8" i="81"/>
  <c r="V8" i="81"/>
  <c r="O9" i="81"/>
  <c r="P9" i="81"/>
  <c r="Q9" i="81"/>
  <c r="R9" i="81"/>
  <c r="S9" i="81"/>
  <c r="T9" i="81"/>
  <c r="U9" i="81"/>
  <c r="V9" i="81"/>
  <c r="O10" i="81"/>
  <c r="P10" i="81"/>
  <c r="Q10" i="81"/>
  <c r="R10" i="81"/>
  <c r="S10" i="81"/>
  <c r="T10" i="81"/>
  <c r="U10" i="81"/>
  <c r="V10" i="81"/>
  <c r="O11" i="81"/>
  <c r="P11" i="81"/>
  <c r="Q11" i="81"/>
  <c r="R11" i="81"/>
  <c r="S11" i="81"/>
  <c r="T11" i="81"/>
  <c r="U11" i="81"/>
  <c r="V11" i="81"/>
  <c r="O12" i="81"/>
  <c r="P12" i="81"/>
  <c r="Q12" i="81"/>
  <c r="R12" i="81"/>
  <c r="S12" i="81"/>
  <c r="T12" i="81"/>
  <c r="U12" i="81"/>
  <c r="V12" i="81"/>
  <c r="O13" i="81"/>
  <c r="P13" i="81"/>
  <c r="Q13" i="81"/>
  <c r="R13" i="81"/>
  <c r="S13" i="81"/>
  <c r="T13" i="81"/>
  <c r="U13" i="81"/>
  <c r="V13" i="81"/>
  <c r="O14" i="81"/>
  <c r="P14" i="81"/>
  <c r="Q14" i="81"/>
  <c r="R14" i="81"/>
  <c r="S14" i="81"/>
  <c r="T14" i="81"/>
  <c r="U14" i="81"/>
  <c r="V14" i="81"/>
  <c r="O15" i="81"/>
  <c r="P15" i="81"/>
  <c r="Q15" i="81"/>
  <c r="R15" i="81"/>
  <c r="S15" i="81"/>
  <c r="T15" i="81"/>
  <c r="U15" i="81"/>
  <c r="V15" i="81"/>
  <c r="O16" i="81"/>
  <c r="P16" i="81"/>
  <c r="Q16" i="81"/>
  <c r="R16" i="81"/>
  <c r="S16" i="81"/>
  <c r="T16" i="81"/>
  <c r="U16" i="81"/>
  <c r="V16" i="81"/>
  <c r="P4" i="81"/>
  <c r="Q4" i="81"/>
  <c r="R4" i="81"/>
  <c r="S4" i="81"/>
  <c r="T4" i="81"/>
  <c r="U4" i="81"/>
  <c r="V4" i="81"/>
  <c r="O4" i="81"/>
  <c r="L4" i="81"/>
  <c r="L5" i="81"/>
  <c r="M5" i="81"/>
  <c r="L6" i="81"/>
  <c r="M6" i="81"/>
  <c r="L7" i="81"/>
  <c r="M7" i="81"/>
  <c r="L8" i="81"/>
  <c r="M8" i="81"/>
  <c r="L9" i="81"/>
  <c r="M9" i="81"/>
  <c r="L10" i="81"/>
  <c r="M10" i="81"/>
  <c r="L11" i="81"/>
  <c r="M11" i="81"/>
  <c r="L12" i="81"/>
  <c r="M12" i="81"/>
  <c r="L13" i="81"/>
  <c r="M13" i="81"/>
  <c r="L14" i="81"/>
  <c r="M14" i="81"/>
  <c r="L15" i="81"/>
  <c r="M15" i="81"/>
  <c r="L16" i="81"/>
  <c r="M16" i="81"/>
  <c r="M4" i="81"/>
  <c r="K5" i="81"/>
  <c r="K6" i="81"/>
  <c r="K7" i="81"/>
  <c r="K8" i="81"/>
  <c r="K9" i="81"/>
  <c r="K10" i="81"/>
  <c r="K11" i="81"/>
  <c r="K12" i="81"/>
  <c r="K13" i="81"/>
  <c r="K14" i="81"/>
  <c r="K15" i="81"/>
  <c r="K16" i="81"/>
  <c r="K4" i="81"/>
  <c r="H4" i="81"/>
  <c r="H5" i="81"/>
  <c r="I5" i="81"/>
  <c r="H6" i="81"/>
  <c r="I6" i="81"/>
  <c r="H7" i="81"/>
  <c r="I7" i="81"/>
  <c r="H8" i="81"/>
  <c r="I8" i="81"/>
  <c r="H9" i="81"/>
  <c r="I9" i="81"/>
  <c r="H10" i="81"/>
  <c r="I10" i="81"/>
  <c r="H11" i="81"/>
  <c r="I11" i="81"/>
  <c r="H12" i="81"/>
  <c r="I12" i="81"/>
  <c r="H13" i="81"/>
  <c r="I13" i="81"/>
  <c r="H14" i="81"/>
  <c r="I14" i="81"/>
  <c r="H15" i="81"/>
  <c r="I15" i="81"/>
  <c r="H16" i="81"/>
  <c r="I16" i="81"/>
  <c r="I4" i="81"/>
  <c r="E4" i="81"/>
  <c r="E5" i="81"/>
  <c r="F5" i="81"/>
  <c r="E6" i="81"/>
  <c r="F6" i="81"/>
  <c r="E7" i="81"/>
  <c r="F7" i="81"/>
  <c r="E8" i="81"/>
  <c r="F8" i="81"/>
  <c r="E9" i="81"/>
  <c r="F9" i="81"/>
  <c r="E10" i="81"/>
  <c r="F10" i="81"/>
  <c r="E11" i="81"/>
  <c r="F11" i="81"/>
  <c r="E12" i="81"/>
  <c r="F12" i="81"/>
  <c r="E13" i="81"/>
  <c r="F13" i="81"/>
  <c r="E14" i="81"/>
  <c r="F14" i="81"/>
  <c r="E15" i="81"/>
  <c r="F15" i="81"/>
  <c r="E16" i="81"/>
  <c r="F16" i="81"/>
  <c r="F4" i="81"/>
  <c r="B4" i="81"/>
  <c r="B5" i="81"/>
  <c r="C5" i="81"/>
  <c r="B6" i="81"/>
  <c r="C6" i="81"/>
  <c r="B7" i="81"/>
  <c r="C7" i="81"/>
  <c r="B8" i="81"/>
  <c r="C8" i="81"/>
  <c r="B9" i="81"/>
  <c r="C9" i="81"/>
  <c r="B10" i="81"/>
  <c r="C10" i="81"/>
  <c r="B11" i="81"/>
  <c r="C11" i="81"/>
  <c r="B12" i="81"/>
  <c r="C12" i="81"/>
  <c r="B13" i="81"/>
  <c r="C13" i="81"/>
  <c r="B14" i="81"/>
  <c r="C14" i="81"/>
  <c r="B15" i="81"/>
  <c r="C15" i="81"/>
  <c r="B16" i="81"/>
  <c r="C16" i="81"/>
  <c r="C4" i="81"/>
  <c r="J4" i="1"/>
  <c r="G4" i="1"/>
  <c r="D4" i="1"/>
  <c r="O5" i="73"/>
  <c r="P5" i="73"/>
  <c r="Q5" i="73"/>
  <c r="R5" i="73"/>
  <c r="S5" i="73"/>
  <c r="T5" i="73"/>
  <c r="U5" i="73"/>
  <c r="V5" i="73"/>
  <c r="O6" i="73"/>
  <c r="P6" i="73"/>
  <c r="Q6" i="73"/>
  <c r="R6" i="73"/>
  <c r="S6" i="73"/>
  <c r="T6" i="73"/>
  <c r="U6" i="73"/>
  <c r="V6" i="73"/>
  <c r="O7" i="73"/>
  <c r="P7" i="73"/>
  <c r="Q7" i="73"/>
  <c r="R7" i="73"/>
  <c r="S7" i="73"/>
  <c r="T7" i="73"/>
  <c r="U7" i="73"/>
  <c r="V7" i="73"/>
  <c r="O8" i="73"/>
  <c r="P8" i="73"/>
  <c r="Q8" i="73"/>
  <c r="R8" i="73"/>
  <c r="S8" i="73"/>
  <c r="T8" i="73"/>
  <c r="U8" i="73"/>
  <c r="V8" i="73"/>
  <c r="O9" i="73"/>
  <c r="P9" i="73"/>
  <c r="Q9" i="73"/>
  <c r="R9" i="73"/>
  <c r="S9" i="73"/>
  <c r="T9" i="73"/>
  <c r="U9" i="73"/>
  <c r="V9" i="73"/>
  <c r="O10" i="73"/>
  <c r="P10" i="73"/>
  <c r="Q10" i="73"/>
  <c r="R10" i="73"/>
  <c r="S10" i="73"/>
  <c r="T10" i="73"/>
  <c r="U10" i="73"/>
  <c r="V10" i="73"/>
  <c r="O11" i="73"/>
  <c r="P11" i="73"/>
  <c r="Q11" i="73"/>
  <c r="R11" i="73"/>
  <c r="S11" i="73"/>
  <c r="T11" i="73"/>
  <c r="U11" i="73"/>
  <c r="V11" i="73"/>
  <c r="O12" i="73"/>
  <c r="P12" i="73"/>
  <c r="Q12" i="73"/>
  <c r="R12" i="73"/>
  <c r="S12" i="73"/>
  <c r="T12" i="73"/>
  <c r="U12" i="73"/>
  <c r="V12" i="73"/>
  <c r="O13" i="73"/>
  <c r="P13" i="73"/>
  <c r="Q13" i="73"/>
  <c r="R13" i="73"/>
  <c r="S13" i="73"/>
  <c r="T13" i="73"/>
  <c r="U13" i="73"/>
  <c r="V13" i="73"/>
  <c r="O14" i="73"/>
  <c r="P14" i="73"/>
  <c r="Q14" i="73"/>
  <c r="R14" i="73"/>
  <c r="S14" i="73"/>
  <c r="T14" i="73"/>
  <c r="U14" i="73"/>
  <c r="V14" i="73"/>
  <c r="O15" i="73"/>
  <c r="P15" i="73"/>
  <c r="Q15" i="73"/>
  <c r="R15" i="73"/>
  <c r="S15" i="73"/>
  <c r="T15" i="73"/>
  <c r="U15" i="73"/>
  <c r="V15" i="73"/>
  <c r="P4" i="73"/>
  <c r="Q4" i="73"/>
  <c r="R4" i="73"/>
  <c r="S4" i="73"/>
  <c r="T4" i="73"/>
  <c r="U4" i="73"/>
  <c r="V4" i="73"/>
  <c r="L5" i="73"/>
  <c r="M5" i="73"/>
  <c r="L6" i="73"/>
  <c r="M6" i="73"/>
  <c r="L7" i="73"/>
  <c r="M7" i="73"/>
  <c r="L8" i="73"/>
  <c r="M8" i="73"/>
  <c r="L9" i="73"/>
  <c r="M9" i="73"/>
  <c r="L10" i="73"/>
  <c r="M10" i="73"/>
  <c r="L11" i="73"/>
  <c r="M11" i="73"/>
  <c r="L12" i="73"/>
  <c r="M12" i="73"/>
  <c r="L13" i="73"/>
  <c r="M13" i="73"/>
  <c r="L14" i="73"/>
  <c r="M14" i="73"/>
  <c r="L15" i="73"/>
  <c r="M15" i="73"/>
  <c r="M4" i="73"/>
  <c r="K5" i="73"/>
  <c r="K6" i="73"/>
  <c r="K7" i="73"/>
  <c r="K8" i="73"/>
  <c r="K9" i="73"/>
  <c r="K10" i="73"/>
  <c r="K11" i="73"/>
  <c r="K12" i="73"/>
  <c r="K13" i="73"/>
  <c r="K14" i="73"/>
  <c r="K15" i="73"/>
  <c r="L4" i="73"/>
  <c r="N4" i="73"/>
  <c r="O4" i="73"/>
  <c r="N5" i="73"/>
  <c r="N6" i="73"/>
  <c r="N7" i="73"/>
  <c r="N8" i="73"/>
  <c r="N9" i="73"/>
  <c r="N10" i="73"/>
  <c r="N11" i="73"/>
  <c r="N12" i="73"/>
  <c r="N13" i="73"/>
  <c r="N14" i="73"/>
  <c r="N15" i="73"/>
  <c r="L16" i="73"/>
  <c r="M16" i="73"/>
  <c r="N16" i="73"/>
  <c r="O16" i="73"/>
  <c r="P16" i="73"/>
  <c r="Q16" i="73"/>
  <c r="R16" i="73"/>
  <c r="S16" i="73"/>
  <c r="T16" i="73"/>
  <c r="U16" i="73"/>
  <c r="V16" i="73"/>
  <c r="E5" i="73"/>
  <c r="F5" i="73"/>
  <c r="E6" i="73"/>
  <c r="F6" i="73"/>
  <c r="E7" i="73"/>
  <c r="F7" i="73"/>
  <c r="E8" i="73"/>
  <c r="F8" i="73"/>
  <c r="E9" i="73"/>
  <c r="F9" i="73"/>
  <c r="E10" i="73"/>
  <c r="F10" i="73"/>
  <c r="E11" i="73"/>
  <c r="F11" i="73"/>
  <c r="E12" i="73"/>
  <c r="F12" i="73"/>
  <c r="E13" i="73"/>
  <c r="F13" i="73"/>
  <c r="E14" i="73"/>
  <c r="F14" i="73"/>
  <c r="E15" i="73"/>
  <c r="F15" i="73"/>
  <c r="F4" i="73"/>
  <c r="E4" i="73"/>
  <c r="B5" i="73"/>
  <c r="C5" i="73"/>
  <c r="B6" i="73"/>
  <c r="C6" i="73"/>
  <c r="B7" i="73"/>
  <c r="C7" i="73"/>
  <c r="B8" i="73"/>
  <c r="C8" i="73"/>
  <c r="B9" i="73"/>
  <c r="C9" i="73"/>
  <c r="B10" i="73"/>
  <c r="C10" i="73"/>
  <c r="B11" i="73"/>
  <c r="C11" i="73"/>
  <c r="B12" i="73"/>
  <c r="C12" i="73"/>
  <c r="B13" i="73"/>
  <c r="C13" i="73"/>
  <c r="B14" i="73"/>
  <c r="C14" i="73"/>
  <c r="B15" i="73"/>
  <c r="C15" i="73"/>
  <c r="C4" i="73"/>
  <c r="B4" i="73"/>
  <c r="V16" i="27"/>
  <c r="R16" i="27"/>
  <c r="Q16" i="27"/>
  <c r="M16" i="27"/>
  <c r="L16" i="27"/>
  <c r="F16" i="27"/>
  <c r="E16" i="27"/>
  <c r="C16" i="27"/>
  <c r="B16" i="27"/>
  <c r="N4" i="27"/>
  <c r="N5" i="27"/>
  <c r="N6" i="27"/>
  <c r="N7" i="27"/>
  <c r="N8" i="27"/>
  <c r="N10" i="27"/>
  <c r="N12" i="27"/>
  <c r="N13" i="27"/>
  <c r="N14" i="27"/>
  <c r="N15" i="27"/>
  <c r="N16" i="27"/>
  <c r="G4" i="27"/>
  <c r="G5" i="27"/>
  <c r="G7" i="27"/>
  <c r="G8" i="27"/>
  <c r="G9" i="27"/>
  <c r="G10" i="27"/>
  <c r="G16" i="27"/>
  <c r="D4" i="27"/>
  <c r="D5" i="27"/>
  <c r="D6" i="27"/>
  <c r="D7" i="27"/>
  <c r="D8" i="27"/>
  <c r="D9" i="27"/>
  <c r="D10" i="27"/>
  <c r="D12" i="27"/>
  <c r="D13" i="27"/>
  <c r="D14" i="27"/>
  <c r="D15" i="27"/>
  <c r="D16" i="27"/>
  <c r="N7" i="1"/>
  <c r="N8" i="1"/>
  <c r="G5" i="1"/>
  <c r="G6" i="1"/>
  <c r="G7" i="1"/>
  <c r="G8" i="1"/>
  <c r="G9" i="1"/>
  <c r="G10" i="1"/>
  <c r="G11" i="1"/>
  <c r="G12" i="1"/>
  <c r="G13" i="1"/>
  <c r="G14" i="1"/>
  <c r="G15" i="1"/>
  <c r="D15" i="1"/>
  <c r="J6" i="1"/>
  <c r="J9" i="1"/>
  <c r="J11" i="1"/>
  <c r="J12" i="1"/>
  <c r="J13" i="1"/>
  <c r="J14" i="1"/>
  <c r="J15" i="1"/>
  <c r="K4" i="73"/>
  <c r="K16" i="73"/>
  <c r="H5" i="73"/>
  <c r="I5" i="73"/>
  <c r="H6" i="73"/>
  <c r="I6" i="73"/>
  <c r="H7" i="73"/>
  <c r="I7" i="73"/>
  <c r="H8" i="73"/>
  <c r="I8" i="73"/>
  <c r="H9" i="73"/>
  <c r="I9" i="73"/>
  <c r="H10" i="73"/>
  <c r="I10" i="73"/>
  <c r="H11" i="73"/>
  <c r="I11" i="73"/>
  <c r="H12" i="73"/>
  <c r="I12" i="73"/>
  <c r="H13" i="73"/>
  <c r="I13" i="73"/>
  <c r="H14" i="73"/>
  <c r="I14" i="73"/>
  <c r="H15" i="73"/>
  <c r="I15" i="73"/>
  <c r="H4" i="73"/>
  <c r="I4" i="73"/>
  <c r="J10" i="1"/>
  <c r="D4" i="73"/>
  <c r="G4" i="73"/>
  <c r="J4" i="73"/>
  <c r="D5" i="73"/>
  <c r="G5" i="73"/>
  <c r="J5" i="73"/>
  <c r="D6" i="73"/>
  <c r="G6" i="73"/>
  <c r="J6" i="73"/>
  <c r="D7" i="73"/>
  <c r="G7" i="73"/>
  <c r="J7" i="73"/>
  <c r="D8" i="73"/>
  <c r="G8" i="73"/>
  <c r="J8" i="73"/>
  <c r="D9" i="73"/>
  <c r="G9" i="73"/>
  <c r="J9" i="73"/>
  <c r="D10" i="73"/>
  <c r="G10" i="73"/>
  <c r="J10" i="73"/>
  <c r="D11" i="73"/>
  <c r="G11" i="73"/>
  <c r="J11" i="73"/>
  <c r="D12" i="73"/>
  <c r="G12" i="73"/>
  <c r="D13" i="73"/>
  <c r="G13" i="73"/>
  <c r="J13" i="73"/>
  <c r="D14" i="73"/>
  <c r="G14" i="73"/>
  <c r="J14" i="73"/>
  <c r="D15" i="73"/>
  <c r="G15" i="73"/>
  <c r="J15" i="73"/>
  <c r="B16" i="73"/>
  <c r="C16" i="73"/>
  <c r="D16" i="73"/>
  <c r="E16" i="73"/>
  <c r="F16" i="73"/>
  <c r="G16" i="73"/>
  <c r="H16" i="73"/>
  <c r="I16" i="73"/>
  <c r="J16" i="73"/>
  <c r="J8" i="1"/>
  <c r="J7" i="1"/>
  <c r="J5" i="1"/>
  <c r="J16" i="1"/>
  <c r="D5" i="1"/>
  <c r="D6" i="1"/>
  <c r="D7" i="1"/>
  <c r="D8" i="1"/>
  <c r="D9" i="1"/>
  <c r="D10" i="1"/>
  <c r="D11" i="1"/>
  <c r="D12" i="1"/>
  <c r="D13" i="1"/>
  <c r="D14" i="1"/>
  <c r="G16" i="1"/>
  <c r="N4" i="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N16" i="81"/>
  <c r="N15" i="81"/>
  <c r="N14" i="81"/>
  <c r="N13" i="81"/>
  <c r="N12" i="81"/>
  <c r="N11" i="81"/>
  <c r="N10" i="81"/>
  <c r="N9" i="81"/>
  <c r="N8" i="81"/>
  <c r="N7" i="81"/>
  <c r="N6" i="81"/>
  <c r="N5" i="81"/>
  <c r="N4" i="81"/>
  <c r="J16" i="81"/>
  <c r="J15" i="81"/>
  <c r="J14" i="81"/>
  <c r="J13" i="81"/>
  <c r="J12" i="81"/>
  <c r="J11" i="81"/>
  <c r="J10" i="81"/>
  <c r="J9" i="81"/>
  <c r="J8" i="81"/>
  <c r="J7" i="81"/>
  <c r="J6" i="81"/>
  <c r="J5" i="81"/>
  <c r="J4" i="81"/>
  <c r="G16" i="81"/>
  <c r="G15" i="81"/>
  <c r="G14" i="81"/>
  <c r="G13" i="81"/>
  <c r="G12" i="81"/>
  <c r="G11" i="81"/>
  <c r="G10" i="81"/>
  <c r="G9" i="81"/>
  <c r="G8" i="81"/>
  <c r="G7" i="81"/>
  <c r="G6" i="81"/>
  <c r="G5" i="81"/>
  <c r="G4" i="81"/>
  <c r="N15" i="1"/>
  <c r="N14" i="1"/>
  <c r="N13" i="1"/>
  <c r="N12" i="1"/>
  <c r="N11" i="1"/>
  <c r="N10" i="1"/>
  <c r="N9" i="1"/>
  <c r="N6" i="1"/>
  <c r="N5" i="1"/>
  <c r="D16" i="1"/>
  <c r="N16" i="1"/>
</calcChain>
</file>

<file path=xl/sharedStrings.xml><?xml version="1.0" encoding="utf-8"?>
<sst xmlns="http://schemas.openxmlformats.org/spreadsheetml/2006/main" count="999" uniqueCount="70">
  <si>
    <t>FGM</t>
  </si>
  <si>
    <t>FGA</t>
  </si>
  <si>
    <t>3PM</t>
  </si>
  <si>
    <t>3PA</t>
  </si>
  <si>
    <t>FTM</t>
  </si>
  <si>
    <t>FTA</t>
  </si>
  <si>
    <t>HAST</t>
  </si>
  <si>
    <t>AST</t>
  </si>
  <si>
    <t>TO</t>
  </si>
  <si>
    <t>ORB</t>
  </si>
  <si>
    <t>DRB</t>
  </si>
  <si>
    <t>DFL</t>
  </si>
  <si>
    <t>STL</t>
  </si>
  <si>
    <t>BLK</t>
  </si>
  <si>
    <t>LB</t>
  </si>
  <si>
    <t>CHG</t>
  </si>
  <si>
    <t>PF</t>
  </si>
  <si>
    <t>Hassan</t>
  </si>
  <si>
    <t>Ahmad</t>
  </si>
  <si>
    <t>Aidan</t>
  </si>
  <si>
    <t>Solomon</t>
  </si>
  <si>
    <t>Liam</t>
  </si>
  <si>
    <t>Jayden</t>
  </si>
  <si>
    <t>Isaiah</t>
  </si>
  <si>
    <t>Alex</t>
  </si>
  <si>
    <t>Jaylin</t>
  </si>
  <si>
    <t>Samson</t>
  </si>
  <si>
    <t>Tarris</t>
  </si>
  <si>
    <t>Youssouf</t>
  </si>
  <si>
    <t>Practice Live Stats</t>
  </si>
  <si>
    <t>Three Point Field Goals</t>
  </si>
  <si>
    <t>Free Throws</t>
  </si>
  <si>
    <t>Rebounds</t>
  </si>
  <si>
    <t>Player</t>
  </si>
  <si>
    <t>Made</t>
  </si>
  <si>
    <t>Attempt</t>
  </si>
  <si>
    <t>Field Goal %</t>
  </si>
  <si>
    <t>Made 3</t>
  </si>
  <si>
    <t>Attempt 3</t>
  </si>
  <si>
    <t>3pt Field Goal %</t>
  </si>
  <si>
    <t>FT%</t>
  </si>
  <si>
    <t>Hockey</t>
  </si>
  <si>
    <t>Assists</t>
  </si>
  <si>
    <t>Turnovers</t>
  </si>
  <si>
    <t>A/TO</t>
  </si>
  <si>
    <t>Offensive</t>
  </si>
  <si>
    <t>Defensive</t>
  </si>
  <si>
    <t>Deflections</t>
  </si>
  <si>
    <t>Steals</t>
  </si>
  <si>
    <t>Blocks</t>
  </si>
  <si>
    <t>Loose Balls</t>
  </si>
  <si>
    <t>Charges</t>
  </si>
  <si>
    <t>Fouls</t>
  </si>
  <si>
    <t>Totals</t>
  </si>
  <si>
    <t>Practice Live Totals</t>
  </si>
  <si>
    <t>Summer Session 1 Week 1 Live Stat Totals</t>
  </si>
  <si>
    <t>Field Goals</t>
  </si>
  <si>
    <t>-</t>
  </si>
  <si>
    <t>Summer Session 1 Week 2 Live Stat Totals</t>
  </si>
  <si>
    <t xml:space="preserve">Practice 1 6/3 LIVE STATS </t>
  </si>
  <si>
    <t xml:space="preserve">Practice 2 LIVE STATS </t>
  </si>
  <si>
    <t xml:space="preserve">Practice 2 6/4 LIVE STATS </t>
  </si>
  <si>
    <t xml:space="preserve">Summer Workout 3 LIVE STATS </t>
  </si>
  <si>
    <t>Summer Workout Live Totals</t>
  </si>
  <si>
    <t xml:space="preserve">Summer Workout 4 LIVE STATS </t>
  </si>
  <si>
    <t xml:space="preserve">Summer Workout 5 LIVE STATS </t>
  </si>
  <si>
    <t xml:space="preserve">Summer Workout 6 LIVE STATS </t>
  </si>
  <si>
    <t xml:space="preserve">Summer Workout 7 LIVE STATS </t>
  </si>
  <si>
    <t xml:space="preserve">Summer Workout 8 LIVE STATS </t>
  </si>
  <si>
    <t xml:space="preserve">Summer Workout 9 LIVE STATS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</si>
</sst>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Calibri"/>
      <family val="2"/>
    </font>
    <font>
      <sz val="48"/>
      <color theme="1"/>
      <name val="Calibri"/>
      <family val="2"/>
    </font>
    <font>
      <sz val="72"/>
      <color theme="1"/>
      <name val="Calibri"/>
      <family val="2"/>
    </font>
    <font>
      <b/>
      <sz val="48"/>
      <color theme="1"/>
      <name val="Calibri"/>
      <family val="2"/>
    </font>
    <font>
      <sz val="60"/>
      <color theme="1"/>
      <name val="Calibri"/>
      <family val="2"/>
    </font>
    <font>
      <b/>
      <sz val="60"/>
      <color theme="1"/>
      <name val="Calibri"/>
      <family val="2"/>
    </font>
    <font>
      <sz val="72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6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4" xfId="0" applyFont="1" applyFill="1" applyBorder="1"/>
    <xf numFmtId="0" fontId="5" fillId="3" borderId="2" xfId="0" applyFont="1" applyFill="1" applyBorder="1"/>
    <xf numFmtId="0" fontId="6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7" xfId="0" applyFont="1" applyBorder="1"/>
    <xf numFmtId="0" fontId="8" fillId="0" borderId="8" xfId="0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5" fillId="3" borderId="1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50"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strike val="0"/>
        <outline val="0"/>
        <shadow val="0"/>
        <u val="none"/>
        <vertAlign val="baseline"/>
        <sz val="7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</border>
    </dxf>
    <dxf>
      <font>
        <b/>
        <strike val="0"/>
        <outline val="0"/>
        <shadow val="0"/>
        <u val="none"/>
        <vertAlign val="baseline"/>
        <sz val="60"/>
        <color theme="1"/>
        <name val="Calibri"/>
        <family val="2"/>
      </font>
      <border diagonalUp="0" diagonalDown="0">
        <left/>
        <right/>
        <top style="medium">
          <color rgb="FF000000"/>
        </top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48"/>
        <color theme="1"/>
        <name val="Calibri"/>
        <family val="2"/>
      </font>
      <alignment horizontal="center" vertical="center" textRotation="0" wrapText="0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806AD9E-4B65-47A7-BC28-F94445D7C4DE}" name="Table3356789101112131415161718192021222324252627282933351041" displayName="Table3356789101112131415161718192021222324252627282933351041" ref="A3:V16" totalsRowShown="0" headerRowDxfId="549" dataDxfId="548" tableBorderDxfId="547">
  <autoFilter ref="A3:V16" xr:uid="{5806AD9E-4B65-47A7-BC28-F94445D7C4DE}"/>
  <tableColumns count="22">
    <tableColumn id="1" xr3:uid="{01C92A06-4E7F-445E-9D51-17ACB2B241B4}" name="Player" dataDxfId="546"/>
    <tableColumn id="2" xr3:uid="{2697C63B-2488-44DF-B807-5B0B6A27E0AF}" name="Made" dataDxfId="545">
      <calculatedColumnFormula>'Dummy Sheet'!B2</calculatedColumnFormula>
    </tableColumn>
    <tableColumn id="3" xr3:uid="{095CFD04-E044-472B-85D5-77332E1F22D5}" name="Attempt" dataDxfId="544">
      <calculatedColumnFormula>'Dummy Sheet'!C2</calculatedColumnFormula>
    </tableColumn>
    <tableColumn id="4" xr3:uid="{292407C7-4842-49CA-907E-8CBDE99D1A53}" name="Field Goal %" dataDxfId="543" dataCellStyle="Percent">
      <calculatedColumnFormula>IFERROR(Table3356789101112131415161718192021222324252627282933351041[[#This Row],[Made]]/Table3356789101112131415161718192021222324252627282933351041[[#This Row],[Attempt]],"-")</calculatedColumnFormula>
    </tableColumn>
    <tableColumn id="5" xr3:uid="{843EB1F6-0CB0-4BE0-81FE-09199302D566}" name="Made 3" dataDxfId="542">
      <calculatedColumnFormula>'Dummy Sheet'!D2</calculatedColumnFormula>
    </tableColumn>
    <tableColumn id="6" xr3:uid="{B83F98C0-DE66-4A8A-A404-7A1ED30DCD94}" name="Attempt 3" dataDxfId="541">
      <calculatedColumnFormula>'Dummy Sheet'!E2</calculatedColumnFormula>
    </tableColumn>
    <tableColumn id="7" xr3:uid="{A47A72DD-2921-4B82-820D-A96E5CC86BC1}" name="3pt Field Goal %" dataDxfId="540">
      <calculatedColumnFormula>IFERROR(Table3356789101112131415161718192021222324252627282933351041[[#This Row],[Made 3]]/Table3356789101112131415161718192021222324252627282933351041[[#This Row],[Attempt 3]],"-")</calculatedColumnFormula>
    </tableColumn>
    <tableColumn id="8" xr3:uid="{3141C133-7C6F-49C4-B3B7-7C32DE61FC4B}" name="FTM" dataDxfId="539">
      <calculatedColumnFormula>'Dummy Sheet'!F2</calculatedColumnFormula>
    </tableColumn>
    <tableColumn id="9" xr3:uid="{E138D79C-6F5C-4569-8A96-EF7E0C78324E}" name="FTA" dataDxfId="538">
      <calculatedColumnFormula>'Dummy Sheet'!G2</calculatedColumnFormula>
    </tableColumn>
    <tableColumn id="10" xr3:uid="{84B6765D-75E6-4F54-BEF9-D9BFC39FCA61}" name="FT%" dataDxfId="537">
      <calculatedColumnFormula>IFERROR(Table3356789101112131415161718192021222324252627282933351041[[#This Row],[FTM]]/Table3356789101112131415161718192021222324252627282933351041[[#This Row],[FTA]],"-")</calculatedColumnFormula>
    </tableColumn>
    <tableColumn id="11" xr3:uid="{8DB799FA-6DD7-4CAD-861F-2EBAC88DFFAB}" name="Hockey" dataDxfId="536">
      <calculatedColumnFormula>'Dummy Sheet'!H2</calculatedColumnFormula>
    </tableColumn>
    <tableColumn id="12" xr3:uid="{F4E533A6-BE46-41AB-8C87-C105D5A1354F}" name="Assists" dataDxfId="535">
      <calculatedColumnFormula>'Dummy Sheet'!I2</calculatedColumnFormula>
    </tableColumn>
    <tableColumn id="13" xr3:uid="{B1516260-4FE8-44F1-BC4E-3DF157095B35}" name="Turnovers" dataDxfId="534">
      <calculatedColumnFormula>'Dummy Sheet'!J2</calculatedColumnFormula>
    </tableColumn>
    <tableColumn id="14" xr3:uid="{D1B4428D-CEF0-45C7-8B1A-1F4C9DA9D35C}" name="A/TO" dataDxfId="533">
      <calculatedColumnFormula>IFERROR(Table3356789101112131415161718192021222324252627282933351041[[#This Row],[Assists]]/Table3356789101112131415161718192021222324252627282933351041[[#This Row],[Turnovers]],Table3356789101112131415161718192021222324252627282933351041[[#This Row],[Assists]])</calculatedColumnFormula>
    </tableColumn>
    <tableColumn id="15" xr3:uid="{CCF1CE55-D64F-4239-BA2A-E72526261578}" name="Offensive" dataDxfId="532">
      <calculatedColumnFormula>'Dummy Sheet'!K2</calculatedColumnFormula>
    </tableColumn>
    <tableColumn id="18" xr3:uid="{ECD423C5-9566-4D10-8F91-C943FCC9B0D2}" name="Defensive" dataDxfId="531">
      <calculatedColumnFormula>'Dummy Sheet'!L2</calculatedColumnFormula>
    </tableColumn>
    <tableColumn id="21" xr3:uid="{8514DCE0-8B08-48A7-9F43-D40C45D5CFEC}" name="Deflections" dataDxfId="530">
      <calculatedColumnFormula>'Dummy Sheet'!M2</calculatedColumnFormula>
    </tableColumn>
    <tableColumn id="22" xr3:uid="{1FCCAB45-9C45-4112-9137-A817A8E33B3B}" name="Steals" dataDxfId="529">
      <calculatedColumnFormula>'Dummy Sheet'!N2</calculatedColumnFormula>
    </tableColumn>
    <tableColumn id="23" xr3:uid="{7C91E035-E008-4E1B-BAF8-B5E8565A8EA2}" name="Blocks" dataDxfId="528">
      <calculatedColumnFormula>'Dummy Sheet'!O2</calculatedColumnFormula>
    </tableColumn>
    <tableColumn id="24" xr3:uid="{81B465D5-C9A6-4C4B-9AED-D2D9B984DF39}" name="Loose Balls" dataDxfId="527">
      <calculatedColumnFormula>'Dummy Sheet'!P2</calculatedColumnFormula>
    </tableColumn>
    <tableColumn id="25" xr3:uid="{FC3E2AC6-1B1C-40FD-B6EA-D736BD1FDFB5}" name="Charges" dataDxfId="526">
      <calculatedColumnFormula>'Dummy Sheet'!Q2</calculatedColumnFormula>
    </tableColumn>
    <tableColumn id="26" xr3:uid="{E9651584-3A17-410E-A582-546C888C4880}" name="Fouls" dataDxfId="525">
      <calculatedColumnFormula>'Dummy Sheet'!R2</calculatedColumnFormula>
    </tableColumn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167B833C-132B-48A7-80C8-2C391F387578}" name="Table3356789101112131415161718192021222324252627282933351079" displayName="Table3356789101112131415161718192021222324252627282933351079" ref="A21:V34" totalsRowShown="0" headerRowDxfId="324" dataDxfId="323" tableBorderDxfId="322">
  <autoFilter ref="A21:V34" xr:uid="{167B833C-132B-48A7-80C8-2C391F387578}"/>
  <tableColumns count="22">
    <tableColumn id="1" xr3:uid="{0DD7FC59-5B0A-4C1F-81E9-4AD21B1DE75D}" name="Player" dataDxfId="321"/>
    <tableColumn id="2" xr3:uid="{5EBC4234-43D2-47A9-B783-575CA324D092}" name="Made" dataDxfId="320"/>
    <tableColumn id="3" xr3:uid="{4EAC863B-382B-48A2-B97B-3408505172DD}" name="Attempt" dataDxfId="319"/>
    <tableColumn id="4" xr3:uid="{BD421AF7-0FC7-437D-9926-448DCF206B7D}" name="Field Goal %" dataDxfId="318" dataCellStyle="Percent"/>
    <tableColumn id="5" xr3:uid="{A95347F4-D11A-44F8-BC13-0B15678E4293}" name="Made 3" dataDxfId="317"/>
    <tableColumn id="6" xr3:uid="{85C6037E-2B38-48A2-B240-6DE22986004F}" name="Attempt 3" dataDxfId="316"/>
    <tableColumn id="7" xr3:uid="{E278DCDC-01D8-4701-910D-2EC4A355142B}" name="3pt Field Goal %" dataDxfId="315"/>
    <tableColumn id="8" xr3:uid="{020B6BF5-7B44-4FB6-8BFE-C8A6B41F1C7D}" name="FTM" dataDxfId="314"/>
    <tableColumn id="9" xr3:uid="{D0687886-2D85-4B19-A082-761F6F4CE564}" name="FTA" dataDxfId="313"/>
    <tableColumn id="10" xr3:uid="{EFD1C38C-4668-4198-A776-0DC2AEAE0B9D}" name="FT%" dataDxfId="312"/>
    <tableColumn id="11" xr3:uid="{6B1200CE-78B7-49F0-BB16-C4EBF41B23D9}" name="Hockey" dataDxfId="311"/>
    <tableColumn id="12" xr3:uid="{11E9B36D-A0E2-4664-84DE-7317777218BC}" name="Assists" dataDxfId="310"/>
    <tableColumn id="13" xr3:uid="{22C753F8-23A2-4816-BFFB-DD0D37A5268A}" name="Turnovers" dataDxfId="309"/>
    <tableColumn id="14" xr3:uid="{9F0647D3-E250-463A-BF49-D6AF06E40093}" name="A/TO" dataDxfId="308"/>
    <tableColumn id="15" xr3:uid="{C3D0BB82-4C00-4FC0-AB9C-4559380A558C}" name="Offensive" dataDxfId="307"/>
    <tableColumn id="18" xr3:uid="{607DCA83-B67F-4DF9-BCBC-C58EBCF163C5}" name="Defensive" dataDxfId="306"/>
    <tableColumn id="21" xr3:uid="{CB68D83D-9974-4234-B413-039253EFBA3A}" name="Deflections" dataDxfId="305"/>
    <tableColumn id="22" xr3:uid="{557FA299-D9CD-4B3E-887A-28941DAB451D}" name="Steals" dataDxfId="304"/>
    <tableColumn id="23" xr3:uid="{75CE5A7C-FB50-4E65-BB35-C4B4BA9873C6}" name="Blocks" dataDxfId="303"/>
    <tableColumn id="24" xr3:uid="{357928A7-72CC-458B-82DD-278B380222B4}" name="Loose Balls" dataDxfId="302"/>
    <tableColumn id="25" xr3:uid="{52E1C5D3-30DE-4F5B-BAFF-227826B6F312}" name="Charges" dataDxfId="301"/>
    <tableColumn id="26" xr3:uid="{406E4BA1-3FA8-4F19-B4DA-28FDF1C3755E}" name="Fouls" dataDxfId="300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6D970E-6834-45DE-AEF0-7765CACABD1A}" name="Table33567891011121314151617181920212223242526272829333583629393774171921232527293133353842454955636771764" displayName="Table33567891011121314151617181920212223242526272829333583629393774171921232527293133353842454955636771764" ref="A3:V16" totalsRowShown="0" headerRowDxfId="299" dataDxfId="298" tableBorderDxfId="297">
  <autoFilter ref="A3:V16" xr:uid="{A5E1FF7C-43C8-4A92-8A3A-D396FB59C491}"/>
  <tableColumns count="22">
    <tableColumn id="1" xr3:uid="{510AD12F-963C-4CB5-9251-B452639D29C2}" name="Player" dataDxfId="296"/>
    <tableColumn id="2" xr3:uid="{D8D01780-6EE0-4801-B3B5-7BA060998B3A}" name="Made" dataDxfId="295"/>
    <tableColumn id="3" xr3:uid="{C1927B69-B4D8-4FA5-BC8A-023593C55E6A}" name="Attempt" dataDxfId="294"/>
    <tableColumn id="4" xr3:uid="{0C1257F4-EBED-4B91-BDFB-9AC56202D98F}" name="Field Goal %" dataDxfId="293" dataCellStyle="Percent"/>
    <tableColumn id="5" xr3:uid="{11DEAE2C-0035-4727-9861-2F08689AF472}" name="Made 3" dataDxfId="292"/>
    <tableColumn id="6" xr3:uid="{5E16BA35-2047-460D-9F6B-C87ACB6D33D2}" name="Attempt 3" dataDxfId="291"/>
    <tableColumn id="7" xr3:uid="{D30B5F90-0B74-44CC-B4E9-321B097812FF}" name="3pt Field Goal %" dataDxfId="290"/>
    <tableColumn id="8" xr3:uid="{94AD28F0-29B9-4EBC-AFB7-605D41EBF889}" name="FTM" dataDxfId="289"/>
    <tableColumn id="9" xr3:uid="{C19AA9E1-28C1-43C0-9694-CED66BD08229}" name="FTA" dataDxfId="288"/>
    <tableColumn id="10" xr3:uid="{C37149F9-7C11-476E-A385-F84E6D2A02FA}" name="FT%" dataDxfId="287"/>
    <tableColumn id="11" xr3:uid="{C77DEF69-CFC2-4C7D-AA78-2BE0851E624D}" name="Hockey" dataDxfId="286"/>
    <tableColumn id="12" xr3:uid="{6DA32B8D-A1F4-4E20-AFEC-D9AC556189C3}" name="Assists" dataDxfId="285"/>
    <tableColumn id="13" xr3:uid="{39F3B5BA-228C-426E-89CD-6E87A2023A5E}" name="Turnovers" dataDxfId="284"/>
    <tableColumn id="14" xr3:uid="{9BAB92C6-BC30-43E5-81DE-254603F68746}" name="A/TO" dataDxfId="283"/>
    <tableColumn id="15" xr3:uid="{B7B7B9A1-176E-427B-A0B8-607692B0821B}" name="Offensive" dataDxfId="282"/>
    <tableColumn id="18" xr3:uid="{4420FAC2-FE80-4A98-8917-3C2CB2B63BD2}" name="Defensive" dataDxfId="281"/>
    <tableColumn id="21" xr3:uid="{B63B9BCE-440F-4094-951E-FC6371C20C8C}" name="Deflections" dataDxfId="280"/>
    <tableColumn id="22" xr3:uid="{90559E90-FD28-4C79-B52C-ECF468B4D593}" name="Steals" dataDxfId="279"/>
    <tableColumn id="23" xr3:uid="{D07417B4-4ECE-410C-84C2-FDA57F4E9D2C}" name="Blocks" dataDxfId="278"/>
    <tableColumn id="24" xr3:uid="{ABD8E52E-65C9-4486-AD59-85729E2EFA4E}" name="Loose Balls" dataDxfId="277"/>
    <tableColumn id="25" xr3:uid="{EEA668F4-EBA4-436E-B58C-D2BC3280094F}" name="Charges" dataDxfId="276"/>
    <tableColumn id="26" xr3:uid="{D5365149-5B00-43EB-A0D3-E70F8F1929A3}" name="Fouls" dataDxfId="275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C1CEDA-D724-43CC-B429-372F82042248}" name="Table33567891011121314151617181920212223242526272829333510795" displayName="Table33567891011121314151617181920212223242526272829333510795" ref="A21:V34" totalsRowShown="0" headerRowDxfId="274" dataDxfId="273" tableBorderDxfId="272">
  <autoFilter ref="A21:V34" xr:uid="{167B833C-132B-48A7-80C8-2C391F387578}"/>
  <tableColumns count="22">
    <tableColumn id="1" xr3:uid="{0B7121BD-9BDF-49C5-96DB-E3978643E02D}" name="Player" dataDxfId="271"/>
    <tableColumn id="2" xr3:uid="{ED067A2B-2B34-4B3C-8846-B70CC07FA1B9}" name="Made" dataDxfId="270"/>
    <tableColumn id="3" xr3:uid="{9C114C82-7E44-475C-92E9-B09C07F8DACE}" name="Attempt" dataDxfId="269"/>
    <tableColumn id="4" xr3:uid="{1BAFCF0F-7429-4C9F-8475-FC84CD73C760}" name="Field Goal %" dataDxfId="268" dataCellStyle="Percent"/>
    <tableColumn id="5" xr3:uid="{D8406DD0-15ED-4F19-9DA4-28D617564CDE}" name="Made 3" dataDxfId="267"/>
    <tableColumn id="6" xr3:uid="{B4A76A33-59E8-4595-9FF7-F1B75DE20511}" name="Attempt 3" dataDxfId="266"/>
    <tableColumn id="7" xr3:uid="{B31DF396-8D98-4A30-B36B-286D6D6E3FFB}" name="3pt Field Goal %" dataDxfId="265"/>
    <tableColumn id="8" xr3:uid="{E2587936-52AB-4501-A426-E70280F3C264}" name="FTM" dataDxfId="264"/>
    <tableColumn id="9" xr3:uid="{8CEAF0C0-D224-4399-A547-A451D40A5142}" name="FTA" dataDxfId="263"/>
    <tableColumn id="10" xr3:uid="{FA5E8F31-5ADF-4DEA-92E9-9F7DF8BDC4CF}" name="FT%" dataDxfId="262"/>
    <tableColumn id="11" xr3:uid="{922CD1C0-CE91-4F7B-A801-1DC55778EC86}" name="Hockey" dataDxfId="261"/>
    <tableColumn id="12" xr3:uid="{FF0324E7-57E0-4999-A9DC-1AE8D0E1095F}" name="Assists" dataDxfId="260"/>
    <tableColumn id="13" xr3:uid="{4AA04842-41FC-415E-8660-32A616D2E69D}" name="Turnovers" dataDxfId="259"/>
    <tableColumn id="14" xr3:uid="{C9BFCC36-89C6-49E1-91E1-1ACAD599234B}" name="A/TO" dataDxfId="258"/>
    <tableColumn id="15" xr3:uid="{231459DE-9FA0-4515-9193-99FA1311147B}" name="Offensive" dataDxfId="257"/>
    <tableColumn id="18" xr3:uid="{041626EC-AB42-4EF3-B609-FAC0D7711ACD}" name="Defensive" dataDxfId="256"/>
    <tableColumn id="21" xr3:uid="{1B099A2C-1E4D-41F3-B7E9-74D85D3D7BDF}" name="Deflections" dataDxfId="255"/>
    <tableColumn id="22" xr3:uid="{EEAF3F25-14CB-42FC-9EF4-5DB4EFFC0472}" name="Steals" dataDxfId="254"/>
    <tableColumn id="23" xr3:uid="{D46258C6-4F2C-476D-8228-6E9279B569EB}" name="Blocks" dataDxfId="253"/>
    <tableColumn id="24" xr3:uid="{324370A0-36B2-4E3A-9411-964898825A6F}" name="Loose Balls" dataDxfId="252"/>
    <tableColumn id="25" xr3:uid="{1EADB22A-8F75-4DA6-827B-E0D945FE9150}" name="Charges" dataDxfId="251"/>
    <tableColumn id="26" xr3:uid="{B05FA713-7E13-44A1-BE96-AD3AE46C5407}" name="Fouls" dataDxfId="250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9F716F-B2B8-4EE1-982E-413F36E69359}" name="Table335678910111213141516171819202122232425262728293335836293937741719212325272931333538424549556367717643" displayName="Table335678910111213141516171819202122232425262728293335836293937741719212325272931333538424549556367717643" ref="A3:V16" totalsRowShown="0" headerRowDxfId="249" dataDxfId="248" tableBorderDxfId="247">
  <autoFilter ref="A3:V16" xr:uid="{A5E1FF7C-43C8-4A92-8A3A-D396FB59C491}"/>
  <tableColumns count="22">
    <tableColumn id="1" xr3:uid="{712FE533-2E9D-44B6-A22D-15DA6684F19D}" name="Player" dataDxfId="246"/>
    <tableColumn id="2" xr3:uid="{D9633027-5668-4436-BC9A-116DE8B117BC}" name="Made" dataDxfId="245"/>
    <tableColumn id="3" xr3:uid="{B3758DCF-B000-4CBE-BAB3-2512768F9366}" name="Attempt" dataDxfId="244"/>
    <tableColumn id="4" xr3:uid="{891FD34F-B78F-4560-BB08-8AED28FD9932}" name="Field Goal %" dataDxfId="243" dataCellStyle="Percent"/>
    <tableColumn id="5" xr3:uid="{9B4C0A8C-B6C6-4476-A208-1AF99A39DEE0}" name="Made 3" dataDxfId="242"/>
    <tableColumn id="6" xr3:uid="{D5B2A81E-BA36-4BE8-98E0-603884F452D4}" name="Attempt 3" dataDxfId="241"/>
    <tableColumn id="7" xr3:uid="{B5CD059C-1F44-4D88-A590-89BED80E91BF}" name="3pt Field Goal %" dataDxfId="240"/>
    <tableColumn id="8" xr3:uid="{9004CB0C-2917-480E-B96D-FDA058428164}" name="FTM" dataDxfId="239"/>
    <tableColumn id="9" xr3:uid="{B48509AC-0D37-4E2D-A9B9-A1FA8AF313E9}" name="FTA" dataDxfId="238"/>
    <tableColumn id="10" xr3:uid="{A8E3113F-C924-4A44-95AB-D69687C41E7A}" name="FT%" dataDxfId="237"/>
    <tableColumn id="11" xr3:uid="{22E6C602-0683-4FDA-B746-06A08CD07174}" name="Hockey" dataDxfId="236"/>
    <tableColumn id="12" xr3:uid="{BB4F9579-F7CC-447B-9E69-BE58E5C17024}" name="Assists" dataDxfId="235"/>
    <tableColumn id="13" xr3:uid="{BDCC3049-004D-4CC4-B916-A64332749EE5}" name="Turnovers" dataDxfId="234"/>
    <tableColumn id="14" xr3:uid="{0D8BA489-12D5-42F2-8E3A-6C1407989CD7}" name="A/TO" dataDxfId="233"/>
    <tableColumn id="15" xr3:uid="{DE0244DE-094E-4192-BADF-E18D0E8584FA}" name="Offensive" dataDxfId="232"/>
    <tableColumn id="18" xr3:uid="{D72476C0-3703-4CFE-B1F6-0AD0D9871947}" name="Defensive" dataDxfId="231"/>
    <tableColumn id="21" xr3:uid="{2A569770-B25E-4F67-BE90-F4457A65096B}" name="Deflections" dataDxfId="230"/>
    <tableColumn id="22" xr3:uid="{FBC0D10E-61F0-402F-AFF2-CEB66AC72023}" name="Steals" dataDxfId="229"/>
    <tableColumn id="23" xr3:uid="{C505A5BC-1DE5-4F9B-A2BD-72D4420FAA18}" name="Blocks" dataDxfId="228"/>
    <tableColumn id="24" xr3:uid="{B56DD0AD-4A53-4CF3-95D5-7450CC6AEA65}" name="Loose Balls" dataDxfId="227"/>
    <tableColumn id="25" xr3:uid="{53C9E403-3478-4D61-9824-7011E942D52F}" name="Charges" dataDxfId="226"/>
    <tableColumn id="26" xr3:uid="{D42AAEFF-DD8F-4DD5-9A58-CAB0F8ACDB47}" name="Fouls" dataDxfId="225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FF9785-FCE9-487C-BE24-68E5DFC9CAC8}" name="Table335678910111213141516171819202122232425262728293335107957" displayName="Table335678910111213141516171819202122232425262728293335107957" ref="A21:V34" totalsRowShown="0" headerRowDxfId="224" dataDxfId="223" tableBorderDxfId="222">
  <autoFilter ref="A21:V34" xr:uid="{167B833C-132B-48A7-80C8-2C391F387578}"/>
  <tableColumns count="22">
    <tableColumn id="1" xr3:uid="{FE85BA3D-7EB4-4D19-A711-49E2E5370D5C}" name="Player" dataDxfId="221"/>
    <tableColumn id="2" xr3:uid="{E2C810D3-1EE5-446D-9CBB-E9D526862C76}" name="Made" dataDxfId="220"/>
    <tableColumn id="3" xr3:uid="{35382257-AE89-44C1-8848-691619B85820}" name="Attempt" dataDxfId="219"/>
    <tableColumn id="4" xr3:uid="{1A1C102A-1A78-4C0E-97B4-D7F8154CE8C6}" name="Field Goal %" dataDxfId="218" dataCellStyle="Percent"/>
    <tableColumn id="5" xr3:uid="{21075A3F-3FE7-4AB9-8A49-E92909B28327}" name="Made 3" dataDxfId="217"/>
    <tableColumn id="6" xr3:uid="{48F45A61-871B-44E3-B2A8-7D7A2C57F06D}" name="Attempt 3" dataDxfId="216"/>
    <tableColumn id="7" xr3:uid="{63F14856-2DA5-44F4-BFC3-37BF028FCB57}" name="3pt Field Goal %" dataDxfId="215"/>
    <tableColumn id="8" xr3:uid="{1A8467C7-C86B-4978-95ED-70BAFB690658}" name="FTM" dataDxfId="214"/>
    <tableColumn id="9" xr3:uid="{2D264A92-D8C1-4C27-AB78-6348839BD430}" name="FTA" dataDxfId="213"/>
    <tableColumn id="10" xr3:uid="{5FE11495-F99D-41D8-B739-41F4DDB575BD}" name="FT%" dataDxfId="212"/>
    <tableColumn id="11" xr3:uid="{7B2C2623-2349-4429-AB78-795F070ECCCD}" name="Hockey" dataDxfId="211"/>
    <tableColumn id="12" xr3:uid="{3F96BBF7-5E70-473C-AB68-6171AC6B8858}" name="Assists" dataDxfId="210"/>
    <tableColumn id="13" xr3:uid="{88A3F49F-6202-42BF-9D6D-BD28A5F9BC46}" name="Turnovers" dataDxfId="209"/>
    <tableColumn id="14" xr3:uid="{283D5260-ADF2-4071-ACA9-BAF96979E557}" name="A/TO" dataDxfId="208"/>
    <tableColumn id="15" xr3:uid="{32027C02-8850-48F2-B5DE-0C460A59D25C}" name="Offensive" dataDxfId="207"/>
    <tableColumn id="18" xr3:uid="{68619374-9D00-46FC-BEF3-64CD1C33205A}" name="Defensive" dataDxfId="206"/>
    <tableColumn id="21" xr3:uid="{2095B332-1E26-476B-8530-2B7C75AFCBD6}" name="Deflections" dataDxfId="205"/>
    <tableColumn id="22" xr3:uid="{1026B565-99AE-4753-A8DD-AFEB8523DA4E}" name="Steals" dataDxfId="204"/>
    <tableColumn id="23" xr3:uid="{2BA9D28F-AB97-4F6A-8BA1-FF48C1E61374}" name="Blocks" dataDxfId="203"/>
    <tableColumn id="24" xr3:uid="{EAE7D2B2-B626-49E6-8BFF-7BB87B67CEF5}" name="Loose Balls" dataDxfId="202"/>
    <tableColumn id="25" xr3:uid="{54F41F9F-AEFB-467B-86E6-D7C2C94A8335}" name="Charges" dataDxfId="201"/>
    <tableColumn id="26" xr3:uid="{E5378249-8380-4561-BF53-CBF1A3B92C53}" name="Fouls" dataDxfId="200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E9BAEE-249F-4172-949D-51E33F958CD7}" name="Table3356789101112131415161718192021222324252627282933358362939377417192123252729313335384245495563677176438" displayName="Table3356789101112131415161718192021222324252627282933358362939377417192123252729313335384245495563677176438" ref="A3:V16" totalsRowShown="0" headerRowDxfId="199" dataDxfId="198" tableBorderDxfId="197">
  <autoFilter ref="A3:V16" xr:uid="{A5E1FF7C-43C8-4A92-8A3A-D396FB59C491}"/>
  <tableColumns count="22">
    <tableColumn id="1" xr3:uid="{7479D10D-69B7-4992-B270-0D188907E51B}" name="Player" dataDxfId="196"/>
    <tableColumn id="2" xr3:uid="{AB5B1CAE-6BFE-4C4F-96BF-D0FE984CD330}" name="Made" dataDxfId="195"/>
    <tableColumn id="3" xr3:uid="{0D34356C-59F9-4900-84C8-518F638D44F1}" name="Attempt" dataDxfId="194"/>
    <tableColumn id="4" xr3:uid="{00247945-F063-4E09-93C5-ACAFEA33AF0B}" name="Field Goal %" dataDxfId="193" dataCellStyle="Percent"/>
    <tableColumn id="5" xr3:uid="{181BFAE4-4B57-4A33-A709-EAB2405BF713}" name="Made 3" dataDxfId="192"/>
    <tableColumn id="6" xr3:uid="{538ADF7A-9453-4872-A60C-035B80A6B76B}" name="Attempt 3" dataDxfId="191"/>
    <tableColumn id="7" xr3:uid="{49AAD0FE-6958-4BD5-82A6-145045ECB33B}" name="3pt Field Goal %" dataDxfId="190"/>
    <tableColumn id="8" xr3:uid="{48E2019A-F9F1-4B6C-AA84-C39449EC31F4}" name="FTM" dataDxfId="189"/>
    <tableColumn id="9" xr3:uid="{E3284ED1-EDB2-403F-B24F-3BB9A1F39DDF}" name="FTA" dataDxfId="188"/>
    <tableColumn id="10" xr3:uid="{FD223D01-B91D-43A2-A628-5D9724B8EDFB}" name="FT%" dataDxfId="187"/>
    <tableColumn id="11" xr3:uid="{759C298E-058A-48CE-A57A-5A7CF4CE8189}" name="Hockey" dataDxfId="186"/>
    <tableColumn id="12" xr3:uid="{C452AA2E-E0E6-4F41-85B3-46866E581607}" name="Assists" dataDxfId="185"/>
    <tableColumn id="13" xr3:uid="{23DA3F1E-105D-4CBB-B476-5ED115830B27}" name="Turnovers" dataDxfId="184"/>
    <tableColumn id="14" xr3:uid="{9DB8C5D2-4356-4138-9106-B5D62E05D42A}" name="A/TO" dataDxfId="183"/>
    <tableColumn id="15" xr3:uid="{D89B6471-31BA-437A-A574-3BC138EBB450}" name="Offensive" dataDxfId="182"/>
    <tableColumn id="18" xr3:uid="{DFB7A282-C2D3-46B0-80E4-FEDEE831389B}" name="Defensive" dataDxfId="181"/>
    <tableColumn id="21" xr3:uid="{FFD6AEA8-969C-454D-A596-8919833B2B32}" name="Deflections" dataDxfId="180"/>
    <tableColumn id="22" xr3:uid="{DF474208-0DCB-4AE4-BD75-99940E737FD4}" name="Steals" dataDxfId="179"/>
    <tableColumn id="23" xr3:uid="{83920FA1-03D0-4F37-8966-3699270F941B}" name="Blocks" dataDxfId="178"/>
    <tableColumn id="24" xr3:uid="{6C5074B1-2537-443F-9BB7-BBCE828300E1}" name="Loose Balls" dataDxfId="177"/>
    <tableColumn id="25" xr3:uid="{3AD6AAF4-9950-4B69-BC19-C507304A1EB7}" name="Charges" dataDxfId="176"/>
    <tableColumn id="26" xr3:uid="{3FC9D1B4-BA26-43B7-A290-B8FF72015D28}" name="Fouls" dataDxfId="175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7BD4DB-8FE2-4C36-A142-D1A73450A76E}" name="Table3356789101112131415161718192021222324252627282933351079579" displayName="Table3356789101112131415161718192021222324252627282933351079579" ref="A21:V34" totalsRowShown="0" headerRowDxfId="174" dataDxfId="173" tableBorderDxfId="172">
  <autoFilter ref="A21:V34" xr:uid="{167B833C-132B-48A7-80C8-2C391F387578}"/>
  <tableColumns count="22">
    <tableColumn id="1" xr3:uid="{1CE6CC5E-4A36-4900-ABF8-7E9223AFBA1F}" name="Player" dataDxfId="171"/>
    <tableColumn id="2" xr3:uid="{CDAFE21C-1ABD-45CE-ABC8-6AC4E2755DB5}" name="Made" dataDxfId="170"/>
    <tableColumn id="3" xr3:uid="{9690C364-2F50-49BE-BCAA-3C53907E0C42}" name="Attempt" dataDxfId="169"/>
    <tableColumn id="4" xr3:uid="{A2812AFB-A043-42F9-9924-C2D26BCD551B}" name="Field Goal %" dataDxfId="168" dataCellStyle="Percent"/>
    <tableColumn id="5" xr3:uid="{C46FBDFA-D2E8-4D38-BECB-4944058E5754}" name="Made 3" dataDxfId="167"/>
    <tableColumn id="6" xr3:uid="{EB327839-1FC5-4AC9-ABCF-8B0F7E9F002A}" name="Attempt 3" dataDxfId="166"/>
    <tableColumn id="7" xr3:uid="{51F39AE1-4D0B-48AD-A64D-088ED2933573}" name="3pt Field Goal %" dataDxfId="165"/>
    <tableColumn id="8" xr3:uid="{841F92AF-C32F-4256-B6F7-48266A26EFC0}" name="FTM" dataDxfId="164"/>
    <tableColumn id="9" xr3:uid="{4ABC940D-A7CD-4960-8B09-22DD2698BAFE}" name="FTA" dataDxfId="163"/>
    <tableColumn id="10" xr3:uid="{0A5692B8-FCA5-4CF3-B9A4-6168EC0C99AF}" name="FT%" dataDxfId="162"/>
    <tableColumn id="11" xr3:uid="{95EF8CC7-4988-463B-91C1-0C12A19220F0}" name="Hockey" dataDxfId="161"/>
    <tableColumn id="12" xr3:uid="{443AA7F8-E679-4A4C-8CF1-23FAABEE1513}" name="Assists" dataDxfId="160"/>
    <tableColumn id="13" xr3:uid="{6B239A02-AD4B-40BE-ACD5-880225D272B7}" name="Turnovers" dataDxfId="159"/>
    <tableColumn id="14" xr3:uid="{42AA5C5B-2636-4906-9F4D-E50D70003F68}" name="A/TO" dataDxfId="158"/>
    <tableColumn id="15" xr3:uid="{5C5F14BE-E71D-4FF3-AA1B-BC7F0F815F45}" name="Offensive" dataDxfId="157"/>
    <tableColumn id="18" xr3:uid="{37AE6773-2A7E-4C39-98BD-063ACC73E381}" name="Defensive" dataDxfId="156"/>
    <tableColumn id="21" xr3:uid="{706DDEC9-BD27-42D0-BEE4-A6E6F0D01C86}" name="Deflections" dataDxfId="155"/>
    <tableColumn id="22" xr3:uid="{D3253FEC-EA6C-470A-93E2-799DE731D1E9}" name="Steals" dataDxfId="154"/>
    <tableColumn id="23" xr3:uid="{FB688997-24C0-432B-AD99-BDEEBDED61EF}" name="Blocks" dataDxfId="153"/>
    <tableColumn id="24" xr3:uid="{21A9A0BD-1BA9-4B2D-873E-E30BD65C7575}" name="Loose Balls" dataDxfId="152"/>
    <tableColumn id="25" xr3:uid="{DF626169-FA9A-410C-A9F3-B850BAC8F889}" name="Charges" dataDxfId="151"/>
    <tableColumn id="26" xr3:uid="{188F344C-346E-412A-8CF7-BB2A192E2B26}" name="Fouls" dataDxfId="150"/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FE7AAA-B027-4681-80E7-70420B86C600}" name="Table335678910111213141516171819202122232425262728293335836293937741719212325272931333538424549556367717643810" displayName="Table335678910111213141516171819202122232425262728293335836293937741719212325272931333538424549556367717643810" ref="A3:V16" totalsRowShown="0" headerRowDxfId="149" dataDxfId="148" tableBorderDxfId="147">
  <autoFilter ref="A3:V16" xr:uid="{A5E1FF7C-43C8-4A92-8A3A-D396FB59C491}"/>
  <tableColumns count="22">
    <tableColumn id="1" xr3:uid="{9871CFC8-7FFF-44DF-857F-2950019DEE47}" name="Player" dataDxfId="146"/>
    <tableColumn id="2" xr3:uid="{681F126F-1DDD-438E-A095-C1B0AC7DE949}" name="Made" dataDxfId="145"/>
    <tableColumn id="3" xr3:uid="{FF7E929C-6BD6-494D-A528-185B495DCAD3}" name="Attempt" dataDxfId="144"/>
    <tableColumn id="4" xr3:uid="{BA1F950B-95E2-41A4-94A1-087062DCEC82}" name="Field Goal %" dataDxfId="143" dataCellStyle="Percent"/>
    <tableColumn id="5" xr3:uid="{C940E30F-82F9-4535-BB1E-364C994329B9}" name="Made 3" dataDxfId="142"/>
    <tableColumn id="6" xr3:uid="{0639B8B6-B7AB-4A30-AB68-0E0FF718DC6A}" name="Attempt 3" dataDxfId="141"/>
    <tableColumn id="7" xr3:uid="{ABDA4F24-FB15-4367-9CBA-276CE426F92A}" name="3pt Field Goal %" dataDxfId="140"/>
    <tableColumn id="8" xr3:uid="{194BC027-7BD6-44D0-A5E7-C5872E9215B7}" name="FTM" dataDxfId="139"/>
    <tableColumn id="9" xr3:uid="{208CFFBC-22EB-46E4-9E5A-287EC07502A1}" name="FTA" dataDxfId="138"/>
    <tableColumn id="10" xr3:uid="{E8CA5B9E-F55F-4332-A4D5-196E4AFE02A0}" name="FT%" dataDxfId="137"/>
    <tableColumn id="11" xr3:uid="{1A235D45-05B2-49C5-A1B3-74D3D3D7337E}" name="Hockey" dataDxfId="136"/>
    <tableColumn id="12" xr3:uid="{24BD1C41-11F8-4E71-A749-3D95705EB545}" name="Assists" dataDxfId="135"/>
    <tableColumn id="13" xr3:uid="{DFA1BA85-29B8-44A9-8751-4FBC8BDEB645}" name="Turnovers" dataDxfId="134"/>
    <tableColumn id="14" xr3:uid="{77DEA3BC-00A9-4FFC-9521-AA6FEFFB8DE8}" name="A/TO" dataDxfId="133"/>
    <tableColumn id="15" xr3:uid="{21E0E30B-0A65-4C85-AEA2-FA4EFEFF1DFA}" name="Offensive" dataDxfId="132"/>
    <tableColumn id="18" xr3:uid="{6F3E49D1-F9BC-49E0-AA95-8D25EB29CD42}" name="Defensive" dataDxfId="131"/>
    <tableColumn id="21" xr3:uid="{3B7824E3-CDA8-4E5A-B0BF-03F895906695}" name="Deflections" dataDxfId="130"/>
    <tableColumn id="22" xr3:uid="{26917703-40B9-4CE7-BD00-E89F8394890D}" name="Steals" dataDxfId="129"/>
    <tableColumn id="23" xr3:uid="{8417C88B-EB3E-4957-BAB5-D604F16E7E55}" name="Blocks" dataDxfId="128"/>
    <tableColumn id="24" xr3:uid="{4B3915B8-4BC8-4902-A868-CC6DF666538B}" name="Loose Balls" dataDxfId="127"/>
    <tableColumn id="25" xr3:uid="{4A14F880-DE3E-4FB4-8AE6-8C3A0301E145}" name="Charges" dataDxfId="126"/>
    <tableColumn id="26" xr3:uid="{04E9D9DD-B5A3-4284-8637-B0374B0DC917}" name="Fouls" dataDxfId="125"/>
  </tableColumns>
  <tableStyleInfo name="TableStyleLight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04A2A2-AA1E-478C-B641-8D46EB2EE6C2}" name="Table335678910111213141516171819202122232425262728293335107957911" displayName="Table335678910111213141516171819202122232425262728293335107957911" ref="A21:V34" totalsRowShown="0" headerRowDxfId="124" dataDxfId="123" tableBorderDxfId="122">
  <autoFilter ref="A21:V34" xr:uid="{167B833C-132B-48A7-80C8-2C391F387578}"/>
  <tableColumns count="22">
    <tableColumn id="1" xr3:uid="{C1FFE84A-C6E4-4C99-882A-6F695B16DD47}" name="Player" dataDxfId="121"/>
    <tableColumn id="2" xr3:uid="{45E84168-2081-4B48-B849-9B4191DB8760}" name="Made" dataDxfId="120"/>
    <tableColumn id="3" xr3:uid="{4365113B-9BD0-4039-86FD-5988180C02D6}" name="Attempt" dataDxfId="119"/>
    <tableColumn id="4" xr3:uid="{45C44DA8-5432-4389-B77D-373E8B94E65F}" name="Field Goal %" dataDxfId="118" dataCellStyle="Percent"/>
    <tableColumn id="5" xr3:uid="{0B006118-6B45-4698-A223-7AA6EDD29FD3}" name="Made 3" dataDxfId="117"/>
    <tableColumn id="6" xr3:uid="{23759C76-D8A5-437C-82C8-F46943695D5B}" name="Attempt 3" dataDxfId="116"/>
    <tableColumn id="7" xr3:uid="{2053B0C7-6292-4287-A3D2-7F15E8E549E7}" name="3pt Field Goal %" dataDxfId="115"/>
    <tableColumn id="8" xr3:uid="{57BF742F-F8CE-4C08-9203-8226346F2117}" name="FTM" dataDxfId="114"/>
    <tableColumn id="9" xr3:uid="{7193E76A-1A3C-4736-BE31-56EFB20E31B6}" name="FTA" dataDxfId="113"/>
    <tableColumn id="10" xr3:uid="{60FC470A-6A4A-4303-8ECA-E879DE2A7570}" name="FT%" dataDxfId="112"/>
    <tableColumn id="11" xr3:uid="{3ED95969-DD9A-4A56-8A01-FA9EACFC4E6F}" name="Hockey" dataDxfId="111"/>
    <tableColumn id="12" xr3:uid="{93A13913-AA11-4605-9A08-3D594D7237F4}" name="Assists" dataDxfId="110"/>
    <tableColumn id="13" xr3:uid="{5C661EA7-97CB-4F3B-8B6C-592E56180750}" name="Turnovers" dataDxfId="109"/>
    <tableColumn id="14" xr3:uid="{0C97F93B-68F4-4B6C-BFBD-11DABFFA1F19}" name="A/TO" dataDxfId="108"/>
    <tableColumn id="15" xr3:uid="{2C044E94-97C2-41A3-8459-A3A6E3EE51EE}" name="Offensive" dataDxfId="107"/>
    <tableColumn id="18" xr3:uid="{841AE5B2-A36A-412C-A7DB-6E43C6566426}" name="Defensive" dataDxfId="106"/>
    <tableColumn id="21" xr3:uid="{58EC0D61-5E8C-4BAF-95B2-1E7B79E7EEBF}" name="Deflections" dataDxfId="105"/>
    <tableColumn id="22" xr3:uid="{AB9A6C88-9188-4B87-B4F8-D57FF0A0C425}" name="Steals" dataDxfId="104"/>
    <tableColumn id="23" xr3:uid="{4EAD0E7E-ACC3-4712-8945-94FC25BF5ADD}" name="Blocks" dataDxfId="103"/>
    <tableColumn id="24" xr3:uid="{FA10E939-4B62-4523-9D0A-1D883B19FE4A}" name="Loose Balls" dataDxfId="102"/>
    <tableColumn id="25" xr3:uid="{EBBA2D24-3E8A-4618-951A-F43A99B46ABB}" name="Charges" dataDxfId="101"/>
    <tableColumn id="26" xr3:uid="{FE574FCD-47C7-4C75-8159-423BC6668312}" name="Fouls" dataDxfId="100"/>
  </tableColumns>
  <tableStyleInfo name="TableStyleLight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A4FBDF0-4C8E-4A0F-B8E0-7C53B3C2AD6D}" name="Table33567891011121314151617181920212223242526272829333583629393774171921232527293133353842454955636771764381012" displayName="Table33567891011121314151617181920212223242526272829333583629393774171921232527293133353842454955636771764381012" ref="A3:V16" totalsRowShown="0" headerRowDxfId="99" dataDxfId="98" tableBorderDxfId="97">
  <autoFilter ref="A3:V16" xr:uid="{A5E1FF7C-43C8-4A92-8A3A-D396FB59C491}"/>
  <tableColumns count="22">
    <tableColumn id="1" xr3:uid="{ACCD6369-E372-4945-A5CC-9F03A3F8BEAB}" name="Player" dataDxfId="96"/>
    <tableColumn id="2" xr3:uid="{C2ECECD1-88B4-41C6-A31E-A4FDEF3F4F2D}" name="Made" dataDxfId="95"/>
    <tableColumn id="3" xr3:uid="{DBA0239B-16CE-4E67-8565-4F776952DC67}" name="Attempt" dataDxfId="94"/>
    <tableColumn id="4" xr3:uid="{840021B8-24C0-4B5C-99F3-714D3396CFCC}" name="Field Goal %" dataDxfId="93" dataCellStyle="Percent"/>
    <tableColumn id="5" xr3:uid="{92721CFB-7CDE-4ABF-8840-989CF4348912}" name="Made 3" dataDxfId="92"/>
    <tableColumn id="6" xr3:uid="{19AD21E6-CAE9-46B9-8D80-4F81C8B2AD0B}" name="Attempt 3" dataDxfId="91"/>
    <tableColumn id="7" xr3:uid="{D3E0B55D-F323-499D-9DB0-CB19740E603D}" name="3pt Field Goal %" dataDxfId="90"/>
    <tableColumn id="8" xr3:uid="{99AE99D2-45A3-41C3-B5D5-64B33A13E982}" name="FTM" dataDxfId="89"/>
    <tableColumn id="9" xr3:uid="{B1318D33-8DE0-4D72-9451-28F5A5BD12B6}" name="FTA" dataDxfId="88"/>
    <tableColumn id="10" xr3:uid="{609260E1-B3D0-4219-9F2C-EA6587C7F028}" name="FT%" dataDxfId="87"/>
    <tableColumn id="11" xr3:uid="{7BA867B5-FCF3-4389-8649-8F880F6A9F1C}" name="Hockey" dataDxfId="86"/>
    <tableColumn id="12" xr3:uid="{A98482B3-5BBA-4450-9B5F-95CAFE75FC38}" name="Assists" dataDxfId="85"/>
    <tableColumn id="13" xr3:uid="{6D7FA8A2-884B-4C0A-8002-039D4144D892}" name="Turnovers" dataDxfId="84"/>
    <tableColumn id="14" xr3:uid="{DDF875AA-ADC8-4005-B860-FF393B586B9E}" name="A/TO" dataDxfId="83"/>
    <tableColumn id="15" xr3:uid="{1AAF70C8-9A6B-47A2-920F-3FDBE137D5DC}" name="Offensive" dataDxfId="82"/>
    <tableColumn id="18" xr3:uid="{27300F37-D489-4117-8CD4-5E81BCEDB8D3}" name="Defensive" dataDxfId="81"/>
    <tableColumn id="21" xr3:uid="{D2235FF3-8A06-4FE1-AF57-E0BF87F23D3A}" name="Deflections" dataDxfId="80"/>
    <tableColumn id="22" xr3:uid="{C3ABBB79-A254-4AD1-81EC-50090C859271}" name="Steals" dataDxfId="79"/>
    <tableColumn id="23" xr3:uid="{32B128AA-E50E-489F-9380-75543797F52B}" name="Blocks" dataDxfId="78"/>
    <tableColumn id="24" xr3:uid="{AFA34305-701B-4D17-9814-A464209FAF4C}" name="Loose Balls" dataDxfId="77"/>
    <tableColumn id="25" xr3:uid="{2C77C2C7-AF59-45BD-91B3-2F46760F2A2C}" name="Charges" dataDxfId="76"/>
    <tableColumn id="26" xr3:uid="{73A8E3AD-0971-4743-9154-6FD852B5532D}" name="Fouls" dataDxfId="7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89B5BB-429F-4334-AA56-DC5B96451236}" name="Table33567891011121314151617181920212223242526272829333510" displayName="Table33567891011121314151617181920212223242526272829333510" ref="A3:V16" totalsRowShown="0" headerRowDxfId="524" dataDxfId="523" tableBorderDxfId="522">
  <autoFilter ref="A3:V16" xr:uid="{AD89B5BB-429F-4334-AA56-DC5B96451236}"/>
  <tableColumns count="22">
    <tableColumn id="1" xr3:uid="{D24F7458-7C40-41B8-AA04-7E252EA1A6E3}" name="Player" dataDxfId="521"/>
    <tableColumn id="2" xr3:uid="{3240BEDD-9A40-4128-9805-BE8A4FBE9B06}" name="Made" dataDxfId="520">
      <calculatedColumnFormula>SUM('P1:P9'!B4)</calculatedColumnFormula>
    </tableColumn>
    <tableColumn id="3" xr3:uid="{565853B9-251B-4D27-A567-997618699B6D}" name="Attempt" dataDxfId="519">
      <calculatedColumnFormula>SUM('P1:P9'!C4)</calculatedColumnFormula>
    </tableColumn>
    <tableColumn id="4" xr3:uid="{3F70641A-7848-4735-845F-9854D0959EFF}" name="Field Goal %" dataDxfId="518" dataCellStyle="Percent">
      <calculatedColumnFormula>IFERROR(Table33567891011121314151617181920212223242526272829333510[[#This Row],[Made]]/Table33567891011121314151617181920212223242526272829333510[[#This Row],[Attempt]],"-")</calculatedColumnFormula>
    </tableColumn>
    <tableColumn id="5" xr3:uid="{6F892A9C-61D1-4542-8F8B-94188A4C7F93}" name="Made 3" dataDxfId="517">
      <calculatedColumnFormula>SUM('P1:P9'!E4)</calculatedColumnFormula>
    </tableColumn>
    <tableColumn id="6" xr3:uid="{4D326AE3-A6FE-4BE4-94CB-A064E18C4A3A}" name="Attempt 3" dataDxfId="516">
      <calculatedColumnFormula>SUM('P1:P9'!F4)</calculatedColumnFormula>
    </tableColumn>
    <tableColumn id="7" xr3:uid="{A4977C45-1BCF-46BD-BF12-F186DB54D337}" name="3pt Field Goal %" dataDxfId="515">
      <calculatedColumnFormula>IFERROR(Table33567891011121314151617181920212223242526272829333510[[#This Row],[Made 3]]/Table33567891011121314151617181920212223242526272829333510[[#This Row],[Attempt 3]],"-")</calculatedColumnFormula>
    </tableColumn>
    <tableColumn id="8" xr3:uid="{8BBC4FC2-12E1-4296-94AD-10129BA24029}" name="FTM" dataDxfId="514">
      <calculatedColumnFormula>SUM('P1:P9'!H4)</calculatedColumnFormula>
    </tableColumn>
    <tableColumn id="9" xr3:uid="{477E2380-DC43-430C-B2EF-D534A95F7DD1}" name="FTA" dataDxfId="513">
      <calculatedColumnFormula>SUM('P1:P9'!I4)</calculatedColumnFormula>
    </tableColumn>
    <tableColumn id="10" xr3:uid="{9C528856-0DE1-4474-8163-A957F84D72B1}" name="FT%" dataDxfId="512">
      <calculatedColumnFormula>IFERROR(Table33567891011121314151617181920212223242526272829333510[[#This Row],[FTM]]/Table33567891011121314151617181920212223242526272829333510[[#This Row],[FTA]],"-")</calculatedColumnFormula>
    </tableColumn>
    <tableColumn id="11" xr3:uid="{A3423EE4-4066-4592-9675-25C9273E8697}" name="Hockey" dataDxfId="511">
      <calculatedColumnFormula>SUM('P1:P9'!K4)</calculatedColumnFormula>
    </tableColumn>
    <tableColumn id="12" xr3:uid="{3D743D7C-1823-48D0-B46C-B33695CBC8F2}" name="Assists" dataDxfId="510">
      <calculatedColumnFormula>SUM('P1:P9'!L4)</calculatedColumnFormula>
    </tableColumn>
    <tableColumn id="13" xr3:uid="{0406D7E4-15F5-4D8A-B659-CA1AB75AFB9C}" name="Turnovers" dataDxfId="509">
      <calculatedColumnFormula>SUM('P1:P9'!M4)</calculatedColumnFormula>
    </tableColumn>
    <tableColumn id="14" xr3:uid="{2E128B6C-54DC-4641-9104-B4241E174342}" name="A/TO" dataDxfId="508">
      <calculatedColumnFormula>IFERROR(Table33567891011121314151617181920212223242526272829333510[[#This Row],[Assists]]/Table33567891011121314151617181920212223242526272829333510[[#This Row],[Turnovers]],Table33567891011121314151617181920212223242526272829333510[[#This Row],[Assists]])</calculatedColumnFormula>
    </tableColumn>
    <tableColumn id="15" xr3:uid="{36213D62-9A7E-4FD0-AF53-48E474BE943D}" name="Offensive" dataDxfId="507">
      <calculatedColumnFormula>SUM('P1:P9'!O4)</calculatedColumnFormula>
    </tableColumn>
    <tableColumn id="18" xr3:uid="{A97C8F8F-D88F-4124-A5E6-CFABBABA9CAB}" name="Defensive" dataDxfId="506">
      <calculatedColumnFormula>SUM('P1:P9'!P4)</calculatedColumnFormula>
    </tableColumn>
    <tableColumn id="21" xr3:uid="{170C605A-82FC-4F2E-9E6B-031F045A5B0D}" name="Deflections" dataDxfId="505">
      <calculatedColumnFormula>SUM('P1:P9'!Q4)</calculatedColumnFormula>
    </tableColumn>
    <tableColumn id="22" xr3:uid="{A51F8D9D-BA07-4058-89ED-D55D8079174D}" name="Steals" dataDxfId="504">
      <calculatedColumnFormula>SUM('P1:P9'!R4)</calculatedColumnFormula>
    </tableColumn>
    <tableColumn id="23" xr3:uid="{57D3904D-C956-4C23-95F7-33BDB13BCDE3}" name="Blocks" dataDxfId="503">
      <calculatedColumnFormula>SUM('P1:P9'!S4)</calculatedColumnFormula>
    </tableColumn>
    <tableColumn id="24" xr3:uid="{FBC3A030-EDEB-4591-A595-3D0A90AB6292}" name="Loose Balls" dataDxfId="502">
      <calculatedColumnFormula>SUM('P1:P9'!T4)</calculatedColumnFormula>
    </tableColumn>
    <tableColumn id="25" xr3:uid="{075DDEEC-E53A-45EB-9FDE-D7D724211710}" name="Charges" dataDxfId="501">
      <calculatedColumnFormula>SUM('P1:P9'!U4)</calculatedColumnFormula>
    </tableColumn>
    <tableColumn id="26" xr3:uid="{FE2A6491-0C34-4FD9-9EBC-C623991B07E4}" name="Fouls" dataDxfId="500">
      <calculatedColumnFormula>SUM('P1:P9'!V4)</calculatedColumnFormula>
    </tableColumn>
  </tableColumns>
  <tableStyleInfo name="TableStyleLight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455A61C-E847-4FF0-B253-4E8A7DE17217}" name="Table33567891011121314151617181920212223242526272829333510795791113" displayName="Table33567891011121314151617181920212223242526272829333510795791113" ref="A21:V34" totalsRowShown="0" headerRowDxfId="74" dataDxfId="73" tableBorderDxfId="72">
  <autoFilter ref="A21:V34" xr:uid="{167B833C-132B-48A7-80C8-2C391F387578}"/>
  <tableColumns count="22">
    <tableColumn id="1" xr3:uid="{BCAF452A-4221-4877-9A85-491775A9334A}" name="Player" dataDxfId="71"/>
    <tableColumn id="2" xr3:uid="{393DEDD9-ACC9-45AC-A23D-169EDBF98679}" name="Made" dataDxfId="70"/>
    <tableColumn id="3" xr3:uid="{235ABDDB-BF62-4D30-946C-76B581DE30B0}" name="Attempt" dataDxfId="69"/>
    <tableColumn id="4" xr3:uid="{9E21048B-8772-4515-B54D-E4B696E913BD}" name="Field Goal %" dataDxfId="68" dataCellStyle="Percent"/>
    <tableColumn id="5" xr3:uid="{B7B0EF47-A01E-402A-B16D-5252E936E891}" name="Made 3" dataDxfId="67"/>
    <tableColumn id="6" xr3:uid="{53C68E62-9368-4F48-AB9B-0AEA49E3546C}" name="Attempt 3" dataDxfId="66"/>
    <tableColumn id="7" xr3:uid="{8BFCEB92-2AF3-449A-9F4D-12717DDBD81C}" name="3pt Field Goal %" dataDxfId="65"/>
    <tableColumn id="8" xr3:uid="{BA8621B9-748A-4F03-A320-EDC0407EE653}" name="FTM" dataDxfId="64"/>
    <tableColumn id="9" xr3:uid="{73BCA164-34AA-45D0-83C5-39C6DE710454}" name="FTA" dataDxfId="63"/>
    <tableColumn id="10" xr3:uid="{B6196250-DB42-44EE-8381-88C97EF01D54}" name="FT%" dataDxfId="62"/>
    <tableColumn id="11" xr3:uid="{76E220E0-3469-40D8-81B2-D83B325B3F0F}" name="Hockey" dataDxfId="61"/>
    <tableColumn id="12" xr3:uid="{F1FCC82E-6783-4268-BF8C-DBDBA3A59BC2}" name="Assists" dataDxfId="60"/>
    <tableColumn id="13" xr3:uid="{5126D7D0-E500-466E-9FBA-DBAAE724DF35}" name="Turnovers" dataDxfId="59"/>
    <tableColumn id="14" xr3:uid="{87D4FE03-FBDB-42E7-B00F-E1B7AEE18B93}" name="A/TO" dataDxfId="58"/>
    <tableColumn id="15" xr3:uid="{9FD3D644-BC49-40EF-8C80-4F46CDB040E2}" name="Offensive" dataDxfId="57"/>
    <tableColumn id="18" xr3:uid="{54651C16-8B7D-4847-9A3B-B8FBAE2888BE}" name="Defensive" dataDxfId="56"/>
    <tableColumn id="21" xr3:uid="{87175C5A-D1C1-4AC0-9F9D-B70F18E6A9E5}" name="Deflections" dataDxfId="55"/>
    <tableColumn id="22" xr3:uid="{C4197516-6719-4B9B-B3EE-F2B6E9EBFD28}" name="Steals" dataDxfId="54"/>
    <tableColumn id="23" xr3:uid="{CE41156B-77CD-4F7B-8557-2612906049F1}" name="Blocks" dataDxfId="53"/>
    <tableColumn id="24" xr3:uid="{30DC50B8-B8B3-4431-8852-073BD8587C3E}" name="Loose Balls" dataDxfId="52"/>
    <tableColumn id="25" xr3:uid="{64FFC2E1-9581-499C-8CB6-C1CA4376526B}" name="Charges" dataDxfId="51"/>
    <tableColumn id="26" xr3:uid="{7BF26DC5-F152-40E6-9BC4-752E973377F5}" name="Fouls" dataDxfId="50"/>
  </tableColumns>
  <tableStyleInfo name="TableStyleLight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F55BA5-B8FA-447D-A899-E9BC3F6FEE0F}" name="Table3356789101112131415161718192021222324252627282933358362939377417192123252729313335384245495563677176438101217" displayName="Table3356789101112131415161718192021222324252627282933358362939377417192123252729313335384245495563677176438101217" ref="A3:V16" totalsRowShown="0" headerRowDxfId="49" dataDxfId="48" tableBorderDxfId="47">
  <autoFilter ref="A3:V16" xr:uid="{A5E1FF7C-43C8-4A92-8A3A-D396FB59C491}"/>
  <tableColumns count="22">
    <tableColumn id="1" xr3:uid="{FA80B3C5-3077-42A3-B74F-2A7A2F1B3C40}" name="Player" dataDxfId="46"/>
    <tableColumn id="2" xr3:uid="{1EFB1661-CB0A-464C-B508-E1FB3B5C8D98}" name="Made" dataDxfId="45"/>
    <tableColumn id="3" xr3:uid="{B788049F-3DBC-45E5-844D-9D49BBB36D32}" name="Attempt" dataDxfId="44"/>
    <tableColumn id="4" xr3:uid="{17AF5355-D497-44CC-9025-C7A0F152F2A9}" name="Field Goal %" dataDxfId="43" dataCellStyle="Percent"/>
    <tableColumn id="5" xr3:uid="{43E29AC1-CE51-445C-A05B-B881642EE966}" name="Made 3" dataDxfId="42"/>
    <tableColumn id="6" xr3:uid="{ECF37323-2EA1-48E8-B727-D5228420458D}" name="Attempt 3" dataDxfId="41"/>
    <tableColumn id="7" xr3:uid="{81F68C04-27E8-4D14-8FC7-1AFEC0A07ACC}" name="3pt Field Goal %" dataDxfId="40"/>
    <tableColumn id="8" xr3:uid="{F8A3AA30-F27B-4827-84FC-D59DF0EC6CFC}" name="FTM" dataDxfId="39"/>
    <tableColumn id="9" xr3:uid="{93672F59-B059-4DC9-88F8-AA3315D64292}" name="FTA" dataDxfId="38"/>
    <tableColumn id="10" xr3:uid="{007C2EF6-D62A-4538-A412-39EE7661A0A5}" name="FT%" dataDxfId="37"/>
    <tableColumn id="11" xr3:uid="{C698C93D-9F93-4ACD-8848-6EA7D96629E5}" name="Hockey" dataDxfId="36"/>
    <tableColumn id="12" xr3:uid="{4CC08F11-0373-423E-A327-E382CCAFDCBC}" name="Assists" dataDxfId="35"/>
    <tableColumn id="13" xr3:uid="{B2C88950-37AB-42FB-B5E2-F4C3372154F8}" name="Turnovers" dataDxfId="34"/>
    <tableColumn id="14" xr3:uid="{343CF406-1FFB-4FE1-9976-914F51D542E0}" name="A/TO" dataDxfId="33"/>
    <tableColumn id="15" xr3:uid="{0902283D-3C1A-4707-8948-35C6CCD4C8CB}" name="Offensive" dataDxfId="32"/>
    <tableColumn id="18" xr3:uid="{3E2EB40B-D795-449D-A914-BCEA5594A24C}" name="Defensive" dataDxfId="31"/>
    <tableColumn id="21" xr3:uid="{64DE3095-F52F-4E97-87C1-0BA10BEC3185}" name="Deflections" dataDxfId="30"/>
    <tableColumn id="22" xr3:uid="{5D52D698-3EFA-4264-AEF6-A42A76A258F8}" name="Steals" dataDxfId="29"/>
    <tableColumn id="23" xr3:uid="{62EFC1D1-14C6-44E6-B375-914E263B64F4}" name="Blocks" dataDxfId="28"/>
    <tableColumn id="24" xr3:uid="{E87304A7-BB0E-4AD7-955C-333F18354BE6}" name="Loose Balls" dataDxfId="27"/>
    <tableColumn id="25" xr3:uid="{A07FC875-9D23-4841-9A0A-2533E86529CD}" name="Charges" dataDxfId="26"/>
    <tableColumn id="26" xr3:uid="{7BFC6A5F-4684-4758-B16C-2E0B74E75A5C}" name="Fouls" dataDxfId="25"/>
  </tableColumns>
  <tableStyleInfo name="TableStyleLight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3D40E30-DE1C-4493-BFE7-709C9B46020E}" name="Table3356789101112131415161718192021222324252627282933351079579111318" displayName="Table3356789101112131415161718192021222324252627282933351079579111318" ref="A21:V34" totalsRowShown="0" headerRowDxfId="24" dataDxfId="23" tableBorderDxfId="22">
  <autoFilter ref="A21:V34" xr:uid="{167B833C-132B-48A7-80C8-2C391F387578}"/>
  <tableColumns count="22">
    <tableColumn id="1" xr3:uid="{F45C83AB-5872-42BE-B033-1B1AC6AC4EA2}" name="Player" dataDxfId="21"/>
    <tableColumn id="2" xr3:uid="{235C8E13-9574-43CF-8013-B1E9F46E355B}" name="Made" dataDxfId="20"/>
    <tableColumn id="3" xr3:uid="{EBD68F36-7573-4793-AA11-44F2D8842C25}" name="Attempt" dataDxfId="19"/>
    <tableColumn id="4" xr3:uid="{99449826-200A-4838-85E9-CAAB10C040C5}" name="Field Goal %" dataDxfId="18" dataCellStyle="Percent"/>
    <tableColumn id="5" xr3:uid="{AAB807E5-8C34-4330-9238-A21FBFA12BA7}" name="Made 3" dataDxfId="17"/>
    <tableColumn id="6" xr3:uid="{6154F736-239A-4750-BA9F-17632BCD19B0}" name="Attempt 3" dataDxfId="16"/>
    <tableColumn id="7" xr3:uid="{1F635311-BB2A-44D2-8696-31C55B93A1E1}" name="3pt Field Goal %" dataDxfId="15"/>
    <tableColumn id="8" xr3:uid="{79B66033-897A-4D91-936C-56C39F8948EC}" name="FTM" dataDxfId="14"/>
    <tableColumn id="9" xr3:uid="{E7357604-40D6-491B-84FF-AD1B75A37F8A}" name="FTA" dataDxfId="13"/>
    <tableColumn id="10" xr3:uid="{DA02BF89-B961-45F3-BE31-3A65B9BDDCFE}" name="FT%" dataDxfId="12"/>
    <tableColumn id="11" xr3:uid="{1ED3DADE-680B-4CFD-B859-2EA422FD2CC2}" name="Hockey" dataDxfId="11"/>
    <tableColumn id="12" xr3:uid="{7E134665-A7D0-429F-AD65-0ED094261445}" name="Assists" dataDxfId="10"/>
    <tableColumn id="13" xr3:uid="{A7CCFAD3-4DB7-4071-840D-7AFDAB41E15E}" name="Turnovers" dataDxfId="9"/>
    <tableColumn id="14" xr3:uid="{372D698B-84E5-4D54-81AA-CD619C6EF76F}" name="A/TO" dataDxfId="8"/>
    <tableColumn id="15" xr3:uid="{7F81BAF2-5D26-4779-B050-C17152222E3B}" name="Offensive" dataDxfId="7"/>
    <tableColumn id="18" xr3:uid="{347677CD-6A98-40D7-9C7E-E1965ECBEDAE}" name="Defensive" dataDxfId="6"/>
    <tableColumn id="21" xr3:uid="{C6EA29B7-5F41-4A2D-A391-F03D0067EDDC}" name="Deflections" dataDxfId="5"/>
    <tableColumn id="22" xr3:uid="{0381E313-0D94-47D1-A66D-2BFB07CAB1E7}" name="Steals" dataDxfId="4"/>
    <tableColumn id="23" xr3:uid="{5DCF7E1B-7D62-4314-991A-8C16CC97AB1A}" name="Blocks" dataDxfId="3"/>
    <tableColumn id="24" xr3:uid="{33478835-A070-4890-9C64-DE5381EBEEB0}" name="Loose Balls" dataDxfId="2"/>
    <tableColumn id="25" xr3:uid="{D2C563D6-8A67-4A54-9F40-01447A81BF9C}" name="Charges" dataDxfId="1"/>
    <tableColumn id="26" xr3:uid="{0EA01FC8-5705-4DDD-868E-E9C255B103F0}" name="Fouls" dataDxfId="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979CF2-35A0-46B4-A951-2782D374F471}" name="Table335678910111213141516171819202122232425262728293335836293937741719212325272931333538424549556367717646" displayName="Table335678910111213141516171819202122232425262728293335836293937741719212325272931333538424549556367717646" ref="A3:V16" totalsRowShown="0" headerRowDxfId="499" dataDxfId="498" tableBorderDxfId="497">
  <autoFilter ref="A3:V16" xr:uid="{A5E1FF7C-43C8-4A92-8A3A-D396FB59C491}"/>
  <tableColumns count="22">
    <tableColumn id="1" xr3:uid="{C0205D9D-A550-477D-8782-0A96ADEBF323}" name="Player" dataDxfId="496"/>
    <tableColumn id="2" xr3:uid="{56041E49-A33D-441E-A7EE-BF460D57DBD6}" name="Made" dataDxfId="495"/>
    <tableColumn id="3" xr3:uid="{1C0362FA-0461-4445-9FBF-E2DD7990A5C3}" name="Attempt" dataDxfId="494"/>
    <tableColumn id="4" xr3:uid="{572F6155-F4E5-488F-BB04-EF3E94736503}" name="Field Goal %" dataDxfId="493" dataCellStyle="Percent"/>
    <tableColumn id="5" xr3:uid="{07657F49-1C7D-4704-912D-2EE95EB0B53F}" name="Made 3" dataDxfId="492"/>
    <tableColumn id="6" xr3:uid="{D67C3361-AB7D-45B1-AFED-5A707EA75E90}" name="Attempt 3" dataDxfId="491"/>
    <tableColumn id="7" xr3:uid="{58365E1E-1801-4EF1-8A61-E5812271335E}" name="3pt Field Goal %" dataDxfId="490"/>
    <tableColumn id="8" xr3:uid="{0A0B6161-970D-4CA2-B0DF-8F36A2F8E278}" name="FTM" dataDxfId="489"/>
    <tableColumn id="9" xr3:uid="{FCECBF45-B547-43D5-B517-0D783D1A3E1E}" name="FTA" dataDxfId="488"/>
    <tableColumn id="10" xr3:uid="{C1A59B96-798A-490F-8D42-DE07419A7A16}" name="FT%" dataDxfId="487"/>
    <tableColumn id="11" xr3:uid="{952C8177-D20E-4820-AED8-9EA6278BD338}" name="Hockey" dataDxfId="486"/>
    <tableColumn id="12" xr3:uid="{3976C137-D096-4A5D-9013-4265875AED47}" name="Assists" dataDxfId="485"/>
    <tableColumn id="13" xr3:uid="{C997ADC7-3DF5-4194-8E7D-679A827549B8}" name="Turnovers" dataDxfId="484"/>
    <tableColumn id="14" xr3:uid="{135EAE6F-7E0B-4DCA-BF5E-EF903BB13052}" name="A/TO" dataDxfId="483"/>
    <tableColumn id="15" xr3:uid="{9979ECFC-7C9E-4895-B8FA-46BD35FF112A}" name="Offensive" dataDxfId="482"/>
    <tableColumn id="18" xr3:uid="{09889D74-0725-4E16-BF78-6137FB11C4EC}" name="Defensive" dataDxfId="481"/>
    <tableColumn id="21" xr3:uid="{097B0F29-B733-4A85-9C56-4B69F263CA6F}" name="Deflections" dataDxfId="480"/>
    <tableColumn id="22" xr3:uid="{D53DA41C-6B52-435B-9AD9-F76527EE671D}" name="Steals" dataDxfId="479"/>
    <tableColumn id="23" xr3:uid="{6EA637E8-7808-4639-833D-313475BA9FAF}" name="Blocks" dataDxfId="478"/>
    <tableColumn id="24" xr3:uid="{850DC1FF-5947-4CA6-89FD-F4BF7B3D5802}" name="Loose Balls" dataDxfId="477"/>
    <tableColumn id="25" xr3:uid="{AAC5345A-E13E-4477-BB92-09D71330C003}" name="Charges" dataDxfId="476"/>
    <tableColumn id="26" xr3:uid="{DA61A170-47B8-468D-B310-D60F589B8584}" name="Fouls" dataDxfId="475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E89FDF9-21DA-43C9-B916-A16F90053267}" name="Table33567891011121314151617181920212223242526272829333583629393774171921232527293133353842454955636771764616" displayName="Table33567891011121314151617181920212223242526272829333583629393774171921232527293133353842454955636771764616" ref="A3:V16" totalsRowShown="0" headerRowDxfId="474" dataDxfId="473" tableBorderDxfId="472">
  <autoFilter ref="A3:V16" xr:uid="{A5E1FF7C-43C8-4A92-8A3A-D396FB59C491}"/>
  <tableColumns count="22">
    <tableColumn id="1" xr3:uid="{DB2581B2-D35D-4D24-A734-5ACD8E4A16EE}" name="Player" dataDxfId="471"/>
    <tableColumn id="2" xr3:uid="{B967EA3D-AF1A-429B-9708-29D6A8EEA8EE}" name="Made" dataDxfId="470">
      <calculatedColumnFormula>SUM('P5:P8'!B4)</calculatedColumnFormula>
    </tableColumn>
    <tableColumn id="3" xr3:uid="{FE04ADE6-78E9-49D1-8FB1-100132D308C4}" name="Attempt" dataDxfId="469">
      <calculatedColumnFormula>SUM('P5:P8'!C4)</calculatedColumnFormula>
    </tableColumn>
    <tableColumn id="4" xr3:uid="{375EBBD4-719F-4F8E-A26F-E9D6705301F8}" name="Field Goal %" dataDxfId="468" dataCellStyle="Percent">
      <calculatedColumnFormula>IFERROR(Table33567891011121314151617181920212223242526272829333583629393774171921232527293133353842454955636771764616[[#This Row],[Made]]/Table33567891011121314151617181920212223242526272829333583629393774171921232527293133353842454955636771764616[[#This Row],[Attempt]],"-")</calculatedColumnFormula>
    </tableColumn>
    <tableColumn id="5" xr3:uid="{A2C0D4CC-57D7-4E8B-A14B-A8DDD901350E}" name="Made 3" dataDxfId="467">
      <calculatedColumnFormula>SUM('P5:P8'!E4)</calculatedColumnFormula>
    </tableColumn>
    <tableColumn id="6" xr3:uid="{A5404EE8-ACE0-4E7D-9F19-3D7089E7BC2D}" name="Attempt 3" dataDxfId="466">
      <calculatedColumnFormula>SUM('P5:P8'!F4)</calculatedColumnFormula>
    </tableColumn>
    <tableColumn id="7" xr3:uid="{9B0DA03D-58E6-431D-92F2-D9E82FD5F441}" name="3pt Field Goal %" dataDxfId="465">
      <calculatedColumnFormula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calculatedColumnFormula>
    </tableColumn>
    <tableColumn id="8" xr3:uid="{A085DCC6-0E32-4D8B-BFF9-1CC4BD0EF1FF}" name="FTM" dataDxfId="464">
      <calculatedColumnFormula>SUM('P5:P8'!H4)</calculatedColumnFormula>
    </tableColumn>
    <tableColumn id="9" xr3:uid="{7E270FB1-52E1-4C21-9A21-41C8442A5567}" name="FTA" dataDxfId="463">
      <calculatedColumnFormula>SUM('P5:P8'!I4)</calculatedColumnFormula>
    </tableColumn>
    <tableColumn id="10" xr3:uid="{DFDE6D53-9D54-4F7A-A4A4-D4E2D5F2B4B9}" name="FT%" dataDxfId="462">
      <calculatedColumnFormula>IFERROR(Table33567891011121314151617181920212223242526272829333583629393774171921232527293133353842454955636771764616[[#This Row],[FTM]]/Table33567891011121314151617181920212223242526272829333583629393774171921232527293133353842454955636771764616[[#This Row],[FTA]],"-")</calculatedColumnFormula>
    </tableColumn>
    <tableColumn id="11" xr3:uid="{2DEB9010-FFAD-4090-B321-B2F4CD965658}" name="Hockey" dataDxfId="461">
      <calculatedColumnFormula>SUM('P5:P8'!K4)</calculatedColumnFormula>
    </tableColumn>
    <tableColumn id="12" xr3:uid="{212C6986-0831-4FD7-B8E1-4FA568B78AEC}" name="Assists" dataDxfId="460">
      <calculatedColumnFormula>SUM('P5:P8'!L4)</calculatedColumnFormula>
    </tableColumn>
    <tableColumn id="13" xr3:uid="{431681C0-1EC6-4CBD-8B49-1C2670550D1B}" name="Turnovers" dataDxfId="459">
      <calculatedColumnFormula>SUM('P5:P8'!M4)</calculatedColumnFormula>
    </tableColumn>
    <tableColumn id="14" xr3:uid="{E8530FAD-B292-4242-A46B-C69370DF60C6}" name="A/TO" dataDxfId="458">
      <calculatedColumnFormula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calculatedColumnFormula>
    </tableColumn>
    <tableColumn id="15" xr3:uid="{9A4F4E79-55DB-443E-9657-B1CF7FAEA144}" name="Offensive" dataDxfId="457">
      <calculatedColumnFormula>SUM('P5:P8'!O4)</calculatedColumnFormula>
    </tableColumn>
    <tableColumn id="18" xr3:uid="{663EA9AA-ECC9-42BB-9440-3D5C2590E631}" name="Defensive" dataDxfId="456">
      <calculatedColumnFormula>SUM('P5:P8'!P4)</calculatedColumnFormula>
    </tableColumn>
    <tableColumn id="21" xr3:uid="{892F2F13-2FBC-459F-A288-FD5A19745751}" name="Deflections" dataDxfId="455">
      <calculatedColumnFormula>SUM('P5:P8'!Q4)</calculatedColumnFormula>
    </tableColumn>
    <tableColumn id="22" xr3:uid="{6AF637AC-8A49-453D-A34D-426F4F995F1C}" name="Steals" dataDxfId="454">
      <calculatedColumnFormula>SUM('P5:P8'!R4)</calculatedColumnFormula>
    </tableColumn>
    <tableColumn id="23" xr3:uid="{30D30A75-11E4-47EE-B4B1-8CFADAF77A87}" name="Blocks" dataDxfId="453">
      <calculatedColumnFormula>SUM('P5:P8'!S4)</calculatedColumnFormula>
    </tableColumn>
    <tableColumn id="24" xr3:uid="{076FE1DF-2D32-479D-B7F0-C048980D0E92}" name="Loose Balls" dataDxfId="452">
      <calculatedColumnFormula>SUM('P5:P8'!T4)</calculatedColumnFormula>
    </tableColumn>
    <tableColumn id="25" xr3:uid="{7443594B-544E-45AC-897A-CCA3E4A85A0B}" name="Charges" dataDxfId="451">
      <calculatedColumnFormula>SUM('P5:P8'!U4)</calculatedColumnFormula>
    </tableColumn>
    <tableColumn id="26" xr3:uid="{D7E55FA5-B646-4952-BAC1-6DC4C1AF5F35}" name="Fouls" dataDxfId="450">
      <calculatedColumnFormula>SUM('P5:P8'!V4)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90ABDAA-3B2D-47CD-8939-511A376F04C1}" name="Table33567891011121314151617181920212223242526272829333583629393746" displayName="Table33567891011121314151617181920212223242526272829333583629393746" ref="A3:V16" totalsRowShown="0" headerRowDxfId="449" dataDxfId="448" tableBorderDxfId="447">
  <autoFilter ref="A3:V16" xr:uid="{A5E1FF7C-43C8-4A92-8A3A-D396FB59C491}"/>
  <tableColumns count="22">
    <tableColumn id="1" xr3:uid="{2FCFF37E-FAD1-41F1-A177-B8E442EE833F}" name="Player" dataDxfId="446"/>
    <tableColumn id="2" xr3:uid="{AAB376B3-F912-4EBC-9D48-2BD2D47E47BA}" name="Made" dataDxfId="445"/>
    <tableColumn id="3" xr3:uid="{E82DACBD-841A-40B2-9013-37E75402264A}" name="Attempt" dataDxfId="444"/>
    <tableColumn id="4" xr3:uid="{7B06D57B-A5CD-4826-8642-2C2F46E916E6}" name="Field Goal %" dataDxfId="443" dataCellStyle="Percent"/>
    <tableColumn id="5" xr3:uid="{933A358E-3671-4610-9E66-FC233E57F286}" name="Made 3" dataDxfId="442"/>
    <tableColumn id="6" xr3:uid="{53C3C8AB-9FEE-4C99-A8BA-E7974B8E0EFD}" name="Attempt 3" dataDxfId="441"/>
    <tableColumn id="7" xr3:uid="{307EF2CC-8F86-4E38-8A20-C1CE217C45F1}" name="3pt Field Goal %" dataDxfId="440"/>
    <tableColumn id="8" xr3:uid="{1DC2E2DE-CACA-4E70-9AFF-07452DD37F93}" name="FTM" dataDxfId="439"/>
    <tableColumn id="9" xr3:uid="{16401714-1ECB-43DF-B914-190713F16EC9}" name="FTA" dataDxfId="438"/>
    <tableColumn id="10" xr3:uid="{B1003663-39AC-4E18-ADA2-0DBC90FEB319}" name="FT%" dataDxfId="437"/>
    <tableColumn id="11" xr3:uid="{211B8E79-F596-417E-9620-07EADA02C4B8}" name="Hockey" dataDxfId="436"/>
    <tableColumn id="12" xr3:uid="{75B6336D-41D9-4D71-A6AD-BC18767FFF41}" name="Assists" dataDxfId="435"/>
    <tableColumn id="13" xr3:uid="{6EF3B1E8-1E0F-4196-BCD9-906D390610E3}" name="Turnovers" dataDxfId="434"/>
    <tableColumn id="14" xr3:uid="{AE780464-A357-459A-AE65-23E8A2A4257D}" name="A/TO" dataDxfId="433"/>
    <tableColumn id="15" xr3:uid="{5005D0C9-6840-4DA1-96FC-716AF56248E0}" name="Offensive" dataDxfId="432"/>
    <tableColumn id="18" xr3:uid="{43B9B54D-9773-43DD-8227-2B8B4045E107}" name="Defensive" dataDxfId="431"/>
    <tableColumn id="21" xr3:uid="{63C2C585-5E06-47F1-BB5C-4E26128A783B}" name="Deflections" dataDxfId="430"/>
    <tableColumn id="22" xr3:uid="{49D5B6E6-B708-4959-A7F0-516B24AC8E55}" name="Steals" dataDxfId="429"/>
    <tableColumn id="23" xr3:uid="{2BE141CB-45D9-4FF1-A6E9-10DEC728D219}" name="Blocks" dataDxfId="428"/>
    <tableColumn id="24" xr3:uid="{94C1DECC-2EA7-4792-8CEE-5266AA0E98F5}" name="Loose Balls" dataDxfId="427"/>
    <tableColumn id="25" xr3:uid="{75E71D7B-A595-4CE2-BAC8-1D8E38A7B7DD}" name="Charges" dataDxfId="426"/>
    <tableColumn id="26" xr3:uid="{5FF27FA0-B9E5-4406-A3DD-EC9DBB447795}" name="Fouls" dataDxfId="425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D4037A-29F1-4015-BF6A-93E4BABB7498}" name="Table33567891011121314151617181920212223242526272829333583629393714" displayName="Table33567891011121314151617181920212223242526272829333583629393714" ref="A21:V34" totalsRowShown="0" headerRowDxfId="424" dataDxfId="423" tableBorderDxfId="422">
  <autoFilter ref="A21:V34" xr:uid="{5ED4037A-29F1-4015-BF6A-93E4BABB7498}"/>
  <tableColumns count="22">
    <tableColumn id="1" xr3:uid="{C97CFA42-F029-48C0-81E8-CB08B2F79940}" name="Player" dataDxfId="421"/>
    <tableColumn id="2" xr3:uid="{B31DBBAB-5E01-450A-A7BC-5F6B5C6DF0FE}" name="Made" dataDxfId="420"/>
    <tableColumn id="3" xr3:uid="{7BEB8573-E7A3-473A-9423-04743E1FDBB5}" name="Attempt" dataDxfId="419"/>
    <tableColumn id="4" xr3:uid="{D08183AF-A046-487E-AA9D-5419D1BCA2D5}" name="Field Goal %" dataDxfId="418" dataCellStyle="Percent"/>
    <tableColumn id="5" xr3:uid="{2FBC29E6-B049-463A-AABA-219D9EB52839}" name="Made 3" dataDxfId="417"/>
    <tableColumn id="6" xr3:uid="{09AFD249-B13C-4498-8336-ECBC3F292AD3}" name="Attempt 3" dataDxfId="416"/>
    <tableColumn id="7" xr3:uid="{661B8FFE-4BA1-43D7-A36F-19C4B7801F99}" name="3pt Field Goal %" dataDxfId="415"/>
    <tableColumn id="8" xr3:uid="{9F60CACF-C48D-434F-B939-4778A208AB87}" name="FTM" dataDxfId="414"/>
    <tableColumn id="9" xr3:uid="{D089B4F7-CA2C-4CC2-845C-42E65BD925EC}" name="FTA" dataDxfId="413"/>
    <tableColumn id="10" xr3:uid="{E509F669-C2A5-478D-87F3-0446E159CB85}" name="FT%" dataDxfId="412"/>
    <tableColumn id="11" xr3:uid="{42CB3CBD-21F8-43FC-ACFA-156B57EB9837}" name="Hockey" dataDxfId="411"/>
    <tableColumn id="12" xr3:uid="{90574E9A-11AA-4178-B717-4F843A10EF42}" name="Assists" dataDxfId="410"/>
    <tableColumn id="13" xr3:uid="{977B461C-077A-4A33-A6AE-3875F3E42473}" name="Turnovers" dataDxfId="409"/>
    <tableColumn id="14" xr3:uid="{50E5C71D-5204-478D-A8A4-42627B3E5A5E}" name="A/TO" dataDxfId="408"/>
    <tableColumn id="15" xr3:uid="{AD10CDA1-6342-47B4-B747-A6D57D515235}" name="Offensive" dataDxfId="407"/>
    <tableColumn id="18" xr3:uid="{03EE8C22-6C25-493B-8962-E7D7A1A46D64}" name="Defensive" dataDxfId="406"/>
    <tableColumn id="21" xr3:uid="{4A5CC034-30A3-4291-A3AE-9BD9DEC7EB23}" name="Deflections" dataDxfId="405"/>
    <tableColumn id="22" xr3:uid="{BA1A307B-0DCE-4DA2-B3B4-3C8C0B16E49D}" name="Steals" dataDxfId="404"/>
    <tableColumn id="23" xr3:uid="{5FB569F3-FAAB-42F2-A033-C7BE624C982A}" name="Blocks" dataDxfId="403"/>
    <tableColumn id="24" xr3:uid="{3D5CDC0B-298B-4485-B791-9FF1253FB4DC}" name="Loose Balls" dataDxfId="402"/>
    <tableColumn id="25" xr3:uid="{3139904A-742A-45A7-837D-42F71F0641CE}" name="Charges" dataDxfId="401"/>
    <tableColumn id="26" xr3:uid="{2BD351FD-84A3-43A8-8B0E-E59D82BC0017}" name="Fouls" dataDxfId="400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FBE3D3E-8CC6-4FF7-BD4D-5D6ECEA3F153}" name="Table335678910111213141516171819202122232425262728293335836293937" displayName="Table335678910111213141516171819202122232425262728293335836293937" ref="A3:V16" totalsRowShown="0" headerRowDxfId="399" dataDxfId="398" tableBorderDxfId="397">
  <autoFilter ref="A3:V16" xr:uid="{A5E1FF7C-43C8-4A92-8A3A-D396FB59C491}"/>
  <tableColumns count="22">
    <tableColumn id="1" xr3:uid="{DB7903FA-9703-431B-B4B7-55ED807E7AF0}" name="Player" dataDxfId="396"/>
    <tableColumn id="2" xr3:uid="{E38A5B49-88B1-4DBC-8741-FAFD50D5C14B}" name="Made" dataDxfId="395"/>
    <tableColumn id="3" xr3:uid="{719C2AAF-0727-412E-8342-223EC8656A4A}" name="Attempt" dataDxfId="394"/>
    <tableColumn id="4" xr3:uid="{FA552CC9-AB38-44DF-8537-C26544997DD8}" name="Field Goal %" dataDxfId="393" dataCellStyle="Percent">
      <calculatedColumnFormula>IFERROR(Table335678910111213141516171819202122232425262728293335836293937[[#This Row],[Made]]/Table335678910111213141516171819202122232425262728293335836293937[[#This Row],[Attempt]],"-")</calculatedColumnFormula>
    </tableColumn>
    <tableColumn id="5" xr3:uid="{F89735D6-280A-4A86-B5B2-7E32F8A3E575}" name="Made 3" dataDxfId="392"/>
    <tableColumn id="6" xr3:uid="{2D18C4CC-8097-41D8-8641-07916AB62997}" name="Attempt 3" dataDxfId="391"/>
    <tableColumn id="7" xr3:uid="{D3DA4DC1-EF7F-4512-A5B2-919AF34A8CD4}" name="3pt Field Goal %" dataDxfId="390">
      <calculatedColumnFormula>IFERROR(Table335678910111213141516171819202122232425262728293335836293937[[#This Row],[Made 3]]/Table335678910111213141516171819202122232425262728293335836293937[[#This Row],[Attempt 3]],"-")</calculatedColumnFormula>
    </tableColumn>
    <tableColumn id="8" xr3:uid="{822F31BF-42A2-4635-8C96-C222E8865139}" name="FTM" dataDxfId="389"/>
    <tableColumn id="9" xr3:uid="{4A50AA83-70AB-481C-AC25-4F2E5422928F}" name="FTA" dataDxfId="388"/>
    <tableColumn id="10" xr3:uid="{044FE7A2-783E-4524-9BEB-B02486DB4652}" name="FT%" dataDxfId="387"/>
    <tableColumn id="11" xr3:uid="{8DB9B7F3-685B-41A7-909D-88FE9B7152A3}" name="Hockey" dataDxfId="386"/>
    <tableColumn id="12" xr3:uid="{7B1675C1-60BA-4259-972E-210575627D6A}" name="Assists" dataDxfId="385"/>
    <tableColumn id="13" xr3:uid="{E0DBC218-2642-43BB-BE9F-7FD26D38B3AF}" name="Turnovers" dataDxfId="384"/>
    <tableColumn id="14" xr3:uid="{176B132F-698D-4225-B32F-BBFAB4408A5C}" name="A/TO" dataDxfId="383">
      <calculatedColumnFormula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calculatedColumnFormula>
    </tableColumn>
    <tableColumn id="15" xr3:uid="{E2A3F5BC-AA74-4992-8B33-C131BFE3584F}" name="Offensive" dataDxfId="382"/>
    <tableColumn id="18" xr3:uid="{7FD8273F-7DE7-4CAA-8FE7-0642D1C284C1}" name="Defensive" dataDxfId="381"/>
    <tableColumn id="21" xr3:uid="{84925C70-523D-4C4A-B2BC-F4FD87F2968B}" name="Deflections" dataDxfId="380"/>
    <tableColumn id="22" xr3:uid="{E41B756D-45DB-4BE8-994E-D68D73F5E2E3}" name="Steals" dataDxfId="379"/>
    <tableColumn id="23" xr3:uid="{9F38CCF3-C111-4406-8D12-B4C1E395BD34}" name="Blocks" dataDxfId="378"/>
    <tableColumn id="24" xr3:uid="{F32DB09C-2615-4332-AD9D-ADFCC8124A53}" name="Loose Balls" dataDxfId="377"/>
    <tableColumn id="25" xr3:uid="{42F8938B-796D-4C62-B03A-50201117ECEE}" name="Charges" dataDxfId="376"/>
    <tableColumn id="26" xr3:uid="{B2F2FB25-E1A7-49C0-B30B-CEF424A91015}" name="Fouls" dataDxfId="375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B61E6F0-C553-4DC7-AD8B-60FEC9BC58D4}" name="Table3356789101112131415161718192021222324252627282933351015" displayName="Table3356789101112131415161718192021222324252627282933351015" ref="A21:V34" totalsRowShown="0" headerRowDxfId="374" dataDxfId="373" tableBorderDxfId="372">
  <autoFilter ref="A21:V34" xr:uid="{8B61E6F0-C553-4DC7-AD8B-60FEC9BC58D4}"/>
  <tableColumns count="22">
    <tableColumn id="1" xr3:uid="{CBA27323-C6B8-457D-8CA1-21A95DABD240}" name="Player" dataDxfId="371"/>
    <tableColumn id="2" xr3:uid="{2C2DB546-C5A5-40C5-A603-AF386EB2E764}" name="Made" dataDxfId="370"/>
    <tableColumn id="3" xr3:uid="{1518CEA8-BFC2-4997-85B8-324C02C576AD}" name="Attempt" dataDxfId="369"/>
    <tableColumn id="4" xr3:uid="{9933BF3A-DDC1-485A-B7EC-04730A29C102}" name="Field Goal %" dataDxfId="368" dataCellStyle="Percent"/>
    <tableColumn id="5" xr3:uid="{9016B3E0-C601-4EB8-A186-72202F65193A}" name="Made 3" dataDxfId="367"/>
    <tableColumn id="6" xr3:uid="{30EB5C12-4A07-4163-A136-38C6BC12D772}" name="Attempt 3" dataDxfId="366"/>
    <tableColumn id="7" xr3:uid="{2430226B-6DBA-4AD8-B83B-4484D5C6B729}" name="3pt Field Goal %" dataDxfId="365"/>
    <tableColumn id="8" xr3:uid="{FBE3C284-8DD1-4D38-9CD7-5F411CDB2947}" name="FTM" dataDxfId="364"/>
    <tableColumn id="9" xr3:uid="{66B6A81E-7574-4233-9F3A-E0A371DB8EE6}" name="FTA" dataDxfId="363"/>
    <tableColumn id="10" xr3:uid="{09447A3D-EC8E-4242-B9F1-D533753A01B1}" name="FT%" dataDxfId="362"/>
    <tableColumn id="11" xr3:uid="{33B165C2-527E-45CE-90E3-FB5AE7000F47}" name="Hockey" dataDxfId="361"/>
    <tableColumn id="12" xr3:uid="{69E79F88-E0B9-427B-ADE7-0059E98B92A2}" name="Assists" dataDxfId="360"/>
    <tableColumn id="13" xr3:uid="{09F72862-85D4-49FC-B5BB-FFDEC1C5573C}" name="Turnovers" dataDxfId="359"/>
    <tableColumn id="14" xr3:uid="{1F1B32F3-FD05-4590-ABED-B8ADC1F52D74}" name="A/TO" dataDxfId="358"/>
    <tableColumn id="15" xr3:uid="{F16356F9-8B4D-47D0-BC77-A7640AF9D1E8}" name="Offensive" dataDxfId="357"/>
    <tableColumn id="18" xr3:uid="{D23AEE50-3C35-4EC0-B3C4-23C266DA2DCC}" name="Defensive" dataDxfId="356"/>
    <tableColumn id="21" xr3:uid="{1E41B217-97EB-4B4D-9B79-13C44C100394}" name="Deflections" dataDxfId="355"/>
    <tableColumn id="22" xr3:uid="{A1FFA626-811F-4EA4-9E7E-2CC573C8E72B}" name="Steals" dataDxfId="354"/>
    <tableColumn id="23" xr3:uid="{606F5E51-0291-4C66-B218-AD9C985A4DFB}" name="Blocks" dataDxfId="353"/>
    <tableColumn id="24" xr3:uid="{7CF4BBAC-53E7-4735-A21F-E00A8EBA074F}" name="Loose Balls" dataDxfId="352"/>
    <tableColumn id="25" xr3:uid="{A5B19899-6290-42B3-9EE0-E4DE8C8BAC86}" name="Charges" dataDxfId="351"/>
    <tableColumn id="26" xr3:uid="{D69B691D-CA75-41DC-9DA8-4DF4BC0D9875}" name="Fouls" dataDxfId="350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C339858E-B9D8-44B9-81C8-94A32F8DFC7C}" name="Table3356789101112131415161718192021222324252627282933358362939377417192123252729313335384245495563677176" displayName="Table3356789101112131415161718192021222324252627282933358362939377417192123252729313335384245495563677176" ref="A3:V16" totalsRowShown="0" headerRowDxfId="349" dataDxfId="348" tableBorderDxfId="347">
  <autoFilter ref="A3:V16" xr:uid="{A5E1FF7C-43C8-4A92-8A3A-D396FB59C491}"/>
  <tableColumns count="22">
    <tableColumn id="1" xr3:uid="{65924678-E83A-4A57-9D6E-23CC044E071B}" name="Player" dataDxfId="346"/>
    <tableColumn id="2" xr3:uid="{8B21A303-1438-4CEB-979E-8C0145F32304}" name="Made" dataDxfId="345"/>
    <tableColumn id="3" xr3:uid="{E0C7AA5D-4711-407D-81C3-F33E2B6F5199}" name="Attempt" dataDxfId="344"/>
    <tableColumn id="4" xr3:uid="{6851D2AD-043E-490E-BAC3-699EA806DCC6}" name="Field Goal %" dataDxfId="343" dataCellStyle="Percent"/>
    <tableColumn id="5" xr3:uid="{E1DE6C1B-6F6E-4A54-8FDF-D3671C05B726}" name="Made 3" dataDxfId="342"/>
    <tableColumn id="6" xr3:uid="{E841A8EE-793D-4FB7-B06C-DB8E8656BA5A}" name="Attempt 3" dataDxfId="341"/>
    <tableColumn id="7" xr3:uid="{673770DB-F561-4CA0-88B6-141DB4E0B649}" name="3pt Field Goal %" dataDxfId="340"/>
    <tableColumn id="8" xr3:uid="{62D356A8-FF52-4B1B-BEF1-EEF8308198DB}" name="FTM" dataDxfId="339"/>
    <tableColumn id="9" xr3:uid="{92B890BF-0475-4408-BB68-70B118B59F11}" name="FTA" dataDxfId="338"/>
    <tableColumn id="10" xr3:uid="{D15A13C2-713F-4528-A5C3-2991A6D20395}" name="FT%" dataDxfId="337"/>
    <tableColumn id="11" xr3:uid="{49112333-1E43-49A7-9409-97C0AB052852}" name="Hockey" dataDxfId="336"/>
    <tableColumn id="12" xr3:uid="{BF75F4E1-6C43-4E95-BD33-9D9F2227CAEF}" name="Assists" dataDxfId="335"/>
    <tableColumn id="13" xr3:uid="{EC7AEAAB-A809-4BDC-818C-103C9ECAC8C1}" name="Turnovers" dataDxfId="334"/>
    <tableColumn id="14" xr3:uid="{97A391EA-9FD2-4F9C-BB59-BD92D63B34DF}" name="A/TO" dataDxfId="333"/>
    <tableColumn id="15" xr3:uid="{E53835E9-755B-4140-A358-C04DB34D9252}" name="Offensive" dataDxfId="332"/>
    <tableColumn id="18" xr3:uid="{683E0E97-55D7-4914-8B5C-CB1BF416A6B2}" name="Defensive" dataDxfId="331"/>
    <tableColumn id="21" xr3:uid="{830277AF-980E-4F5B-8459-F9EC34BFFB87}" name="Deflections" dataDxfId="330"/>
    <tableColumn id="22" xr3:uid="{7CBE5894-A211-4C49-9EF8-84BA9528EA3E}" name="Steals" dataDxfId="329"/>
    <tableColumn id="23" xr3:uid="{EFC6AF54-929D-4B9E-B132-40BAE9AE6E14}" name="Blocks" dataDxfId="328"/>
    <tableColumn id="24" xr3:uid="{6D15AE60-2599-4DAC-B4F6-7CC1775EA6A0}" name="Loose Balls" dataDxfId="327"/>
    <tableColumn id="25" xr3:uid="{6EFBCB08-3764-4902-89D0-0ADA93222F68}" name="Charges" dataDxfId="326"/>
    <tableColumn id="26" xr3:uid="{5DA08466-9050-45E9-83DF-368F9D5FD847}" name="Fouls" dataDxfId="325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F4E7-778A-479C-A096-2D986707BF42}">
  <dimension ref="A1:R13"/>
  <sheetViews>
    <sheetView workbookViewId="0">
      <selection activeCell="H11" sqref="H11"/>
    </sheetView>
  </sheetViews>
  <sheetFormatPr defaultColWidth="8.90625" defaultRowHeight="14.5" x14ac:dyDescent="0.35"/>
  <sheetData>
    <row r="1" spans="1:18" x14ac:dyDescent="0.35">
      <c r="A1" s="20"/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</row>
    <row r="2" spans="1:18" x14ac:dyDescent="0.35">
      <c r="A2" s="20" t="s">
        <v>17</v>
      </c>
      <c r="B2" s="20">
        <v>7</v>
      </c>
      <c r="C2" s="20">
        <v>10</v>
      </c>
      <c r="D2" s="20">
        <v>2</v>
      </c>
      <c r="E2" s="20">
        <v>5</v>
      </c>
      <c r="F2" s="20">
        <v>0</v>
      </c>
      <c r="G2" s="20">
        <v>0</v>
      </c>
      <c r="H2" s="20">
        <v>0</v>
      </c>
      <c r="I2" s="20">
        <v>6</v>
      </c>
      <c r="J2" s="20">
        <v>4</v>
      </c>
      <c r="K2" s="20">
        <v>0</v>
      </c>
      <c r="L2" s="20">
        <v>0</v>
      </c>
      <c r="M2" s="20">
        <v>1</v>
      </c>
      <c r="N2" s="20">
        <v>0</v>
      </c>
      <c r="O2" s="20">
        <v>1</v>
      </c>
      <c r="P2" s="20">
        <v>0</v>
      </c>
      <c r="Q2" s="20">
        <v>0</v>
      </c>
      <c r="R2" s="20">
        <v>1</v>
      </c>
    </row>
    <row r="3" spans="1:18" x14ac:dyDescent="0.35">
      <c r="A3" s="20" t="s">
        <v>18</v>
      </c>
      <c r="B3" s="20">
        <v>5</v>
      </c>
      <c r="C3" s="20">
        <v>8</v>
      </c>
      <c r="D3" s="20">
        <v>1</v>
      </c>
      <c r="E3" s="20">
        <v>2</v>
      </c>
      <c r="F3" s="20">
        <v>0</v>
      </c>
      <c r="G3" s="20">
        <v>0</v>
      </c>
      <c r="H3" s="20">
        <v>0</v>
      </c>
      <c r="I3" s="20">
        <v>7</v>
      </c>
      <c r="J3" s="20">
        <v>3</v>
      </c>
      <c r="K3" s="20">
        <v>0</v>
      </c>
      <c r="L3" s="20">
        <v>0</v>
      </c>
      <c r="M3" s="20">
        <v>0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</row>
    <row r="4" spans="1:18" x14ac:dyDescent="0.35">
      <c r="A4" s="20" t="s">
        <v>19</v>
      </c>
      <c r="B4" s="20">
        <v>4</v>
      </c>
      <c r="C4" s="20">
        <v>13</v>
      </c>
      <c r="D4" s="20">
        <v>1</v>
      </c>
      <c r="E4" s="20">
        <v>6</v>
      </c>
      <c r="F4" s="20">
        <v>0</v>
      </c>
      <c r="G4" s="20">
        <v>0</v>
      </c>
      <c r="H4" s="20">
        <v>0</v>
      </c>
      <c r="I4" s="20">
        <v>3</v>
      </c>
      <c r="J4" s="20">
        <v>3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</row>
    <row r="5" spans="1:18" x14ac:dyDescent="0.35">
      <c r="A5" s="20" t="s">
        <v>20</v>
      </c>
      <c r="B5" s="20">
        <v>5</v>
      </c>
      <c r="C5" s="20">
        <v>16</v>
      </c>
      <c r="D5" s="20">
        <v>0</v>
      </c>
      <c r="E5" s="20">
        <v>8</v>
      </c>
      <c r="F5" s="20">
        <v>1</v>
      </c>
      <c r="G5" s="20">
        <v>1</v>
      </c>
      <c r="H5" s="20">
        <v>0</v>
      </c>
      <c r="I5" s="20">
        <v>3</v>
      </c>
      <c r="J5" s="20">
        <v>4</v>
      </c>
      <c r="K5" s="20">
        <v>0</v>
      </c>
      <c r="L5" s="20">
        <v>0</v>
      </c>
      <c r="M5" s="20">
        <v>1</v>
      </c>
      <c r="N5" s="20">
        <v>0</v>
      </c>
      <c r="O5" s="20">
        <v>0</v>
      </c>
      <c r="P5" s="20">
        <v>1</v>
      </c>
      <c r="Q5" s="20">
        <v>0</v>
      </c>
      <c r="R5" s="20">
        <v>0</v>
      </c>
    </row>
    <row r="6" spans="1:18" x14ac:dyDescent="0.35">
      <c r="A6" s="20" t="s">
        <v>21</v>
      </c>
      <c r="B6" s="20">
        <v>4</v>
      </c>
      <c r="C6" s="20">
        <v>11</v>
      </c>
      <c r="D6" s="20">
        <v>3</v>
      </c>
      <c r="E6" s="20">
        <v>6</v>
      </c>
      <c r="F6" s="20">
        <v>1</v>
      </c>
      <c r="G6" s="20">
        <v>2</v>
      </c>
      <c r="H6" s="20">
        <v>0</v>
      </c>
      <c r="I6" s="20">
        <v>0</v>
      </c>
      <c r="J6" s="20">
        <v>1</v>
      </c>
      <c r="K6" s="20">
        <v>0</v>
      </c>
      <c r="L6" s="20">
        <v>1</v>
      </c>
      <c r="M6" s="20">
        <v>1</v>
      </c>
      <c r="N6" s="20">
        <v>2</v>
      </c>
      <c r="O6" s="20">
        <v>0</v>
      </c>
      <c r="P6" s="20">
        <v>0</v>
      </c>
      <c r="Q6" s="20">
        <v>0</v>
      </c>
      <c r="R6" s="20">
        <v>0</v>
      </c>
    </row>
    <row r="7" spans="1:18" x14ac:dyDescent="0.35">
      <c r="A7" s="20" t="s">
        <v>22</v>
      </c>
      <c r="B7" s="20">
        <v>1</v>
      </c>
      <c r="C7" s="20">
        <v>5</v>
      </c>
      <c r="D7" s="20">
        <v>0</v>
      </c>
      <c r="E7" s="20">
        <v>2</v>
      </c>
      <c r="F7" s="20">
        <v>0</v>
      </c>
      <c r="G7" s="20">
        <v>0</v>
      </c>
      <c r="H7" s="20">
        <v>0</v>
      </c>
      <c r="I7" s="20">
        <v>1</v>
      </c>
      <c r="J7" s="20">
        <v>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</row>
    <row r="8" spans="1:18" x14ac:dyDescent="0.35">
      <c r="A8" s="20" t="s">
        <v>23</v>
      </c>
      <c r="B8" s="20">
        <v>3</v>
      </c>
      <c r="C8" s="20">
        <v>7</v>
      </c>
      <c r="D8" s="20">
        <v>1</v>
      </c>
      <c r="E8" s="20">
        <v>4</v>
      </c>
      <c r="F8" s="20">
        <v>0</v>
      </c>
      <c r="G8" s="20">
        <v>0</v>
      </c>
      <c r="H8" s="20">
        <v>0</v>
      </c>
      <c r="I8" s="20">
        <v>2</v>
      </c>
      <c r="J8" s="20">
        <v>0</v>
      </c>
      <c r="K8" s="20">
        <v>0</v>
      </c>
      <c r="L8" s="20">
        <v>1</v>
      </c>
      <c r="M8" s="20">
        <v>0</v>
      </c>
      <c r="N8" s="20">
        <v>1</v>
      </c>
      <c r="O8" s="20">
        <v>1</v>
      </c>
      <c r="P8" s="20">
        <v>0</v>
      </c>
      <c r="Q8" s="20">
        <v>0</v>
      </c>
      <c r="R8" s="20">
        <v>0</v>
      </c>
    </row>
    <row r="9" spans="1:18" x14ac:dyDescent="0.35">
      <c r="A9" s="20" t="s">
        <v>24</v>
      </c>
      <c r="B9" s="20">
        <v>4</v>
      </c>
      <c r="C9" s="20">
        <v>12</v>
      </c>
      <c r="D9" s="20">
        <v>2</v>
      </c>
      <c r="E9" s="20">
        <v>7</v>
      </c>
      <c r="F9" s="20">
        <v>2</v>
      </c>
      <c r="G9" s="20">
        <v>2</v>
      </c>
      <c r="H9" s="20">
        <v>0</v>
      </c>
      <c r="I9" s="20">
        <v>2</v>
      </c>
      <c r="J9" s="20">
        <v>1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</row>
    <row r="10" spans="1:18" x14ac:dyDescent="0.35">
      <c r="A10" s="20" t="s">
        <v>25</v>
      </c>
      <c r="B10" s="20">
        <v>5</v>
      </c>
      <c r="C10" s="20">
        <v>6</v>
      </c>
      <c r="D10" s="20">
        <v>3</v>
      </c>
      <c r="E10" s="20">
        <v>4</v>
      </c>
      <c r="F10" s="20">
        <v>0</v>
      </c>
      <c r="G10" s="20">
        <v>0</v>
      </c>
      <c r="H10" s="20">
        <v>0</v>
      </c>
      <c r="I10" s="20">
        <v>1</v>
      </c>
      <c r="J10" s="20">
        <v>3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</v>
      </c>
      <c r="Q10" s="20">
        <v>0</v>
      </c>
      <c r="R10" s="20">
        <v>1</v>
      </c>
    </row>
    <row r="11" spans="1:18" x14ac:dyDescent="0.35">
      <c r="A11" s="20" t="s">
        <v>26</v>
      </c>
      <c r="B11" s="20">
        <v>4</v>
      </c>
      <c r="C11" s="20">
        <v>7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1</v>
      </c>
      <c r="K11" s="20">
        <v>0</v>
      </c>
      <c r="L11" s="20">
        <v>0</v>
      </c>
      <c r="M11" s="20">
        <v>2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</row>
    <row r="12" spans="1:18" x14ac:dyDescent="0.35">
      <c r="A12" s="20" t="s">
        <v>27</v>
      </c>
      <c r="B12" s="20">
        <v>7</v>
      </c>
      <c r="C12" s="20">
        <v>7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1</v>
      </c>
      <c r="J12" s="20">
        <v>1</v>
      </c>
      <c r="K12" s="20">
        <v>0</v>
      </c>
      <c r="L12" s="20">
        <v>1</v>
      </c>
      <c r="M12" s="20">
        <v>2</v>
      </c>
      <c r="N12" s="20">
        <v>4</v>
      </c>
      <c r="O12" s="20">
        <v>2</v>
      </c>
      <c r="P12" s="20">
        <v>0</v>
      </c>
      <c r="Q12" s="20">
        <v>0</v>
      </c>
      <c r="R12" s="20">
        <v>0</v>
      </c>
    </row>
    <row r="13" spans="1:18" x14ac:dyDescent="0.35">
      <c r="A13" s="20" t="s">
        <v>28</v>
      </c>
      <c r="B13" s="20">
        <v>1</v>
      </c>
      <c r="C13" s="20">
        <v>6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1</v>
      </c>
      <c r="K13" s="20">
        <v>0</v>
      </c>
      <c r="L13" s="20">
        <v>0</v>
      </c>
      <c r="M13" s="20">
        <v>0</v>
      </c>
      <c r="N13" s="20">
        <v>1</v>
      </c>
      <c r="O13" s="20">
        <v>0</v>
      </c>
      <c r="P13" s="20">
        <v>0</v>
      </c>
      <c r="Q13" s="20">
        <v>0</v>
      </c>
      <c r="R13" s="2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BB81-7041-4203-A4E4-E9031B3B9DE9}">
  <sheetPr>
    <pageSetUpPr fitToPage="1"/>
  </sheetPr>
  <dimension ref="A1:V34"/>
  <sheetViews>
    <sheetView tabSelected="1" zoomScale="10" workbookViewId="0">
      <selection activeCell="C4" sqref="C4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65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.15" customHeight="1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10</v>
      </c>
      <c r="C4" s="11">
        <v>17</v>
      </c>
      <c r="D4" s="12">
        <v>0.58823529411764708</v>
      </c>
      <c r="E4" s="11">
        <v>4</v>
      </c>
      <c r="F4" s="11">
        <v>7</v>
      </c>
      <c r="G4" s="13">
        <v>0.5714285714285714</v>
      </c>
      <c r="H4" s="11">
        <v>0</v>
      </c>
      <c r="I4" s="11">
        <v>1</v>
      </c>
      <c r="J4" s="13">
        <v>0</v>
      </c>
      <c r="K4" s="11"/>
      <c r="L4" s="11">
        <v>6</v>
      </c>
      <c r="M4" s="11">
        <v>1</v>
      </c>
      <c r="N4" s="14">
        <v>6</v>
      </c>
      <c r="O4" s="11"/>
      <c r="P4" s="11"/>
      <c r="Q4" s="11">
        <v>1</v>
      </c>
      <c r="R4" s="11"/>
      <c r="S4" s="11"/>
      <c r="T4" s="11"/>
      <c r="U4" s="18"/>
      <c r="V4" s="19"/>
    </row>
    <row r="5" spans="1:22" ht="92" x14ac:dyDescent="1.65">
      <c r="A5" s="21" t="s">
        <v>18</v>
      </c>
      <c r="B5" s="11">
        <v>4</v>
      </c>
      <c r="C5" s="11">
        <v>12</v>
      </c>
      <c r="D5" s="12">
        <v>0.33333333333333331</v>
      </c>
      <c r="E5" s="11">
        <v>0</v>
      </c>
      <c r="F5" s="11">
        <v>2</v>
      </c>
      <c r="G5" s="13">
        <v>0</v>
      </c>
      <c r="H5" s="11">
        <v>1</v>
      </c>
      <c r="I5" s="11">
        <v>1</v>
      </c>
      <c r="J5" s="13">
        <v>1</v>
      </c>
      <c r="K5" s="11">
        <v>1</v>
      </c>
      <c r="L5" s="11">
        <v>6</v>
      </c>
      <c r="M5" s="11">
        <v>2</v>
      </c>
      <c r="N5" s="14">
        <v>3</v>
      </c>
      <c r="O5" s="11"/>
      <c r="P5" s="11"/>
      <c r="Q5" s="11">
        <v>1</v>
      </c>
      <c r="R5" s="11"/>
      <c r="S5" s="11"/>
      <c r="T5" s="11"/>
      <c r="U5" s="18"/>
      <c r="V5" s="19"/>
    </row>
    <row r="6" spans="1:22" ht="92" x14ac:dyDescent="1.65">
      <c r="A6" s="21" t="s">
        <v>19</v>
      </c>
      <c r="B6" s="11">
        <v>5</v>
      </c>
      <c r="C6" s="11">
        <v>8</v>
      </c>
      <c r="D6" s="12">
        <v>0.625</v>
      </c>
      <c r="E6" s="11">
        <v>1</v>
      </c>
      <c r="F6" s="11">
        <v>2</v>
      </c>
      <c r="G6" s="13">
        <v>0.5</v>
      </c>
      <c r="H6" s="11">
        <v>1</v>
      </c>
      <c r="I6" s="11">
        <v>1</v>
      </c>
      <c r="J6" s="13">
        <v>1</v>
      </c>
      <c r="K6" s="11"/>
      <c r="L6" s="11">
        <v>3</v>
      </c>
      <c r="M6" s="11">
        <v>0</v>
      </c>
      <c r="N6" s="14">
        <v>3</v>
      </c>
      <c r="O6" s="11"/>
      <c r="P6" s="11"/>
      <c r="Q6" s="11"/>
      <c r="R6" s="11">
        <v>2</v>
      </c>
      <c r="S6" s="11"/>
      <c r="T6" s="11"/>
      <c r="U6" s="18"/>
      <c r="V6" s="19"/>
    </row>
    <row r="7" spans="1:22" ht="92" x14ac:dyDescent="1.65">
      <c r="A7" s="21" t="s">
        <v>20</v>
      </c>
      <c r="B7" s="11">
        <v>6</v>
      </c>
      <c r="C7" s="11">
        <v>11</v>
      </c>
      <c r="D7" s="12">
        <v>0.54545454545454541</v>
      </c>
      <c r="E7" s="11">
        <v>0</v>
      </c>
      <c r="F7" s="11">
        <v>5</v>
      </c>
      <c r="G7" s="13">
        <v>0</v>
      </c>
      <c r="H7" s="11">
        <v>1</v>
      </c>
      <c r="I7" s="11">
        <v>1</v>
      </c>
      <c r="J7" s="13">
        <v>1</v>
      </c>
      <c r="K7" s="11"/>
      <c r="L7" s="11"/>
      <c r="M7" s="11"/>
      <c r="N7" s="14"/>
      <c r="O7" s="11"/>
      <c r="P7" s="11"/>
      <c r="Q7" s="11">
        <v>1</v>
      </c>
      <c r="R7" s="11">
        <v>1</v>
      </c>
      <c r="S7" s="11"/>
      <c r="T7" s="11"/>
      <c r="U7" s="18"/>
      <c r="V7" s="19"/>
    </row>
    <row r="8" spans="1:22" ht="92" x14ac:dyDescent="1.65">
      <c r="A8" s="21" t="s">
        <v>21</v>
      </c>
      <c r="B8" s="11">
        <v>5</v>
      </c>
      <c r="C8" s="11">
        <v>9</v>
      </c>
      <c r="D8" s="12">
        <v>0.55555555555555558</v>
      </c>
      <c r="E8" s="11">
        <v>4</v>
      </c>
      <c r="F8" s="11">
        <v>7</v>
      </c>
      <c r="G8" s="13">
        <v>0.5714285714285714</v>
      </c>
      <c r="H8" s="11"/>
      <c r="I8" s="11"/>
      <c r="J8" s="13"/>
      <c r="K8" s="11"/>
      <c r="L8" s="11">
        <v>5</v>
      </c>
      <c r="M8" s="11">
        <v>1</v>
      </c>
      <c r="N8" s="14">
        <v>5</v>
      </c>
      <c r="O8" s="11"/>
      <c r="P8" s="11"/>
      <c r="Q8" s="11">
        <v>2</v>
      </c>
      <c r="R8" s="11">
        <v>2</v>
      </c>
      <c r="S8" s="11"/>
      <c r="T8" s="11"/>
      <c r="U8" s="18"/>
      <c r="V8" s="19"/>
    </row>
    <row r="9" spans="1:22" ht="92" x14ac:dyDescent="1.65">
      <c r="A9" s="21" t="s">
        <v>22</v>
      </c>
      <c r="B9" s="11">
        <v>5</v>
      </c>
      <c r="C9" s="11">
        <v>10</v>
      </c>
      <c r="D9" s="12">
        <v>0.5</v>
      </c>
      <c r="E9" s="11">
        <v>0</v>
      </c>
      <c r="F9" s="11">
        <v>4</v>
      </c>
      <c r="G9" s="13">
        <v>0</v>
      </c>
      <c r="H9" s="11"/>
      <c r="I9" s="11"/>
      <c r="J9" s="13"/>
      <c r="K9" s="11"/>
      <c r="L9" s="11">
        <v>4</v>
      </c>
      <c r="M9" s="11">
        <v>2</v>
      </c>
      <c r="N9" s="14">
        <v>2</v>
      </c>
      <c r="O9" s="11"/>
      <c r="P9" s="11"/>
      <c r="Q9" s="11"/>
      <c r="R9" s="11">
        <v>1</v>
      </c>
      <c r="S9" s="11"/>
      <c r="T9" s="11"/>
      <c r="U9" s="18"/>
      <c r="V9" s="19"/>
    </row>
    <row r="10" spans="1:22" ht="92" x14ac:dyDescent="1.65">
      <c r="A10" s="21" t="s">
        <v>23</v>
      </c>
      <c r="B10" s="11">
        <v>2</v>
      </c>
      <c r="C10" s="11">
        <v>7</v>
      </c>
      <c r="D10" s="12">
        <v>0.2857142857142857</v>
      </c>
      <c r="E10" s="11">
        <v>1</v>
      </c>
      <c r="F10" s="11">
        <v>4</v>
      </c>
      <c r="G10" s="13">
        <v>0.25</v>
      </c>
      <c r="H10" s="11"/>
      <c r="I10" s="11"/>
      <c r="J10" s="13"/>
      <c r="K10" s="11"/>
      <c r="L10" s="11"/>
      <c r="M10" s="11"/>
      <c r="N10" s="14"/>
      <c r="O10" s="11"/>
      <c r="P10" s="11"/>
      <c r="Q10" s="11"/>
      <c r="R10" s="11">
        <v>1</v>
      </c>
      <c r="S10" s="11">
        <v>1</v>
      </c>
      <c r="T10" s="11"/>
      <c r="U10" s="18"/>
      <c r="V10" s="19"/>
    </row>
    <row r="11" spans="1:22" ht="92" x14ac:dyDescent="1.65">
      <c r="A11" s="21" t="s">
        <v>24</v>
      </c>
      <c r="B11" s="11">
        <v>6</v>
      </c>
      <c r="C11" s="11">
        <v>11</v>
      </c>
      <c r="D11" s="12">
        <v>0.54545454545454541</v>
      </c>
      <c r="E11" s="11">
        <v>4</v>
      </c>
      <c r="F11" s="11">
        <v>5</v>
      </c>
      <c r="G11" s="13">
        <v>0.8</v>
      </c>
      <c r="H11" s="11">
        <v>1</v>
      </c>
      <c r="I11" s="11">
        <v>1</v>
      </c>
      <c r="J11" s="13">
        <v>1</v>
      </c>
      <c r="K11" s="11"/>
      <c r="L11" s="11">
        <v>3</v>
      </c>
      <c r="M11" s="11">
        <v>1</v>
      </c>
      <c r="N11" s="14">
        <v>3</v>
      </c>
      <c r="O11" s="11"/>
      <c r="P11" s="11"/>
      <c r="Q11" s="11">
        <v>1</v>
      </c>
      <c r="R11" s="11"/>
      <c r="S11" s="11"/>
      <c r="T11" s="11"/>
      <c r="U11" s="18"/>
      <c r="V11" s="19">
        <v>1</v>
      </c>
    </row>
    <row r="12" spans="1:22" ht="92" x14ac:dyDescent="1.65">
      <c r="A12" s="21" t="s">
        <v>25</v>
      </c>
      <c r="B12" s="11">
        <v>3</v>
      </c>
      <c r="C12" s="11">
        <v>4</v>
      </c>
      <c r="D12" s="12">
        <v>0.75</v>
      </c>
      <c r="E12" s="11">
        <v>2</v>
      </c>
      <c r="F12" s="11">
        <v>2</v>
      </c>
      <c r="G12" s="13">
        <v>1</v>
      </c>
      <c r="H12" s="11"/>
      <c r="I12" s="11"/>
      <c r="J12" s="13"/>
      <c r="K12" s="11"/>
      <c r="L12" s="11">
        <v>0</v>
      </c>
      <c r="M12" s="11">
        <v>2</v>
      </c>
      <c r="N12" s="14">
        <v>0</v>
      </c>
      <c r="O12" s="11"/>
      <c r="P12" s="11"/>
      <c r="Q12" s="11"/>
      <c r="R12" s="11"/>
      <c r="S12" s="11"/>
      <c r="T12" s="11"/>
      <c r="U12" s="18"/>
      <c r="V12" s="19"/>
    </row>
    <row r="13" spans="1:22" ht="92" x14ac:dyDescent="1.65">
      <c r="A13" s="21" t="s">
        <v>26</v>
      </c>
      <c r="B13" s="11">
        <v>8</v>
      </c>
      <c r="C13" s="11">
        <v>13</v>
      </c>
      <c r="D13" s="12">
        <v>0.61538461538461542</v>
      </c>
      <c r="E13" s="11">
        <v>0</v>
      </c>
      <c r="F13" s="11">
        <v>1</v>
      </c>
      <c r="G13" s="13">
        <v>0</v>
      </c>
      <c r="H13" s="11"/>
      <c r="I13" s="11"/>
      <c r="J13" s="13"/>
      <c r="K13" s="11"/>
      <c r="L13" s="11">
        <v>1</v>
      </c>
      <c r="M13" s="11">
        <v>2</v>
      </c>
      <c r="N13" s="14">
        <v>0.5</v>
      </c>
      <c r="O13" s="11"/>
      <c r="P13" s="11"/>
      <c r="Q13" s="11">
        <v>1</v>
      </c>
      <c r="R13" s="11">
        <v>1</v>
      </c>
      <c r="S13" s="11">
        <v>2</v>
      </c>
      <c r="T13" s="11"/>
      <c r="U13" s="18"/>
      <c r="V13" s="19"/>
    </row>
    <row r="14" spans="1:22" ht="92" x14ac:dyDescent="1.65">
      <c r="A14" s="21" t="s">
        <v>27</v>
      </c>
      <c r="B14" s="11">
        <v>6</v>
      </c>
      <c r="C14" s="11">
        <v>8</v>
      </c>
      <c r="D14" s="12">
        <v>0.75</v>
      </c>
      <c r="E14" s="11"/>
      <c r="F14" s="11"/>
      <c r="G14" s="13"/>
      <c r="H14" s="11"/>
      <c r="I14" s="11"/>
      <c r="J14" s="13"/>
      <c r="K14" s="11"/>
      <c r="L14" s="11">
        <v>1</v>
      </c>
      <c r="M14" s="11">
        <v>1</v>
      </c>
      <c r="N14" s="14">
        <v>1</v>
      </c>
      <c r="O14" s="11"/>
      <c r="P14" s="11"/>
      <c r="Q14" s="11">
        <v>3</v>
      </c>
      <c r="R14" s="11"/>
      <c r="S14" s="11">
        <v>2</v>
      </c>
      <c r="T14" s="11"/>
      <c r="U14" s="18"/>
      <c r="V14" s="19">
        <v>1</v>
      </c>
    </row>
    <row r="15" spans="1:22" ht="92" x14ac:dyDescent="1.65">
      <c r="A15" s="21" t="s">
        <v>28</v>
      </c>
      <c r="B15" s="11">
        <v>1</v>
      </c>
      <c r="C15" s="11">
        <v>4</v>
      </c>
      <c r="D15" s="12">
        <v>0.25</v>
      </c>
      <c r="E15" s="11"/>
      <c r="F15" s="11"/>
      <c r="G15" s="13"/>
      <c r="H15" s="11"/>
      <c r="I15" s="11"/>
      <c r="J15" s="13"/>
      <c r="K15" s="11"/>
      <c r="L15" s="11"/>
      <c r="M15" s="11"/>
      <c r="N15" s="14"/>
      <c r="O15" s="11"/>
      <c r="P15" s="11"/>
      <c r="Q15" s="11">
        <v>2</v>
      </c>
      <c r="R15" s="11"/>
      <c r="S15" s="11"/>
      <c r="T15" s="11"/>
      <c r="U15" s="18"/>
      <c r="V15" s="19">
        <v>1</v>
      </c>
    </row>
    <row r="16" spans="1:22" ht="92" x14ac:dyDescent="1.65">
      <c r="A16" s="10" t="s">
        <v>53</v>
      </c>
      <c r="B16" s="15">
        <v>61</v>
      </c>
      <c r="C16" s="15">
        <v>114</v>
      </c>
      <c r="D16" s="12">
        <v>0.53508771929824561</v>
      </c>
      <c r="E16" s="15">
        <v>16</v>
      </c>
      <c r="F16" s="15">
        <v>39</v>
      </c>
      <c r="G16" s="13">
        <v>0.41025641025641024</v>
      </c>
      <c r="H16" s="15">
        <v>4</v>
      </c>
      <c r="I16" s="15">
        <v>5</v>
      </c>
      <c r="J16" s="13">
        <v>0.8</v>
      </c>
      <c r="K16" s="15">
        <v>1</v>
      </c>
      <c r="L16" s="15">
        <v>29</v>
      </c>
      <c r="M16" s="15">
        <v>12</v>
      </c>
      <c r="N16" s="14">
        <v>2.4166666666666665</v>
      </c>
      <c r="O16" s="15">
        <v>0</v>
      </c>
      <c r="P16" s="15">
        <v>0</v>
      </c>
      <c r="Q16" s="15">
        <v>12</v>
      </c>
      <c r="R16" s="15">
        <v>8</v>
      </c>
      <c r="S16" s="15">
        <v>5</v>
      </c>
      <c r="T16" s="15">
        <v>0</v>
      </c>
      <c r="U16" s="15">
        <v>0</v>
      </c>
      <c r="V16" s="15">
        <v>3</v>
      </c>
    </row>
    <row r="19" spans="1:22" ht="92" x14ac:dyDescent="2">
      <c r="A19" s="26" t="s">
        <v>63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ht="92.15" customHeight="1" x14ac:dyDescent="2">
      <c r="A20" s="1"/>
      <c r="B20" s="31" t="s">
        <v>56</v>
      </c>
      <c r="C20" s="32"/>
      <c r="D20" s="32"/>
      <c r="E20" s="31" t="s">
        <v>30</v>
      </c>
      <c r="F20" s="32"/>
      <c r="G20" s="32"/>
      <c r="H20" s="31" t="s">
        <v>31</v>
      </c>
      <c r="I20" s="32"/>
      <c r="J20" s="32"/>
      <c r="K20" s="1"/>
      <c r="L20" s="1"/>
      <c r="M20" s="2"/>
      <c r="N20" s="2"/>
      <c r="O20" s="31" t="s">
        <v>32</v>
      </c>
      <c r="P20" s="32"/>
      <c r="Q20" s="3"/>
      <c r="R20" s="4"/>
      <c r="S20" s="1"/>
      <c r="T20" s="1"/>
      <c r="U20" s="1"/>
      <c r="V20" s="3"/>
    </row>
    <row r="21" spans="1:22" ht="76.5" x14ac:dyDescent="1.65">
      <c r="A21" s="5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</v>
      </c>
      <c r="I21" s="6" t="s">
        <v>5</v>
      </c>
      <c r="J21" s="6" t="s">
        <v>40</v>
      </c>
      <c r="K21" s="7" t="s">
        <v>41</v>
      </c>
      <c r="L21" s="6" t="s">
        <v>42</v>
      </c>
      <c r="M21" s="6" t="s">
        <v>43</v>
      </c>
      <c r="N21" s="6" t="s">
        <v>44</v>
      </c>
      <c r="O21" s="6" t="s">
        <v>45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8" t="s">
        <v>51</v>
      </c>
      <c r="V21" s="9" t="s">
        <v>52</v>
      </c>
    </row>
    <row r="22" spans="1:22" ht="92" x14ac:dyDescent="1.65">
      <c r="A22" s="21" t="s">
        <v>17</v>
      </c>
      <c r="B22" s="11">
        <v>25</v>
      </c>
      <c r="C22" s="11">
        <v>47</v>
      </c>
      <c r="D22" s="12">
        <v>0.53191489361702127</v>
      </c>
      <c r="E22" s="11">
        <v>8</v>
      </c>
      <c r="F22" s="11">
        <v>19</v>
      </c>
      <c r="G22" s="13">
        <v>0.42105263157894735</v>
      </c>
      <c r="H22" s="11">
        <v>3</v>
      </c>
      <c r="I22" s="11">
        <v>4</v>
      </c>
      <c r="J22" s="13">
        <v>0.75</v>
      </c>
      <c r="K22" s="11">
        <v>1</v>
      </c>
      <c r="L22" s="11">
        <v>23</v>
      </c>
      <c r="M22" s="11">
        <v>7</v>
      </c>
      <c r="N22" s="14">
        <v>3.2857142857142856</v>
      </c>
      <c r="O22" s="11">
        <v>0</v>
      </c>
      <c r="P22" s="11">
        <v>0</v>
      </c>
      <c r="Q22" s="11">
        <v>2</v>
      </c>
      <c r="R22" s="11">
        <v>3</v>
      </c>
      <c r="S22" s="11">
        <v>0</v>
      </c>
      <c r="T22" s="11">
        <v>2</v>
      </c>
      <c r="U22" s="11">
        <v>0</v>
      </c>
      <c r="V22" s="11">
        <v>1</v>
      </c>
    </row>
    <row r="23" spans="1:22" ht="92" x14ac:dyDescent="1.65">
      <c r="A23" s="21" t="s">
        <v>18</v>
      </c>
      <c r="B23" s="11">
        <v>13</v>
      </c>
      <c r="C23" s="11">
        <v>44</v>
      </c>
      <c r="D23" s="12">
        <v>0.29545454545454547</v>
      </c>
      <c r="E23" s="11">
        <v>2</v>
      </c>
      <c r="F23" s="11">
        <v>13</v>
      </c>
      <c r="G23" s="13">
        <v>0.15384615384615385</v>
      </c>
      <c r="H23" s="11">
        <v>1</v>
      </c>
      <c r="I23" s="11">
        <v>1</v>
      </c>
      <c r="J23" s="13">
        <v>1</v>
      </c>
      <c r="K23" s="11">
        <v>1</v>
      </c>
      <c r="L23" s="11">
        <v>9</v>
      </c>
      <c r="M23" s="11">
        <v>16</v>
      </c>
      <c r="N23" s="14">
        <v>0.5625</v>
      </c>
      <c r="O23" s="11">
        <v>0</v>
      </c>
      <c r="P23" s="11">
        <v>0</v>
      </c>
      <c r="Q23" s="11">
        <v>2</v>
      </c>
      <c r="R23" s="11">
        <v>3</v>
      </c>
      <c r="S23" s="11">
        <v>1</v>
      </c>
      <c r="T23" s="11">
        <v>0</v>
      </c>
      <c r="U23" s="11">
        <v>0</v>
      </c>
      <c r="V23" s="11">
        <v>2</v>
      </c>
    </row>
    <row r="24" spans="1:22" ht="92" x14ac:dyDescent="1.65">
      <c r="A24" s="21" t="s">
        <v>19</v>
      </c>
      <c r="B24" s="11">
        <v>16</v>
      </c>
      <c r="C24" s="11">
        <v>33</v>
      </c>
      <c r="D24" s="12">
        <v>0.48484848484848486</v>
      </c>
      <c r="E24" s="11">
        <v>3</v>
      </c>
      <c r="F24" s="11">
        <v>9</v>
      </c>
      <c r="G24" s="13">
        <v>0.33333333333333331</v>
      </c>
      <c r="H24" s="11">
        <v>1</v>
      </c>
      <c r="I24" s="11">
        <v>2</v>
      </c>
      <c r="J24" s="13">
        <v>0.5</v>
      </c>
      <c r="K24" s="11">
        <v>0</v>
      </c>
      <c r="L24" s="11">
        <v>8</v>
      </c>
      <c r="M24" s="11">
        <v>5</v>
      </c>
      <c r="N24" s="14">
        <v>1.6</v>
      </c>
      <c r="O24" s="11">
        <v>0</v>
      </c>
      <c r="P24" s="11">
        <v>0</v>
      </c>
      <c r="Q24" s="11">
        <v>1</v>
      </c>
      <c r="R24" s="11">
        <v>2</v>
      </c>
      <c r="S24" s="11">
        <v>1</v>
      </c>
      <c r="T24" s="11">
        <v>0</v>
      </c>
      <c r="U24" s="11">
        <v>0</v>
      </c>
      <c r="V24" s="11">
        <v>0</v>
      </c>
    </row>
    <row r="25" spans="1:22" ht="92" x14ac:dyDescent="1.65">
      <c r="A25" s="21" t="s">
        <v>20</v>
      </c>
      <c r="B25" s="11">
        <v>15</v>
      </c>
      <c r="C25" s="11">
        <v>40</v>
      </c>
      <c r="D25" s="12">
        <v>0.375</v>
      </c>
      <c r="E25" s="11">
        <v>2</v>
      </c>
      <c r="F25" s="11">
        <v>11</v>
      </c>
      <c r="G25" s="13">
        <v>0.18181818181818182</v>
      </c>
      <c r="H25" s="11">
        <v>3</v>
      </c>
      <c r="I25" s="11">
        <v>4</v>
      </c>
      <c r="J25" s="13">
        <v>0.75</v>
      </c>
      <c r="K25" s="11">
        <v>1</v>
      </c>
      <c r="L25" s="11">
        <v>6</v>
      </c>
      <c r="M25" s="11">
        <v>4</v>
      </c>
      <c r="N25" s="14">
        <v>1.5</v>
      </c>
      <c r="O25" s="11">
        <v>0</v>
      </c>
      <c r="P25" s="11">
        <v>0</v>
      </c>
      <c r="Q25" s="11">
        <v>5</v>
      </c>
      <c r="R25" s="11">
        <v>2</v>
      </c>
      <c r="S25" s="11">
        <v>1</v>
      </c>
      <c r="T25" s="11">
        <v>0</v>
      </c>
      <c r="U25" s="11">
        <v>0</v>
      </c>
      <c r="V25" s="11">
        <v>2</v>
      </c>
    </row>
    <row r="26" spans="1:22" ht="92" x14ac:dyDescent="1.65">
      <c r="A26" s="21" t="s">
        <v>21</v>
      </c>
      <c r="B26" s="11">
        <v>19</v>
      </c>
      <c r="C26" s="11">
        <v>42</v>
      </c>
      <c r="D26" s="12">
        <v>0.45238095238095238</v>
      </c>
      <c r="E26" s="11">
        <v>9</v>
      </c>
      <c r="F26" s="11">
        <v>16</v>
      </c>
      <c r="G26" s="13">
        <v>0.5625</v>
      </c>
      <c r="H26" s="11">
        <v>0</v>
      </c>
      <c r="I26" s="11">
        <v>1</v>
      </c>
      <c r="J26" s="13">
        <v>0</v>
      </c>
      <c r="K26" s="11">
        <v>2</v>
      </c>
      <c r="L26" s="11">
        <v>18</v>
      </c>
      <c r="M26" s="11">
        <v>3</v>
      </c>
      <c r="N26" s="14">
        <v>6</v>
      </c>
      <c r="O26" s="11">
        <v>0</v>
      </c>
      <c r="P26" s="11">
        <v>0</v>
      </c>
      <c r="Q26" s="11">
        <v>8</v>
      </c>
      <c r="R26" s="11">
        <v>6</v>
      </c>
      <c r="S26" s="11">
        <v>0</v>
      </c>
      <c r="T26" s="11">
        <v>0</v>
      </c>
      <c r="U26" s="11">
        <v>0</v>
      </c>
      <c r="V26" s="11">
        <v>3</v>
      </c>
    </row>
    <row r="27" spans="1:22" ht="92" x14ac:dyDescent="1.65">
      <c r="A27" s="21" t="s">
        <v>22</v>
      </c>
      <c r="B27" s="11">
        <v>17</v>
      </c>
      <c r="C27" s="11">
        <v>37</v>
      </c>
      <c r="D27" s="12">
        <v>0.45945945945945948</v>
      </c>
      <c r="E27" s="11">
        <v>6</v>
      </c>
      <c r="F27" s="11">
        <v>20</v>
      </c>
      <c r="G27" s="13">
        <v>0.3</v>
      </c>
      <c r="H27" s="11">
        <v>1</v>
      </c>
      <c r="I27" s="11">
        <v>1</v>
      </c>
      <c r="J27" s="13">
        <v>1</v>
      </c>
      <c r="K27" s="11">
        <v>0</v>
      </c>
      <c r="L27" s="11">
        <v>8</v>
      </c>
      <c r="M27" s="11">
        <v>3</v>
      </c>
      <c r="N27" s="14">
        <v>2.6666666666666665</v>
      </c>
      <c r="O27" s="11">
        <v>0</v>
      </c>
      <c r="P27" s="11">
        <v>0</v>
      </c>
      <c r="Q27" s="11">
        <v>0</v>
      </c>
      <c r="R27" s="11">
        <v>2</v>
      </c>
      <c r="S27" s="11">
        <v>1</v>
      </c>
      <c r="T27" s="11">
        <v>0</v>
      </c>
      <c r="U27" s="11">
        <v>0</v>
      </c>
      <c r="V27" s="11">
        <v>0</v>
      </c>
    </row>
    <row r="28" spans="1:22" ht="92" x14ac:dyDescent="1.65">
      <c r="A28" s="21" t="s">
        <v>23</v>
      </c>
      <c r="B28" s="11">
        <v>7</v>
      </c>
      <c r="C28" s="11">
        <v>28</v>
      </c>
      <c r="D28" s="12">
        <v>0.25</v>
      </c>
      <c r="E28" s="11">
        <v>2</v>
      </c>
      <c r="F28" s="11">
        <v>13</v>
      </c>
      <c r="G28" s="13">
        <v>0.15384615384615385</v>
      </c>
      <c r="H28" s="11">
        <v>0</v>
      </c>
      <c r="I28" s="11">
        <v>0</v>
      </c>
      <c r="J28" s="13" t="s">
        <v>57</v>
      </c>
      <c r="K28" s="11">
        <v>0</v>
      </c>
      <c r="L28" s="11">
        <v>1</v>
      </c>
      <c r="M28" s="11">
        <v>3</v>
      </c>
      <c r="N28" s="14">
        <v>0.33333333333333331</v>
      </c>
      <c r="O28" s="11">
        <v>0</v>
      </c>
      <c r="P28" s="11">
        <v>0</v>
      </c>
      <c r="Q28" s="11">
        <v>1</v>
      </c>
      <c r="R28" s="11">
        <v>1</v>
      </c>
      <c r="S28" s="11">
        <v>1</v>
      </c>
      <c r="T28" s="11">
        <v>0</v>
      </c>
      <c r="U28" s="11">
        <v>0</v>
      </c>
      <c r="V28" s="11">
        <v>1</v>
      </c>
    </row>
    <row r="29" spans="1:22" ht="92" x14ac:dyDescent="1.65">
      <c r="A29" s="21" t="s">
        <v>24</v>
      </c>
      <c r="B29" s="11">
        <v>14</v>
      </c>
      <c r="C29" s="11">
        <v>27</v>
      </c>
      <c r="D29" s="12">
        <v>0.51851851851851849</v>
      </c>
      <c r="E29" s="11">
        <v>6</v>
      </c>
      <c r="F29" s="11">
        <v>11</v>
      </c>
      <c r="G29" s="13">
        <v>0.54545454545454541</v>
      </c>
      <c r="H29" s="11">
        <v>6</v>
      </c>
      <c r="I29" s="11">
        <v>6</v>
      </c>
      <c r="J29" s="13">
        <v>1</v>
      </c>
      <c r="K29" s="11">
        <v>1</v>
      </c>
      <c r="L29" s="11">
        <v>4</v>
      </c>
      <c r="M29" s="11">
        <v>6</v>
      </c>
      <c r="N29" s="14">
        <v>0.66666666666666663</v>
      </c>
      <c r="O29" s="11">
        <v>0</v>
      </c>
      <c r="P29" s="11">
        <v>0</v>
      </c>
      <c r="Q29" s="11">
        <v>2</v>
      </c>
      <c r="R29" s="11">
        <v>1</v>
      </c>
      <c r="S29" s="11">
        <v>3</v>
      </c>
      <c r="T29" s="11">
        <v>0</v>
      </c>
      <c r="U29" s="11">
        <v>0</v>
      </c>
      <c r="V29" s="11">
        <v>1</v>
      </c>
    </row>
    <row r="30" spans="1:22" ht="92" x14ac:dyDescent="1.65">
      <c r="A30" s="21" t="s">
        <v>25</v>
      </c>
      <c r="B30" s="11">
        <v>11</v>
      </c>
      <c r="C30" s="11">
        <v>24</v>
      </c>
      <c r="D30" s="12">
        <v>0.45833333333333331</v>
      </c>
      <c r="E30" s="11">
        <v>4</v>
      </c>
      <c r="F30" s="11">
        <v>11</v>
      </c>
      <c r="G30" s="13">
        <v>0.36363636363636365</v>
      </c>
      <c r="H30" s="11">
        <v>0</v>
      </c>
      <c r="I30" s="11">
        <v>0</v>
      </c>
      <c r="J30" s="13" t="s">
        <v>57</v>
      </c>
      <c r="K30" s="11">
        <v>0</v>
      </c>
      <c r="L30" s="11">
        <v>4</v>
      </c>
      <c r="M30" s="11">
        <v>8</v>
      </c>
      <c r="N30" s="14">
        <v>0.5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  <c r="V30" s="11">
        <v>0</v>
      </c>
    </row>
    <row r="31" spans="1:22" ht="92" x14ac:dyDescent="1.65">
      <c r="A31" s="21" t="s">
        <v>26</v>
      </c>
      <c r="B31" s="11">
        <v>21</v>
      </c>
      <c r="C31" s="11">
        <v>35</v>
      </c>
      <c r="D31" s="12">
        <v>0.6</v>
      </c>
      <c r="E31" s="11">
        <v>0</v>
      </c>
      <c r="F31" s="11">
        <v>3</v>
      </c>
      <c r="G31" s="13">
        <v>0</v>
      </c>
      <c r="H31" s="11">
        <v>0</v>
      </c>
      <c r="I31" s="11">
        <v>0</v>
      </c>
      <c r="J31" s="13" t="s">
        <v>57</v>
      </c>
      <c r="K31" s="11">
        <v>0</v>
      </c>
      <c r="L31" s="11">
        <v>3</v>
      </c>
      <c r="M31" s="11">
        <v>5</v>
      </c>
      <c r="N31" s="14">
        <v>0.6</v>
      </c>
      <c r="O31" s="11">
        <v>0</v>
      </c>
      <c r="P31" s="11">
        <v>0</v>
      </c>
      <c r="Q31" s="11">
        <v>11</v>
      </c>
      <c r="R31" s="11">
        <v>3</v>
      </c>
      <c r="S31" s="11">
        <v>5</v>
      </c>
      <c r="T31" s="11">
        <v>0</v>
      </c>
      <c r="U31" s="11">
        <v>0</v>
      </c>
      <c r="V31" s="11">
        <v>2</v>
      </c>
    </row>
    <row r="32" spans="1:22" ht="92" x14ac:dyDescent="1.65">
      <c r="A32" s="21" t="s">
        <v>27</v>
      </c>
      <c r="B32" s="11">
        <v>15</v>
      </c>
      <c r="C32" s="11">
        <v>31</v>
      </c>
      <c r="D32" s="12">
        <v>0.4838709677419355</v>
      </c>
      <c r="E32" s="11">
        <v>0</v>
      </c>
      <c r="F32" s="11">
        <v>0</v>
      </c>
      <c r="G32" s="13" t="s">
        <v>57</v>
      </c>
      <c r="H32" s="11">
        <v>0</v>
      </c>
      <c r="I32" s="11">
        <v>0</v>
      </c>
      <c r="J32" s="13" t="s">
        <v>57</v>
      </c>
      <c r="K32" s="11">
        <v>0</v>
      </c>
      <c r="L32" s="11">
        <v>3</v>
      </c>
      <c r="M32" s="11">
        <v>4</v>
      </c>
      <c r="N32" s="14">
        <v>0.75</v>
      </c>
      <c r="O32" s="11">
        <v>0</v>
      </c>
      <c r="P32" s="11">
        <v>0</v>
      </c>
      <c r="Q32" s="11">
        <v>5</v>
      </c>
      <c r="R32" s="11">
        <v>3</v>
      </c>
      <c r="S32" s="11">
        <v>9</v>
      </c>
      <c r="T32" s="11">
        <v>0</v>
      </c>
      <c r="U32" s="11">
        <v>0</v>
      </c>
      <c r="V32" s="11">
        <v>1</v>
      </c>
    </row>
    <row r="33" spans="1:22" ht="92" x14ac:dyDescent="1.65">
      <c r="A33" s="21" t="s">
        <v>28</v>
      </c>
      <c r="B33" s="11">
        <v>18</v>
      </c>
      <c r="C33" s="11">
        <v>30</v>
      </c>
      <c r="D33" s="12">
        <v>0.6</v>
      </c>
      <c r="E33" s="11">
        <v>0</v>
      </c>
      <c r="F33" s="11">
        <v>1</v>
      </c>
      <c r="G33" s="13">
        <v>0</v>
      </c>
      <c r="H33" s="11">
        <v>0</v>
      </c>
      <c r="I33" s="11">
        <v>0</v>
      </c>
      <c r="J33" s="13" t="s">
        <v>57</v>
      </c>
      <c r="K33" s="11">
        <v>0</v>
      </c>
      <c r="L33" s="11">
        <v>1</v>
      </c>
      <c r="M33" s="11">
        <v>1</v>
      </c>
      <c r="N33" s="14">
        <v>1</v>
      </c>
      <c r="O33" s="11">
        <v>0</v>
      </c>
      <c r="P33" s="11">
        <v>0</v>
      </c>
      <c r="Q33" s="11">
        <v>5</v>
      </c>
      <c r="R33" s="11">
        <v>3</v>
      </c>
      <c r="S33" s="11">
        <v>2</v>
      </c>
      <c r="T33" s="11">
        <v>0</v>
      </c>
      <c r="U33" s="11">
        <v>0</v>
      </c>
      <c r="V33" s="11">
        <v>2</v>
      </c>
    </row>
    <row r="34" spans="1:22" ht="92" x14ac:dyDescent="1.65">
      <c r="A34" s="10" t="s">
        <v>53</v>
      </c>
      <c r="B34" s="11">
        <v>191</v>
      </c>
      <c r="C34" s="11">
        <v>418</v>
      </c>
      <c r="D34" s="12">
        <v>0.4569377990430622</v>
      </c>
      <c r="E34" s="11">
        <v>42</v>
      </c>
      <c r="F34" s="11">
        <v>127</v>
      </c>
      <c r="G34" s="16">
        <v>0.33070866141732286</v>
      </c>
      <c r="H34" s="11">
        <v>15</v>
      </c>
      <c r="I34" s="11">
        <v>19</v>
      </c>
      <c r="J34" s="16">
        <v>0.83333333333333337</v>
      </c>
      <c r="K34" s="11">
        <v>6</v>
      </c>
      <c r="L34" s="11">
        <v>88</v>
      </c>
      <c r="M34" s="11">
        <v>65</v>
      </c>
      <c r="N34" s="17">
        <v>1.3538461538461539</v>
      </c>
      <c r="O34" s="11">
        <v>0</v>
      </c>
      <c r="P34" s="11">
        <v>0</v>
      </c>
      <c r="Q34" s="11">
        <v>42</v>
      </c>
      <c r="R34" s="11">
        <v>29</v>
      </c>
      <c r="S34" s="11">
        <v>24</v>
      </c>
      <c r="T34" s="11">
        <v>2</v>
      </c>
      <c r="U34" s="11">
        <v>1</v>
      </c>
      <c r="V34" s="11">
        <v>15</v>
      </c>
    </row>
  </sheetData>
  <mergeCells count="10">
    <mergeCell ref="B20:D20"/>
    <mergeCell ref="E20:G20"/>
    <mergeCell ref="H20:J20"/>
    <mergeCell ref="O20:P20"/>
    <mergeCell ref="A1:V1"/>
    <mergeCell ref="B2:D2"/>
    <mergeCell ref="E2:G2"/>
    <mergeCell ref="H2:J2"/>
    <mergeCell ref="O2:P2"/>
    <mergeCell ref="A19:V19"/>
  </mergeCells>
  <pageMargins left="0.7" right="0.7" top="0.75" bottom="0.75" header="0.3" footer="0.3"/>
  <pageSetup fitToHeight="0" orientation="landscape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747C-22E9-4346-9F0B-3B06E38CD83A}">
  <sheetPr>
    <pageSetUpPr fitToPage="1"/>
  </sheetPr>
  <dimension ref="A1:V34"/>
  <sheetViews>
    <sheetView topLeftCell="C4" workbookViewId="0">
      <selection activeCell="U7" sqref="U7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66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.15" customHeight="1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2</v>
      </c>
      <c r="C4" s="11">
        <v>5</v>
      </c>
      <c r="D4" s="12">
        <v>0.4</v>
      </c>
      <c r="E4" s="11">
        <v>1</v>
      </c>
      <c r="F4" s="11">
        <v>2</v>
      </c>
      <c r="G4" s="13">
        <v>0.5</v>
      </c>
      <c r="H4" s="11"/>
      <c r="I4" s="11"/>
      <c r="J4" s="13"/>
      <c r="K4" s="11"/>
      <c r="L4" s="11">
        <v>9</v>
      </c>
      <c r="M4" s="11">
        <v>2</v>
      </c>
      <c r="N4" s="14">
        <v>4.5</v>
      </c>
      <c r="O4" s="11"/>
      <c r="P4" s="11"/>
      <c r="Q4" s="11">
        <v>1</v>
      </c>
      <c r="R4" s="11">
        <v>2</v>
      </c>
      <c r="S4" s="11"/>
      <c r="T4" s="11"/>
      <c r="U4" s="18"/>
      <c r="V4" s="19"/>
    </row>
    <row r="5" spans="1:22" ht="92" x14ac:dyDescent="1.65">
      <c r="A5" s="21" t="s">
        <v>18</v>
      </c>
      <c r="B5" s="11">
        <v>1</v>
      </c>
      <c r="C5" s="11">
        <v>7</v>
      </c>
      <c r="D5" s="12">
        <v>0.14285714285714285</v>
      </c>
      <c r="E5" s="11">
        <v>0</v>
      </c>
      <c r="F5" s="11">
        <v>3</v>
      </c>
      <c r="G5" s="13">
        <v>0</v>
      </c>
      <c r="H5" s="11"/>
      <c r="I5" s="11"/>
      <c r="J5" s="13"/>
      <c r="K5" s="11">
        <v>1</v>
      </c>
      <c r="L5" s="11">
        <v>5</v>
      </c>
      <c r="M5" s="11">
        <v>1</v>
      </c>
      <c r="N5" s="14">
        <v>5</v>
      </c>
      <c r="O5" s="11"/>
      <c r="P5" s="11"/>
      <c r="Q5" s="11"/>
      <c r="R5" s="11"/>
      <c r="S5" s="11">
        <v>1</v>
      </c>
      <c r="T5" s="11"/>
      <c r="U5" s="18"/>
      <c r="V5" s="19"/>
    </row>
    <row r="6" spans="1:22" ht="92" x14ac:dyDescent="1.65">
      <c r="A6" s="21" t="s">
        <v>19</v>
      </c>
      <c r="B6" s="11">
        <v>0</v>
      </c>
      <c r="C6" s="11">
        <v>6</v>
      </c>
      <c r="D6" s="12">
        <v>0</v>
      </c>
      <c r="E6" s="11">
        <v>0</v>
      </c>
      <c r="F6" s="11">
        <v>5</v>
      </c>
      <c r="G6" s="13">
        <v>0</v>
      </c>
      <c r="H6" s="11"/>
      <c r="I6" s="11"/>
      <c r="J6" s="13"/>
      <c r="K6" s="11"/>
      <c r="L6" s="11">
        <v>3</v>
      </c>
      <c r="M6" s="11">
        <v>0</v>
      </c>
      <c r="N6" s="14">
        <v>3</v>
      </c>
      <c r="O6" s="11"/>
      <c r="P6" s="11"/>
      <c r="Q6" s="11">
        <v>1</v>
      </c>
      <c r="R6" s="11">
        <v>1</v>
      </c>
      <c r="S6" s="11">
        <v>1</v>
      </c>
      <c r="T6" s="11"/>
      <c r="U6" s="18"/>
      <c r="V6" s="19"/>
    </row>
    <row r="7" spans="1:22" ht="92" x14ac:dyDescent="1.65">
      <c r="A7" s="21" t="s">
        <v>20</v>
      </c>
      <c r="B7" s="11">
        <v>4</v>
      </c>
      <c r="C7" s="11">
        <v>12</v>
      </c>
      <c r="D7" s="12">
        <v>0.33333333333333331</v>
      </c>
      <c r="E7" s="11">
        <v>2</v>
      </c>
      <c r="F7" s="11">
        <v>5</v>
      </c>
      <c r="G7" s="13">
        <v>0.4</v>
      </c>
      <c r="H7" s="11"/>
      <c r="I7" s="11"/>
      <c r="J7" s="13"/>
      <c r="K7" s="11"/>
      <c r="L7" s="11">
        <v>2</v>
      </c>
      <c r="M7" s="11">
        <v>1</v>
      </c>
      <c r="N7" s="14">
        <v>2</v>
      </c>
      <c r="O7" s="11"/>
      <c r="P7" s="11"/>
      <c r="Q7" s="11"/>
      <c r="R7" s="11"/>
      <c r="S7" s="11"/>
      <c r="T7" s="11"/>
      <c r="U7" s="18"/>
      <c r="V7" s="19"/>
    </row>
    <row r="8" spans="1:22" ht="92" x14ac:dyDescent="1.65">
      <c r="A8" s="21" t="s">
        <v>21</v>
      </c>
      <c r="B8" s="11">
        <v>5</v>
      </c>
      <c r="C8" s="11">
        <v>10</v>
      </c>
      <c r="D8" s="12">
        <v>0.5</v>
      </c>
      <c r="E8" s="11">
        <v>1</v>
      </c>
      <c r="F8" s="11">
        <v>3</v>
      </c>
      <c r="G8" s="13">
        <v>0.33333333333333331</v>
      </c>
      <c r="H8" s="11"/>
      <c r="I8" s="11"/>
      <c r="J8" s="13"/>
      <c r="K8" s="11">
        <v>1</v>
      </c>
      <c r="L8" s="11">
        <v>2</v>
      </c>
      <c r="M8" s="11">
        <v>2</v>
      </c>
      <c r="N8" s="14">
        <v>1</v>
      </c>
      <c r="O8" s="11"/>
      <c r="P8" s="11"/>
      <c r="Q8" s="11">
        <v>1</v>
      </c>
      <c r="R8" s="11">
        <v>1</v>
      </c>
      <c r="S8" s="11"/>
      <c r="T8" s="11"/>
      <c r="U8" s="18"/>
      <c r="V8" s="19"/>
    </row>
    <row r="9" spans="1:22" ht="92" x14ac:dyDescent="1.65">
      <c r="A9" s="21" t="s">
        <v>22</v>
      </c>
      <c r="B9" s="11">
        <v>4</v>
      </c>
      <c r="C9" s="11">
        <v>7</v>
      </c>
      <c r="D9" s="12">
        <v>0.5714285714285714</v>
      </c>
      <c r="E9" s="11">
        <v>4</v>
      </c>
      <c r="F9" s="11">
        <v>6</v>
      </c>
      <c r="G9" s="13">
        <v>0.66666666666666663</v>
      </c>
      <c r="H9" s="11"/>
      <c r="I9" s="11"/>
      <c r="J9" s="13"/>
      <c r="K9" s="11"/>
      <c r="L9" s="11">
        <v>3</v>
      </c>
      <c r="M9" s="11">
        <v>1</v>
      </c>
      <c r="N9" s="14">
        <v>3</v>
      </c>
      <c r="O9" s="11"/>
      <c r="P9" s="11"/>
      <c r="Q9" s="11"/>
      <c r="R9" s="11"/>
      <c r="S9" s="11"/>
      <c r="T9" s="11">
        <v>1</v>
      </c>
      <c r="U9" s="18"/>
      <c r="V9" s="19">
        <v>1</v>
      </c>
    </row>
    <row r="10" spans="1:22" ht="92" x14ac:dyDescent="1.65">
      <c r="A10" s="21" t="s">
        <v>23</v>
      </c>
      <c r="B10" s="11">
        <v>4</v>
      </c>
      <c r="C10" s="11">
        <v>10</v>
      </c>
      <c r="D10" s="12">
        <v>0.4</v>
      </c>
      <c r="E10" s="11">
        <v>3</v>
      </c>
      <c r="F10" s="11">
        <v>7</v>
      </c>
      <c r="G10" s="13">
        <v>0.42857142857142855</v>
      </c>
      <c r="H10" s="11"/>
      <c r="I10" s="11"/>
      <c r="J10" s="13"/>
      <c r="K10" s="11"/>
      <c r="L10" s="11"/>
      <c r="M10" s="11"/>
      <c r="N10" s="14"/>
      <c r="O10" s="11"/>
      <c r="P10" s="11"/>
      <c r="Q10" s="11"/>
      <c r="R10" s="11"/>
      <c r="S10" s="11"/>
      <c r="T10" s="11"/>
      <c r="U10" s="18"/>
      <c r="V10" s="19"/>
    </row>
    <row r="11" spans="1:22" ht="92" x14ac:dyDescent="1.65">
      <c r="A11" s="21" t="s">
        <v>24</v>
      </c>
      <c r="B11" s="11">
        <v>4</v>
      </c>
      <c r="C11" s="11">
        <v>9</v>
      </c>
      <c r="D11" s="12">
        <v>0.44444444444444442</v>
      </c>
      <c r="E11" s="11">
        <v>3</v>
      </c>
      <c r="F11" s="11">
        <v>7</v>
      </c>
      <c r="G11" s="13">
        <v>0.42857142857142855</v>
      </c>
      <c r="H11" s="11"/>
      <c r="I11" s="11"/>
      <c r="J11" s="13"/>
      <c r="K11" s="11"/>
      <c r="L11" s="11">
        <v>2</v>
      </c>
      <c r="M11" s="11">
        <v>0</v>
      </c>
      <c r="N11" s="14">
        <v>2</v>
      </c>
      <c r="O11" s="11"/>
      <c r="P11" s="11"/>
      <c r="Q11" s="11"/>
      <c r="R11" s="11"/>
      <c r="S11" s="11">
        <v>1</v>
      </c>
      <c r="T11" s="11"/>
      <c r="U11" s="18"/>
      <c r="V11" s="19"/>
    </row>
    <row r="12" spans="1:22" ht="92" x14ac:dyDescent="1.65">
      <c r="A12" s="21" t="s">
        <v>25</v>
      </c>
      <c r="B12" s="11">
        <v>6</v>
      </c>
      <c r="C12" s="11">
        <v>10</v>
      </c>
      <c r="D12" s="12">
        <v>0.6</v>
      </c>
      <c r="E12" s="11">
        <v>2</v>
      </c>
      <c r="F12" s="11">
        <v>5</v>
      </c>
      <c r="G12" s="13">
        <v>0.4</v>
      </c>
      <c r="H12" s="11"/>
      <c r="I12" s="11"/>
      <c r="J12" s="13"/>
      <c r="K12" s="11"/>
      <c r="L12" s="11">
        <v>2</v>
      </c>
      <c r="M12" s="11">
        <v>2</v>
      </c>
      <c r="N12" s="14">
        <v>1</v>
      </c>
      <c r="O12" s="11"/>
      <c r="P12" s="11"/>
      <c r="Q12" s="11">
        <v>1</v>
      </c>
      <c r="R12" s="11"/>
      <c r="S12" s="11">
        <v>1</v>
      </c>
      <c r="T12" s="11"/>
      <c r="U12" s="18"/>
      <c r="V12" s="19"/>
    </row>
    <row r="13" spans="1:22" ht="92" x14ac:dyDescent="1.65">
      <c r="A13" s="21" t="s">
        <v>26</v>
      </c>
      <c r="B13" s="11">
        <v>4</v>
      </c>
      <c r="C13" s="11">
        <v>6</v>
      </c>
      <c r="D13" s="12">
        <v>0.66666666666666663</v>
      </c>
      <c r="E13" s="11"/>
      <c r="F13" s="11"/>
      <c r="G13" s="13"/>
      <c r="H13" s="11"/>
      <c r="I13" s="11"/>
      <c r="J13" s="13"/>
      <c r="K13" s="11"/>
      <c r="L13" s="11">
        <v>1</v>
      </c>
      <c r="M13" s="11">
        <v>0</v>
      </c>
      <c r="N13" s="14">
        <v>1</v>
      </c>
      <c r="O13" s="11"/>
      <c r="P13" s="11"/>
      <c r="Q13" s="11">
        <v>4</v>
      </c>
      <c r="R13" s="11"/>
      <c r="S13" s="11">
        <v>1</v>
      </c>
      <c r="T13" s="11"/>
      <c r="U13" s="18"/>
      <c r="V13" s="19"/>
    </row>
    <row r="14" spans="1:22" ht="92" x14ac:dyDescent="1.65">
      <c r="A14" s="21" t="s">
        <v>27</v>
      </c>
      <c r="B14" s="11">
        <v>5</v>
      </c>
      <c r="C14" s="11">
        <v>9</v>
      </c>
      <c r="D14" s="12">
        <v>0.55555555555555558</v>
      </c>
      <c r="E14" s="11"/>
      <c r="F14" s="11"/>
      <c r="G14" s="13"/>
      <c r="H14" s="11"/>
      <c r="I14" s="11"/>
      <c r="J14" s="13"/>
      <c r="K14" s="11"/>
      <c r="L14" s="11">
        <v>2</v>
      </c>
      <c r="M14" s="11">
        <v>0</v>
      </c>
      <c r="N14" s="14">
        <v>2</v>
      </c>
      <c r="O14" s="11"/>
      <c r="P14" s="11"/>
      <c r="Q14" s="11"/>
      <c r="R14" s="11"/>
      <c r="S14" s="11"/>
      <c r="T14" s="11"/>
      <c r="U14" s="18"/>
      <c r="V14" s="19">
        <v>1</v>
      </c>
    </row>
    <row r="15" spans="1:22" ht="92" x14ac:dyDescent="1.65">
      <c r="A15" s="21" t="s">
        <v>28</v>
      </c>
      <c r="B15" s="11">
        <v>3</v>
      </c>
      <c r="C15" s="11">
        <v>5</v>
      </c>
      <c r="D15" s="12">
        <v>0.6</v>
      </c>
      <c r="E15" s="11"/>
      <c r="F15" s="11"/>
      <c r="G15" s="13"/>
      <c r="H15" s="11"/>
      <c r="I15" s="11"/>
      <c r="J15" s="13"/>
      <c r="K15" s="11"/>
      <c r="L15" s="11">
        <v>0</v>
      </c>
      <c r="M15" s="11">
        <v>1</v>
      </c>
      <c r="N15" s="14">
        <v>0</v>
      </c>
      <c r="O15" s="11"/>
      <c r="P15" s="11"/>
      <c r="Q15" s="11">
        <v>2</v>
      </c>
      <c r="R15" s="11"/>
      <c r="S15" s="11">
        <v>1</v>
      </c>
      <c r="T15" s="11"/>
      <c r="U15" s="18"/>
      <c r="V15" s="19"/>
    </row>
    <row r="16" spans="1:22" ht="92" x14ac:dyDescent="1.65">
      <c r="A16" s="10" t="s">
        <v>53</v>
      </c>
      <c r="B16" s="15">
        <v>42</v>
      </c>
      <c r="C16" s="15">
        <v>96</v>
      </c>
      <c r="D16" s="12">
        <v>0.4375</v>
      </c>
      <c r="E16" s="15">
        <v>16</v>
      </c>
      <c r="F16" s="15">
        <v>43</v>
      </c>
      <c r="G16" s="13">
        <v>0.37209302325581395</v>
      </c>
      <c r="H16" s="15">
        <v>0</v>
      </c>
      <c r="I16" s="15">
        <v>0</v>
      </c>
      <c r="J16" s="13" t="s">
        <v>57</v>
      </c>
      <c r="K16" s="15">
        <v>2</v>
      </c>
      <c r="L16" s="15">
        <v>31</v>
      </c>
      <c r="M16" s="15">
        <v>10</v>
      </c>
      <c r="N16" s="14">
        <v>3.1</v>
      </c>
      <c r="O16" s="15">
        <v>0</v>
      </c>
      <c r="P16" s="15">
        <v>0</v>
      </c>
      <c r="Q16" s="15">
        <v>10</v>
      </c>
      <c r="R16" s="15">
        <v>4</v>
      </c>
      <c r="S16" s="15">
        <v>6</v>
      </c>
      <c r="T16" s="15">
        <v>1</v>
      </c>
      <c r="U16" s="15">
        <v>0</v>
      </c>
      <c r="V16" s="15">
        <v>2</v>
      </c>
    </row>
    <row r="19" spans="1:22" ht="92" x14ac:dyDescent="2">
      <c r="A19" s="26" t="s">
        <v>63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ht="92.15" customHeight="1" x14ac:dyDescent="2">
      <c r="A20" s="1"/>
      <c r="B20" s="31" t="s">
        <v>56</v>
      </c>
      <c r="C20" s="32"/>
      <c r="D20" s="32"/>
      <c r="E20" s="31" t="s">
        <v>30</v>
      </c>
      <c r="F20" s="32"/>
      <c r="G20" s="32"/>
      <c r="H20" s="31" t="s">
        <v>31</v>
      </c>
      <c r="I20" s="32"/>
      <c r="J20" s="32"/>
      <c r="K20" s="1"/>
      <c r="L20" s="1"/>
      <c r="M20" s="2"/>
      <c r="N20" s="2"/>
      <c r="O20" s="31" t="s">
        <v>32</v>
      </c>
      <c r="P20" s="32"/>
      <c r="Q20" s="3"/>
      <c r="R20" s="4"/>
      <c r="S20" s="1"/>
      <c r="T20" s="1"/>
      <c r="U20" s="1"/>
      <c r="V20" s="3"/>
    </row>
    <row r="21" spans="1:22" ht="76.5" x14ac:dyDescent="1.65">
      <c r="A21" s="5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</v>
      </c>
      <c r="I21" s="6" t="s">
        <v>5</v>
      </c>
      <c r="J21" s="6" t="s">
        <v>40</v>
      </c>
      <c r="K21" s="7" t="s">
        <v>41</v>
      </c>
      <c r="L21" s="6" t="s">
        <v>42</v>
      </c>
      <c r="M21" s="6" t="s">
        <v>43</v>
      </c>
      <c r="N21" s="6" t="s">
        <v>44</v>
      </c>
      <c r="O21" s="6" t="s">
        <v>45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8" t="s">
        <v>51</v>
      </c>
      <c r="V21" s="9" t="s">
        <v>52</v>
      </c>
    </row>
    <row r="22" spans="1:22" ht="92" x14ac:dyDescent="1.65">
      <c r="A22" s="21" t="s">
        <v>17</v>
      </c>
      <c r="B22" s="11">
        <v>27</v>
      </c>
      <c r="C22" s="11">
        <v>52</v>
      </c>
      <c r="D22" s="12">
        <v>0.51923076923076927</v>
      </c>
      <c r="E22" s="11">
        <v>9</v>
      </c>
      <c r="F22" s="11">
        <v>21</v>
      </c>
      <c r="G22" s="13">
        <v>0.42857142857142855</v>
      </c>
      <c r="H22" s="11">
        <v>3</v>
      </c>
      <c r="I22" s="11">
        <v>4</v>
      </c>
      <c r="J22" s="13">
        <v>0.75</v>
      </c>
      <c r="K22" s="11">
        <v>1</v>
      </c>
      <c r="L22" s="11">
        <v>32</v>
      </c>
      <c r="M22" s="11">
        <v>9</v>
      </c>
      <c r="N22" s="14">
        <v>3.5555555555555554</v>
      </c>
      <c r="O22" s="11">
        <v>0</v>
      </c>
      <c r="P22" s="11">
        <v>0</v>
      </c>
      <c r="Q22" s="11">
        <v>3</v>
      </c>
      <c r="R22" s="11">
        <v>5</v>
      </c>
      <c r="S22" s="11">
        <v>0</v>
      </c>
      <c r="T22" s="11">
        <v>2</v>
      </c>
      <c r="U22" s="11">
        <v>0</v>
      </c>
      <c r="V22" s="11">
        <v>1</v>
      </c>
    </row>
    <row r="23" spans="1:22" ht="92" x14ac:dyDescent="1.65">
      <c r="A23" s="21" t="s">
        <v>18</v>
      </c>
      <c r="B23" s="11">
        <v>14</v>
      </c>
      <c r="C23" s="11">
        <v>51</v>
      </c>
      <c r="D23" s="12">
        <v>0.27450980392156865</v>
      </c>
      <c r="E23" s="11">
        <v>2</v>
      </c>
      <c r="F23" s="11">
        <v>16</v>
      </c>
      <c r="G23" s="13">
        <v>0.125</v>
      </c>
      <c r="H23" s="11">
        <v>1</v>
      </c>
      <c r="I23" s="11">
        <v>1</v>
      </c>
      <c r="J23" s="13">
        <v>1</v>
      </c>
      <c r="K23" s="11">
        <v>2</v>
      </c>
      <c r="L23" s="11">
        <v>14</v>
      </c>
      <c r="M23" s="11">
        <v>17</v>
      </c>
      <c r="N23" s="14">
        <v>0.82352941176470584</v>
      </c>
      <c r="O23" s="11">
        <v>0</v>
      </c>
      <c r="P23" s="11">
        <v>0</v>
      </c>
      <c r="Q23" s="11">
        <v>2</v>
      </c>
      <c r="R23" s="11">
        <v>3</v>
      </c>
      <c r="S23" s="11">
        <v>2</v>
      </c>
      <c r="T23" s="11">
        <v>0</v>
      </c>
      <c r="U23" s="11">
        <v>0</v>
      </c>
      <c r="V23" s="11">
        <v>2</v>
      </c>
    </row>
    <row r="24" spans="1:22" ht="92" x14ac:dyDescent="1.65">
      <c r="A24" s="21" t="s">
        <v>19</v>
      </c>
      <c r="B24" s="11">
        <v>16</v>
      </c>
      <c r="C24" s="11">
        <v>39</v>
      </c>
      <c r="D24" s="12">
        <v>0.41025641025641024</v>
      </c>
      <c r="E24" s="11">
        <v>3</v>
      </c>
      <c r="F24" s="11">
        <v>14</v>
      </c>
      <c r="G24" s="13">
        <v>0.21428571428571427</v>
      </c>
      <c r="H24" s="11">
        <v>1</v>
      </c>
      <c r="I24" s="11">
        <v>2</v>
      </c>
      <c r="J24" s="13">
        <v>0.5</v>
      </c>
      <c r="K24" s="11">
        <v>0</v>
      </c>
      <c r="L24" s="11">
        <v>11</v>
      </c>
      <c r="M24" s="11">
        <v>5</v>
      </c>
      <c r="N24" s="14">
        <v>2.2000000000000002</v>
      </c>
      <c r="O24" s="11">
        <v>0</v>
      </c>
      <c r="P24" s="11">
        <v>0</v>
      </c>
      <c r="Q24" s="11">
        <v>2</v>
      </c>
      <c r="R24" s="11">
        <v>3</v>
      </c>
      <c r="S24" s="11">
        <v>2</v>
      </c>
      <c r="T24" s="11">
        <v>0</v>
      </c>
      <c r="U24" s="11">
        <v>0</v>
      </c>
      <c r="V24" s="11">
        <v>0</v>
      </c>
    </row>
    <row r="25" spans="1:22" ht="92" x14ac:dyDescent="1.65">
      <c r="A25" s="21" t="s">
        <v>20</v>
      </c>
      <c r="B25" s="11">
        <v>19</v>
      </c>
      <c r="C25" s="11">
        <v>52</v>
      </c>
      <c r="D25" s="12">
        <v>0.36538461538461536</v>
      </c>
      <c r="E25" s="11">
        <v>4</v>
      </c>
      <c r="F25" s="11">
        <v>16</v>
      </c>
      <c r="G25" s="13">
        <v>0.25</v>
      </c>
      <c r="H25" s="11">
        <v>3</v>
      </c>
      <c r="I25" s="11">
        <v>4</v>
      </c>
      <c r="J25" s="13">
        <v>0.75</v>
      </c>
      <c r="K25" s="11">
        <v>1</v>
      </c>
      <c r="L25" s="11">
        <v>8</v>
      </c>
      <c r="M25" s="11">
        <v>5</v>
      </c>
      <c r="N25" s="14">
        <v>1.6</v>
      </c>
      <c r="O25" s="11">
        <v>0</v>
      </c>
      <c r="P25" s="11">
        <v>0</v>
      </c>
      <c r="Q25" s="11">
        <v>5</v>
      </c>
      <c r="R25" s="11">
        <v>2</v>
      </c>
      <c r="S25" s="11">
        <v>1</v>
      </c>
      <c r="T25" s="11">
        <v>0</v>
      </c>
      <c r="U25" s="11">
        <v>0</v>
      </c>
      <c r="V25" s="11">
        <v>2</v>
      </c>
    </row>
    <row r="26" spans="1:22" ht="92" x14ac:dyDescent="1.65">
      <c r="A26" s="21" t="s">
        <v>21</v>
      </c>
      <c r="B26" s="11">
        <v>24</v>
      </c>
      <c r="C26" s="11">
        <v>52</v>
      </c>
      <c r="D26" s="12">
        <v>0.46153846153846156</v>
      </c>
      <c r="E26" s="11">
        <v>10</v>
      </c>
      <c r="F26" s="11">
        <v>19</v>
      </c>
      <c r="G26" s="13">
        <v>0.52631578947368418</v>
      </c>
      <c r="H26" s="11">
        <v>0</v>
      </c>
      <c r="I26" s="11">
        <v>1</v>
      </c>
      <c r="J26" s="13">
        <v>0</v>
      </c>
      <c r="K26" s="11">
        <v>3</v>
      </c>
      <c r="L26" s="11">
        <v>20</v>
      </c>
      <c r="M26" s="11">
        <v>5</v>
      </c>
      <c r="N26" s="14">
        <v>4</v>
      </c>
      <c r="O26" s="11">
        <v>0</v>
      </c>
      <c r="P26" s="11">
        <v>0</v>
      </c>
      <c r="Q26" s="11">
        <v>9</v>
      </c>
      <c r="R26" s="11">
        <v>7</v>
      </c>
      <c r="S26" s="11">
        <v>0</v>
      </c>
      <c r="T26" s="11">
        <v>0</v>
      </c>
      <c r="U26" s="11">
        <v>0</v>
      </c>
      <c r="V26" s="11">
        <v>3</v>
      </c>
    </row>
    <row r="27" spans="1:22" ht="92" x14ac:dyDescent="1.65">
      <c r="A27" s="21" t="s">
        <v>22</v>
      </c>
      <c r="B27" s="11">
        <v>21</v>
      </c>
      <c r="C27" s="11">
        <v>44</v>
      </c>
      <c r="D27" s="12">
        <v>0.47727272727272729</v>
      </c>
      <c r="E27" s="11">
        <v>10</v>
      </c>
      <c r="F27" s="11">
        <v>26</v>
      </c>
      <c r="G27" s="13">
        <v>0.38461538461538464</v>
      </c>
      <c r="H27" s="11">
        <v>1</v>
      </c>
      <c r="I27" s="11">
        <v>1</v>
      </c>
      <c r="J27" s="13">
        <v>1</v>
      </c>
      <c r="K27" s="11">
        <v>0</v>
      </c>
      <c r="L27" s="11">
        <v>11</v>
      </c>
      <c r="M27" s="11">
        <v>4</v>
      </c>
      <c r="N27" s="14">
        <v>2.75</v>
      </c>
      <c r="O27" s="11">
        <v>0</v>
      </c>
      <c r="P27" s="11">
        <v>0</v>
      </c>
      <c r="Q27" s="11">
        <v>0</v>
      </c>
      <c r="R27" s="11">
        <v>2</v>
      </c>
      <c r="S27" s="11">
        <v>1</v>
      </c>
      <c r="T27" s="11">
        <v>1</v>
      </c>
      <c r="U27" s="11">
        <v>0</v>
      </c>
      <c r="V27" s="11">
        <v>1</v>
      </c>
    </row>
    <row r="28" spans="1:22" ht="92" x14ac:dyDescent="1.65">
      <c r="A28" s="21" t="s">
        <v>23</v>
      </c>
      <c r="B28" s="11">
        <v>11</v>
      </c>
      <c r="C28" s="11">
        <v>38</v>
      </c>
      <c r="D28" s="12">
        <v>0.28947368421052633</v>
      </c>
      <c r="E28" s="11">
        <v>5</v>
      </c>
      <c r="F28" s="11">
        <v>20</v>
      </c>
      <c r="G28" s="13">
        <v>0.25</v>
      </c>
      <c r="H28" s="11">
        <v>0</v>
      </c>
      <c r="I28" s="11">
        <v>0</v>
      </c>
      <c r="J28" s="13" t="s">
        <v>57</v>
      </c>
      <c r="K28" s="11">
        <v>0</v>
      </c>
      <c r="L28" s="11">
        <v>1</v>
      </c>
      <c r="M28" s="11">
        <v>3</v>
      </c>
      <c r="N28" s="14">
        <v>0.33333333333333331</v>
      </c>
      <c r="O28" s="11">
        <v>0</v>
      </c>
      <c r="P28" s="11">
        <v>0</v>
      </c>
      <c r="Q28" s="11">
        <v>1</v>
      </c>
      <c r="R28" s="11">
        <v>1</v>
      </c>
      <c r="S28" s="11">
        <v>1</v>
      </c>
      <c r="T28" s="11">
        <v>0</v>
      </c>
      <c r="U28" s="11">
        <v>0</v>
      </c>
      <c r="V28" s="11">
        <v>1</v>
      </c>
    </row>
    <row r="29" spans="1:22" ht="92" x14ac:dyDescent="1.65">
      <c r="A29" s="21" t="s">
        <v>24</v>
      </c>
      <c r="B29" s="11">
        <v>18</v>
      </c>
      <c r="C29" s="11">
        <v>36</v>
      </c>
      <c r="D29" s="12">
        <v>0.5</v>
      </c>
      <c r="E29" s="11">
        <v>9</v>
      </c>
      <c r="F29" s="11">
        <v>18</v>
      </c>
      <c r="G29" s="13">
        <v>0.5</v>
      </c>
      <c r="H29" s="11">
        <v>6</v>
      </c>
      <c r="I29" s="11">
        <v>6</v>
      </c>
      <c r="J29" s="13">
        <v>1</v>
      </c>
      <c r="K29" s="11">
        <v>1</v>
      </c>
      <c r="L29" s="11">
        <v>6</v>
      </c>
      <c r="M29" s="11">
        <v>6</v>
      </c>
      <c r="N29" s="14">
        <v>1</v>
      </c>
      <c r="O29" s="11">
        <v>0</v>
      </c>
      <c r="P29" s="11">
        <v>0</v>
      </c>
      <c r="Q29" s="11">
        <v>2</v>
      </c>
      <c r="R29" s="11">
        <v>1</v>
      </c>
      <c r="S29" s="11">
        <v>4</v>
      </c>
      <c r="T29" s="11">
        <v>0</v>
      </c>
      <c r="U29" s="11">
        <v>0</v>
      </c>
      <c r="V29" s="11">
        <v>1</v>
      </c>
    </row>
    <row r="30" spans="1:22" ht="92" x14ac:dyDescent="1.65">
      <c r="A30" s="21" t="s">
        <v>25</v>
      </c>
      <c r="B30" s="11">
        <v>17</v>
      </c>
      <c r="C30" s="11">
        <v>34</v>
      </c>
      <c r="D30" s="12">
        <v>0.5</v>
      </c>
      <c r="E30" s="11">
        <v>6</v>
      </c>
      <c r="F30" s="11">
        <v>16</v>
      </c>
      <c r="G30" s="13">
        <v>0.375</v>
      </c>
      <c r="H30" s="11">
        <v>0</v>
      </c>
      <c r="I30" s="11">
        <v>0</v>
      </c>
      <c r="J30" s="13" t="s">
        <v>57</v>
      </c>
      <c r="K30" s="11">
        <v>0</v>
      </c>
      <c r="L30" s="11">
        <v>6</v>
      </c>
      <c r="M30" s="11">
        <v>10</v>
      </c>
      <c r="N30" s="14">
        <v>0.6</v>
      </c>
      <c r="O30" s="11">
        <v>0</v>
      </c>
      <c r="P30" s="11">
        <v>0</v>
      </c>
      <c r="Q30" s="11">
        <v>1</v>
      </c>
      <c r="R30" s="11">
        <v>0</v>
      </c>
      <c r="S30" s="11">
        <v>1</v>
      </c>
      <c r="T30" s="11">
        <v>0</v>
      </c>
      <c r="U30" s="11">
        <v>1</v>
      </c>
      <c r="V30" s="11">
        <v>0</v>
      </c>
    </row>
    <row r="31" spans="1:22" ht="92" x14ac:dyDescent="1.65">
      <c r="A31" s="21" t="s">
        <v>26</v>
      </c>
      <c r="B31" s="11">
        <v>25</v>
      </c>
      <c r="C31" s="11">
        <v>41</v>
      </c>
      <c r="D31" s="12">
        <v>0.6097560975609756</v>
      </c>
      <c r="E31" s="11">
        <v>0</v>
      </c>
      <c r="F31" s="11">
        <v>3</v>
      </c>
      <c r="G31" s="13">
        <v>0</v>
      </c>
      <c r="H31" s="11">
        <v>0</v>
      </c>
      <c r="I31" s="11">
        <v>0</v>
      </c>
      <c r="J31" s="13" t="s">
        <v>57</v>
      </c>
      <c r="K31" s="11">
        <v>0</v>
      </c>
      <c r="L31" s="11">
        <v>4</v>
      </c>
      <c r="M31" s="11">
        <v>5</v>
      </c>
      <c r="N31" s="14">
        <v>0.8</v>
      </c>
      <c r="O31" s="11">
        <v>0</v>
      </c>
      <c r="P31" s="11">
        <v>0</v>
      </c>
      <c r="Q31" s="11">
        <v>15</v>
      </c>
      <c r="R31" s="11">
        <v>3</v>
      </c>
      <c r="S31" s="11">
        <v>6</v>
      </c>
      <c r="T31" s="11">
        <v>0</v>
      </c>
      <c r="U31" s="11">
        <v>0</v>
      </c>
      <c r="V31" s="11">
        <v>2</v>
      </c>
    </row>
    <row r="32" spans="1:22" ht="92" x14ac:dyDescent="1.65">
      <c r="A32" s="21" t="s">
        <v>27</v>
      </c>
      <c r="B32" s="11">
        <v>20</v>
      </c>
      <c r="C32" s="11">
        <v>40</v>
      </c>
      <c r="D32" s="12">
        <v>0.5</v>
      </c>
      <c r="E32" s="11">
        <v>0</v>
      </c>
      <c r="F32" s="11">
        <v>0</v>
      </c>
      <c r="G32" s="13" t="s">
        <v>57</v>
      </c>
      <c r="H32" s="11">
        <v>0</v>
      </c>
      <c r="I32" s="11">
        <v>0</v>
      </c>
      <c r="J32" s="13" t="s">
        <v>57</v>
      </c>
      <c r="K32" s="11">
        <v>0</v>
      </c>
      <c r="L32" s="11">
        <v>5</v>
      </c>
      <c r="M32" s="11">
        <v>4</v>
      </c>
      <c r="N32" s="14">
        <v>1.25</v>
      </c>
      <c r="O32" s="11">
        <v>0</v>
      </c>
      <c r="P32" s="11">
        <v>0</v>
      </c>
      <c r="Q32" s="11">
        <v>5</v>
      </c>
      <c r="R32" s="11">
        <v>3</v>
      </c>
      <c r="S32" s="11">
        <v>9</v>
      </c>
      <c r="T32" s="11">
        <v>0</v>
      </c>
      <c r="U32" s="11">
        <v>0</v>
      </c>
      <c r="V32" s="11">
        <v>2</v>
      </c>
    </row>
    <row r="33" spans="1:22" ht="92" x14ac:dyDescent="1.65">
      <c r="A33" s="21" t="s">
        <v>28</v>
      </c>
      <c r="B33" s="11">
        <v>21</v>
      </c>
      <c r="C33" s="11">
        <v>35</v>
      </c>
      <c r="D33" s="12">
        <v>0.6</v>
      </c>
      <c r="E33" s="11">
        <v>0</v>
      </c>
      <c r="F33" s="11">
        <v>1</v>
      </c>
      <c r="G33" s="13">
        <v>0</v>
      </c>
      <c r="H33" s="11">
        <v>0</v>
      </c>
      <c r="I33" s="11">
        <v>0</v>
      </c>
      <c r="J33" s="13" t="s">
        <v>57</v>
      </c>
      <c r="K33" s="11">
        <v>0</v>
      </c>
      <c r="L33" s="11">
        <v>1</v>
      </c>
      <c r="M33" s="11">
        <v>2</v>
      </c>
      <c r="N33" s="14">
        <v>0.5</v>
      </c>
      <c r="O33" s="11">
        <v>0</v>
      </c>
      <c r="P33" s="11">
        <v>0</v>
      </c>
      <c r="Q33" s="11">
        <v>7</v>
      </c>
      <c r="R33" s="11">
        <v>3</v>
      </c>
      <c r="S33" s="11">
        <v>3</v>
      </c>
      <c r="T33" s="11">
        <v>0</v>
      </c>
      <c r="U33" s="11">
        <v>0</v>
      </c>
      <c r="V33" s="11">
        <v>2</v>
      </c>
    </row>
    <row r="34" spans="1:22" ht="92" x14ac:dyDescent="1.65">
      <c r="A34" s="10" t="s">
        <v>53</v>
      </c>
      <c r="B34" s="11">
        <v>233</v>
      </c>
      <c r="C34" s="11">
        <v>514</v>
      </c>
      <c r="D34" s="12">
        <v>0.45330739299610895</v>
      </c>
      <c r="E34" s="11">
        <v>58</v>
      </c>
      <c r="F34" s="11">
        <v>170</v>
      </c>
      <c r="G34" s="16">
        <v>0.3411764705882353</v>
      </c>
      <c r="H34" s="11">
        <v>15</v>
      </c>
      <c r="I34" s="11">
        <v>19</v>
      </c>
      <c r="J34" s="16">
        <v>0.83333333333333337</v>
      </c>
      <c r="K34" s="11">
        <v>8</v>
      </c>
      <c r="L34" s="11">
        <v>119</v>
      </c>
      <c r="M34" s="11">
        <v>75</v>
      </c>
      <c r="N34" s="17">
        <v>1.5866666666666667</v>
      </c>
      <c r="O34" s="11">
        <v>0</v>
      </c>
      <c r="P34" s="11">
        <v>0</v>
      </c>
      <c r="Q34" s="11">
        <v>52</v>
      </c>
      <c r="R34" s="11">
        <v>33</v>
      </c>
      <c r="S34" s="11">
        <v>30</v>
      </c>
      <c r="T34" s="11">
        <v>3</v>
      </c>
      <c r="U34" s="11">
        <v>1</v>
      </c>
      <c r="V34" s="11">
        <v>17</v>
      </c>
    </row>
  </sheetData>
  <mergeCells count="10">
    <mergeCell ref="B20:D20"/>
    <mergeCell ref="E20:G20"/>
    <mergeCell ref="H20:J20"/>
    <mergeCell ref="O20:P20"/>
    <mergeCell ref="A1:V1"/>
    <mergeCell ref="B2:D2"/>
    <mergeCell ref="E2:G2"/>
    <mergeCell ref="H2:J2"/>
    <mergeCell ref="O2:P2"/>
    <mergeCell ref="A19:V19"/>
  </mergeCells>
  <pageMargins left="0.7" right="0.7" top="0.75" bottom="0.75" header="0.3" footer="0.3"/>
  <pageSetup fitToHeight="0" orientation="landscape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C0C7-EDD4-4BCC-9CED-BE564E3376A8}">
  <sheetPr>
    <pageSetUpPr fitToPage="1"/>
  </sheetPr>
  <dimension ref="A1:V34"/>
  <sheetViews>
    <sheetView topLeftCell="B2" workbookViewId="0">
      <selection activeCell="J11" sqref="J11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67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.15" customHeight="1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2</v>
      </c>
      <c r="C4" s="11">
        <v>6</v>
      </c>
      <c r="D4" s="12">
        <v>0.33333333333333331</v>
      </c>
      <c r="E4" s="11">
        <v>2</v>
      </c>
      <c r="F4" s="11">
        <v>4</v>
      </c>
      <c r="G4" s="13">
        <v>0.5</v>
      </c>
      <c r="H4" s="11">
        <v>1</v>
      </c>
      <c r="I4" s="11">
        <v>3</v>
      </c>
      <c r="J4" s="13">
        <v>0.33333333333333331</v>
      </c>
      <c r="K4" s="11"/>
      <c r="L4" s="11"/>
      <c r="M4" s="11"/>
      <c r="N4" s="14"/>
      <c r="O4" s="11"/>
      <c r="P4" s="11"/>
      <c r="Q4" s="11">
        <v>3</v>
      </c>
      <c r="R4" s="11"/>
      <c r="S4" s="11"/>
      <c r="T4" s="11"/>
      <c r="U4" s="18"/>
      <c r="V4" s="19"/>
    </row>
    <row r="5" spans="1:22" ht="92" x14ac:dyDescent="1.65">
      <c r="A5" s="21" t="s">
        <v>18</v>
      </c>
      <c r="B5" s="11">
        <v>2</v>
      </c>
      <c r="C5" s="11">
        <v>8</v>
      </c>
      <c r="D5" s="12">
        <v>0.25</v>
      </c>
      <c r="E5" s="11">
        <v>1</v>
      </c>
      <c r="F5" s="11">
        <v>2</v>
      </c>
      <c r="G5" s="13">
        <v>0.5</v>
      </c>
      <c r="H5" s="11"/>
      <c r="I5" s="11"/>
      <c r="J5" s="13"/>
      <c r="K5" s="11"/>
      <c r="L5" s="11">
        <v>2</v>
      </c>
      <c r="M5" s="11">
        <v>2</v>
      </c>
      <c r="N5" s="14">
        <v>1</v>
      </c>
      <c r="O5" s="11"/>
      <c r="P5" s="11"/>
      <c r="Q5" s="11">
        <v>3</v>
      </c>
      <c r="R5" s="11">
        <v>1</v>
      </c>
      <c r="S5" s="11"/>
      <c r="T5" s="11"/>
      <c r="U5" s="18"/>
      <c r="V5" s="19"/>
    </row>
    <row r="6" spans="1:22" ht="92" x14ac:dyDescent="1.65">
      <c r="A6" s="21" t="s">
        <v>19</v>
      </c>
      <c r="B6" s="11">
        <v>5</v>
      </c>
      <c r="C6" s="11">
        <v>12</v>
      </c>
      <c r="D6" s="12">
        <v>0.41666666666666669</v>
      </c>
      <c r="E6" s="11">
        <v>2</v>
      </c>
      <c r="F6" s="11">
        <v>7</v>
      </c>
      <c r="G6" s="13">
        <v>0.2857142857142857</v>
      </c>
      <c r="H6" s="11">
        <v>1</v>
      </c>
      <c r="I6" s="11">
        <v>1</v>
      </c>
      <c r="J6" s="13">
        <v>1</v>
      </c>
      <c r="K6" s="11"/>
      <c r="L6" s="11">
        <v>5</v>
      </c>
      <c r="M6" s="11">
        <v>0</v>
      </c>
      <c r="N6" s="14">
        <v>5</v>
      </c>
      <c r="O6" s="11"/>
      <c r="P6" s="11"/>
      <c r="Q6" s="11">
        <v>2</v>
      </c>
      <c r="R6" s="11"/>
      <c r="S6" s="11"/>
      <c r="T6" s="11"/>
      <c r="U6" s="18"/>
      <c r="V6" s="19"/>
    </row>
    <row r="7" spans="1:22" ht="92" x14ac:dyDescent="1.65">
      <c r="A7" s="21" t="s">
        <v>20</v>
      </c>
      <c r="B7" s="11">
        <v>6</v>
      </c>
      <c r="C7" s="11">
        <v>9</v>
      </c>
      <c r="D7" s="12">
        <v>0.66666666666666663</v>
      </c>
      <c r="E7" s="11">
        <v>2</v>
      </c>
      <c r="F7" s="11">
        <v>4</v>
      </c>
      <c r="G7" s="13">
        <v>0.5</v>
      </c>
      <c r="H7" s="11"/>
      <c r="I7" s="11"/>
      <c r="J7" s="13"/>
      <c r="K7" s="11"/>
      <c r="L7" s="11">
        <v>5</v>
      </c>
      <c r="M7" s="11">
        <v>1</v>
      </c>
      <c r="N7" s="14">
        <v>5</v>
      </c>
      <c r="O7" s="11"/>
      <c r="P7" s="11"/>
      <c r="Q7" s="11">
        <v>4</v>
      </c>
      <c r="R7" s="11">
        <v>1</v>
      </c>
      <c r="S7" s="11"/>
      <c r="T7" s="11"/>
      <c r="U7" s="18"/>
      <c r="V7" s="19"/>
    </row>
    <row r="8" spans="1:22" ht="92" x14ac:dyDescent="1.65">
      <c r="A8" s="21" t="s">
        <v>21</v>
      </c>
      <c r="B8" s="11">
        <v>5</v>
      </c>
      <c r="C8" s="11">
        <v>6</v>
      </c>
      <c r="D8" s="12">
        <v>0.83333333333333337</v>
      </c>
      <c r="E8" s="11">
        <v>1</v>
      </c>
      <c r="F8" s="11">
        <v>1</v>
      </c>
      <c r="G8" s="13">
        <v>1</v>
      </c>
      <c r="H8" s="11">
        <v>1</v>
      </c>
      <c r="I8" s="11">
        <v>2</v>
      </c>
      <c r="J8" s="13">
        <v>0.5</v>
      </c>
      <c r="K8" s="11"/>
      <c r="L8" s="11">
        <v>4</v>
      </c>
      <c r="M8" s="11">
        <v>1</v>
      </c>
      <c r="N8" s="14">
        <v>4</v>
      </c>
      <c r="O8" s="11"/>
      <c r="P8" s="11"/>
      <c r="Q8" s="11"/>
      <c r="R8" s="11"/>
      <c r="S8" s="11"/>
      <c r="T8" s="11">
        <v>1</v>
      </c>
      <c r="U8" s="18"/>
      <c r="V8" s="19"/>
    </row>
    <row r="9" spans="1:22" ht="92" x14ac:dyDescent="1.65">
      <c r="A9" s="21" t="s">
        <v>22</v>
      </c>
      <c r="B9" s="11">
        <v>3</v>
      </c>
      <c r="C9" s="11">
        <v>7</v>
      </c>
      <c r="D9" s="12">
        <v>0.42857142857142855</v>
      </c>
      <c r="E9" s="11">
        <v>1</v>
      </c>
      <c r="F9" s="11">
        <v>3</v>
      </c>
      <c r="G9" s="13">
        <v>0.33333333333333331</v>
      </c>
      <c r="H9" s="11"/>
      <c r="I9" s="11"/>
      <c r="J9" s="13"/>
      <c r="K9" s="11"/>
      <c r="L9" s="11">
        <v>0</v>
      </c>
      <c r="M9" s="11">
        <v>1</v>
      </c>
      <c r="N9" s="14">
        <v>0</v>
      </c>
      <c r="O9" s="11"/>
      <c r="P9" s="11"/>
      <c r="Q9" s="11">
        <v>2</v>
      </c>
      <c r="R9" s="11"/>
      <c r="S9" s="11"/>
      <c r="T9" s="11"/>
      <c r="U9" s="18"/>
      <c r="V9" s="19">
        <v>1</v>
      </c>
    </row>
    <row r="10" spans="1:22" ht="92" x14ac:dyDescent="1.65">
      <c r="A10" s="21" t="s">
        <v>23</v>
      </c>
      <c r="B10" s="11">
        <v>1</v>
      </c>
      <c r="C10" s="11">
        <v>1</v>
      </c>
      <c r="D10" s="12">
        <v>1</v>
      </c>
      <c r="E10" s="11"/>
      <c r="F10" s="11"/>
      <c r="G10" s="13"/>
      <c r="H10" s="11"/>
      <c r="I10" s="11"/>
      <c r="J10" s="13"/>
      <c r="K10" s="11"/>
      <c r="L10" s="11">
        <v>2</v>
      </c>
      <c r="M10" s="11">
        <v>1</v>
      </c>
      <c r="N10" s="14">
        <v>2</v>
      </c>
      <c r="O10" s="11"/>
      <c r="P10" s="11"/>
      <c r="Q10" s="11">
        <v>1</v>
      </c>
      <c r="R10" s="11">
        <v>1</v>
      </c>
      <c r="S10" s="11">
        <v>1</v>
      </c>
      <c r="T10" s="11"/>
      <c r="U10" s="18"/>
      <c r="V10" s="19"/>
    </row>
    <row r="11" spans="1:22" ht="92" x14ac:dyDescent="1.65">
      <c r="A11" s="21" t="s">
        <v>24</v>
      </c>
      <c r="B11" s="11">
        <v>5</v>
      </c>
      <c r="C11" s="11">
        <v>14</v>
      </c>
      <c r="D11" s="12">
        <v>0.35714285714285715</v>
      </c>
      <c r="E11" s="11">
        <v>4</v>
      </c>
      <c r="F11" s="11">
        <v>10</v>
      </c>
      <c r="G11" s="13">
        <v>0.4</v>
      </c>
      <c r="H11" s="11">
        <v>1</v>
      </c>
      <c r="I11" s="11">
        <v>2</v>
      </c>
      <c r="J11" s="13">
        <v>0.5</v>
      </c>
      <c r="K11" s="11">
        <v>1</v>
      </c>
      <c r="L11" s="11">
        <v>2</v>
      </c>
      <c r="M11" s="11">
        <v>0</v>
      </c>
      <c r="N11" s="14">
        <v>2</v>
      </c>
      <c r="O11" s="11"/>
      <c r="P11" s="11"/>
      <c r="Q11" s="11">
        <v>2</v>
      </c>
      <c r="R11" s="11"/>
      <c r="S11" s="11"/>
      <c r="T11" s="11"/>
      <c r="U11" s="18"/>
      <c r="V11" s="19"/>
    </row>
    <row r="12" spans="1:22" ht="92" x14ac:dyDescent="1.65">
      <c r="A12" s="21" t="s">
        <v>25</v>
      </c>
      <c r="B12" s="11">
        <v>4</v>
      </c>
      <c r="C12" s="11">
        <v>8</v>
      </c>
      <c r="D12" s="12">
        <v>0.5</v>
      </c>
      <c r="E12" s="11">
        <v>1</v>
      </c>
      <c r="F12" s="11">
        <v>4</v>
      </c>
      <c r="G12" s="13">
        <v>0.25</v>
      </c>
      <c r="H12" s="11"/>
      <c r="I12" s="11"/>
      <c r="J12" s="13"/>
      <c r="K12" s="11"/>
      <c r="L12" s="11">
        <v>2</v>
      </c>
      <c r="M12" s="11">
        <v>2</v>
      </c>
      <c r="N12" s="14">
        <v>1</v>
      </c>
      <c r="O12" s="11"/>
      <c r="P12" s="11"/>
      <c r="Q12" s="11"/>
      <c r="R12" s="11"/>
      <c r="S12" s="11"/>
      <c r="T12" s="11"/>
      <c r="U12" s="18"/>
      <c r="V12" s="19"/>
    </row>
    <row r="13" spans="1:22" ht="92" x14ac:dyDescent="1.65">
      <c r="A13" s="21" t="s">
        <v>26</v>
      </c>
      <c r="B13" s="11">
        <v>0</v>
      </c>
      <c r="C13" s="11">
        <v>1</v>
      </c>
      <c r="D13" s="12">
        <v>0</v>
      </c>
      <c r="E13" s="11"/>
      <c r="F13" s="11"/>
      <c r="G13" s="13"/>
      <c r="H13" s="11"/>
      <c r="I13" s="11"/>
      <c r="J13" s="13"/>
      <c r="K13" s="11"/>
      <c r="L13" s="11">
        <v>1</v>
      </c>
      <c r="M13" s="11">
        <v>0</v>
      </c>
      <c r="N13" s="14">
        <v>1</v>
      </c>
      <c r="O13" s="11"/>
      <c r="P13" s="11"/>
      <c r="Q13" s="11">
        <v>2</v>
      </c>
      <c r="R13" s="11">
        <v>1</v>
      </c>
      <c r="S13" s="11">
        <v>1</v>
      </c>
      <c r="T13" s="11"/>
      <c r="U13" s="18"/>
      <c r="V13" s="19"/>
    </row>
    <row r="14" spans="1:22" ht="92" x14ac:dyDescent="1.65">
      <c r="A14" s="21" t="s">
        <v>27</v>
      </c>
      <c r="B14" s="11">
        <v>4</v>
      </c>
      <c r="C14" s="11">
        <v>5</v>
      </c>
      <c r="D14" s="12">
        <v>0.8</v>
      </c>
      <c r="E14" s="11"/>
      <c r="F14" s="11"/>
      <c r="G14" s="13"/>
      <c r="H14" s="11"/>
      <c r="I14" s="11"/>
      <c r="J14" s="13"/>
      <c r="K14" s="11"/>
      <c r="L14" s="11"/>
      <c r="M14" s="11"/>
      <c r="N14" s="14"/>
      <c r="O14" s="11"/>
      <c r="P14" s="11"/>
      <c r="Q14" s="11">
        <v>2</v>
      </c>
      <c r="R14" s="11"/>
      <c r="S14" s="11">
        <v>1</v>
      </c>
      <c r="T14" s="11"/>
      <c r="U14" s="18"/>
      <c r="V14" s="19"/>
    </row>
    <row r="15" spans="1:22" ht="92" x14ac:dyDescent="1.65">
      <c r="A15" s="21" t="s">
        <v>28</v>
      </c>
      <c r="B15" s="11">
        <v>4</v>
      </c>
      <c r="C15" s="11">
        <v>7</v>
      </c>
      <c r="D15" s="12">
        <v>0.5714285714285714</v>
      </c>
      <c r="E15" s="11"/>
      <c r="F15" s="11"/>
      <c r="G15" s="13"/>
      <c r="H15" s="11"/>
      <c r="I15" s="11"/>
      <c r="J15" s="13"/>
      <c r="K15" s="11"/>
      <c r="L15" s="11">
        <v>1</v>
      </c>
      <c r="M15" s="11">
        <v>1</v>
      </c>
      <c r="N15" s="14">
        <v>1</v>
      </c>
      <c r="O15" s="11"/>
      <c r="P15" s="11"/>
      <c r="Q15" s="11">
        <v>3</v>
      </c>
      <c r="R15" s="11"/>
      <c r="S15" s="11">
        <v>1</v>
      </c>
      <c r="T15" s="11"/>
      <c r="U15" s="18"/>
      <c r="V15" s="19"/>
    </row>
    <row r="16" spans="1:22" ht="92" x14ac:dyDescent="1.65">
      <c r="A16" s="10" t="s">
        <v>53</v>
      </c>
      <c r="B16" s="15">
        <v>41</v>
      </c>
      <c r="C16" s="15">
        <v>84</v>
      </c>
      <c r="D16" s="12">
        <v>0.48809523809523808</v>
      </c>
      <c r="E16" s="15">
        <v>14</v>
      </c>
      <c r="F16" s="15">
        <v>35</v>
      </c>
      <c r="G16" s="13">
        <v>0.4</v>
      </c>
      <c r="H16" s="15">
        <v>4</v>
      </c>
      <c r="I16" s="15">
        <v>8</v>
      </c>
      <c r="J16" s="13">
        <v>0.5</v>
      </c>
      <c r="K16" s="15">
        <v>1</v>
      </c>
      <c r="L16" s="15">
        <v>24</v>
      </c>
      <c r="M16" s="15">
        <v>9</v>
      </c>
      <c r="N16" s="14">
        <v>2.6666666666666665</v>
      </c>
      <c r="O16" s="15">
        <v>0</v>
      </c>
      <c r="P16" s="15">
        <v>0</v>
      </c>
      <c r="Q16" s="15">
        <v>24</v>
      </c>
      <c r="R16" s="15">
        <v>4</v>
      </c>
      <c r="S16" s="15">
        <v>4</v>
      </c>
      <c r="T16" s="15">
        <v>1</v>
      </c>
      <c r="U16" s="15">
        <v>0</v>
      </c>
      <c r="V16" s="15">
        <v>1</v>
      </c>
    </row>
    <row r="19" spans="1:22" ht="92" x14ac:dyDescent="2">
      <c r="A19" s="26" t="s">
        <v>63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ht="92.15" customHeight="1" x14ac:dyDescent="2">
      <c r="A20" s="1"/>
      <c r="B20" s="31" t="s">
        <v>56</v>
      </c>
      <c r="C20" s="32"/>
      <c r="D20" s="32"/>
      <c r="E20" s="31" t="s">
        <v>30</v>
      </c>
      <c r="F20" s="32"/>
      <c r="G20" s="32"/>
      <c r="H20" s="31" t="s">
        <v>31</v>
      </c>
      <c r="I20" s="32"/>
      <c r="J20" s="32"/>
      <c r="K20" s="1"/>
      <c r="L20" s="1"/>
      <c r="M20" s="2"/>
      <c r="N20" s="2"/>
      <c r="O20" s="31" t="s">
        <v>32</v>
      </c>
      <c r="P20" s="32"/>
      <c r="Q20" s="3"/>
      <c r="R20" s="4"/>
      <c r="S20" s="1"/>
      <c r="T20" s="1"/>
      <c r="U20" s="1"/>
      <c r="V20" s="3"/>
    </row>
    <row r="21" spans="1:22" ht="123" x14ac:dyDescent="1.65">
      <c r="A21" s="5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</v>
      </c>
      <c r="I21" s="6" t="s">
        <v>5</v>
      </c>
      <c r="J21" s="6" t="s">
        <v>40</v>
      </c>
      <c r="K21" s="7" t="s">
        <v>41</v>
      </c>
      <c r="L21" s="6" t="s">
        <v>42</v>
      </c>
      <c r="M21" s="6" t="s">
        <v>43</v>
      </c>
      <c r="N21" s="6" t="s">
        <v>44</v>
      </c>
      <c r="O21" s="6" t="s">
        <v>45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8" t="s">
        <v>51</v>
      </c>
      <c r="V21" s="9" t="s">
        <v>52</v>
      </c>
    </row>
    <row r="22" spans="1:22" ht="92" x14ac:dyDescent="1.65">
      <c r="A22" s="21" t="s">
        <v>17</v>
      </c>
      <c r="B22" s="11">
        <v>29</v>
      </c>
      <c r="C22" s="11">
        <v>58</v>
      </c>
      <c r="D22" s="12">
        <v>0.5</v>
      </c>
      <c r="E22" s="11">
        <v>11</v>
      </c>
      <c r="F22" s="11">
        <v>25</v>
      </c>
      <c r="G22" s="13">
        <v>0.44</v>
      </c>
      <c r="H22" s="11">
        <v>4</v>
      </c>
      <c r="I22" s="11">
        <v>7</v>
      </c>
      <c r="J22" s="13">
        <v>0.5714285714285714</v>
      </c>
      <c r="K22" s="11">
        <v>1</v>
      </c>
      <c r="L22" s="11">
        <v>32</v>
      </c>
      <c r="M22" s="11">
        <v>9</v>
      </c>
      <c r="N22" s="14">
        <v>3.5555555555555554</v>
      </c>
      <c r="O22" s="11">
        <v>0</v>
      </c>
      <c r="P22" s="11">
        <v>0</v>
      </c>
      <c r="Q22" s="11">
        <v>6</v>
      </c>
      <c r="R22" s="11">
        <v>5</v>
      </c>
      <c r="S22" s="11">
        <v>0</v>
      </c>
      <c r="T22" s="11">
        <v>2</v>
      </c>
      <c r="U22" s="11">
        <v>0</v>
      </c>
      <c r="V22" s="11">
        <v>1</v>
      </c>
    </row>
    <row r="23" spans="1:22" ht="92" x14ac:dyDescent="1.65">
      <c r="A23" s="21" t="s">
        <v>18</v>
      </c>
      <c r="B23" s="11">
        <v>16</v>
      </c>
      <c r="C23" s="11">
        <v>59</v>
      </c>
      <c r="D23" s="12">
        <v>0.2711864406779661</v>
      </c>
      <c r="E23" s="11">
        <v>3</v>
      </c>
      <c r="F23" s="11">
        <v>18</v>
      </c>
      <c r="G23" s="13">
        <v>0.16666666666666666</v>
      </c>
      <c r="H23" s="11">
        <v>1</v>
      </c>
      <c r="I23" s="11">
        <v>1</v>
      </c>
      <c r="J23" s="13">
        <v>1</v>
      </c>
      <c r="K23" s="11">
        <v>2</v>
      </c>
      <c r="L23" s="11">
        <v>16</v>
      </c>
      <c r="M23" s="11">
        <v>19</v>
      </c>
      <c r="N23" s="14">
        <v>0.84210526315789469</v>
      </c>
      <c r="O23" s="11">
        <v>0</v>
      </c>
      <c r="P23" s="11">
        <v>0</v>
      </c>
      <c r="Q23" s="11">
        <v>5</v>
      </c>
      <c r="R23" s="11">
        <v>4</v>
      </c>
      <c r="S23" s="11">
        <v>2</v>
      </c>
      <c r="T23" s="11">
        <v>0</v>
      </c>
      <c r="U23" s="11">
        <v>0</v>
      </c>
      <c r="V23" s="11">
        <v>2</v>
      </c>
    </row>
    <row r="24" spans="1:22" ht="92" x14ac:dyDescent="1.65">
      <c r="A24" s="21" t="s">
        <v>19</v>
      </c>
      <c r="B24" s="11">
        <v>21</v>
      </c>
      <c r="C24" s="11">
        <v>51</v>
      </c>
      <c r="D24" s="12">
        <v>0.41176470588235292</v>
      </c>
      <c r="E24" s="11">
        <v>5</v>
      </c>
      <c r="F24" s="11">
        <v>21</v>
      </c>
      <c r="G24" s="13">
        <v>0.23809523809523808</v>
      </c>
      <c r="H24" s="11">
        <v>2</v>
      </c>
      <c r="I24" s="11">
        <v>3</v>
      </c>
      <c r="J24" s="13">
        <v>0.66666666666666663</v>
      </c>
      <c r="K24" s="11">
        <v>0</v>
      </c>
      <c r="L24" s="11">
        <v>16</v>
      </c>
      <c r="M24" s="11">
        <v>5</v>
      </c>
      <c r="N24" s="14">
        <v>3.2</v>
      </c>
      <c r="O24" s="11">
        <v>0</v>
      </c>
      <c r="P24" s="11">
        <v>0</v>
      </c>
      <c r="Q24" s="11">
        <v>4</v>
      </c>
      <c r="R24" s="11">
        <v>3</v>
      </c>
      <c r="S24" s="11">
        <v>2</v>
      </c>
      <c r="T24" s="11">
        <v>0</v>
      </c>
      <c r="U24" s="11">
        <v>0</v>
      </c>
      <c r="V24" s="11">
        <v>0</v>
      </c>
    </row>
    <row r="25" spans="1:22" ht="92" x14ac:dyDescent="1.65">
      <c r="A25" s="21" t="s">
        <v>20</v>
      </c>
      <c r="B25" s="11">
        <v>25</v>
      </c>
      <c r="C25" s="11">
        <v>61</v>
      </c>
      <c r="D25" s="12">
        <v>0.4098360655737705</v>
      </c>
      <c r="E25" s="11">
        <v>6</v>
      </c>
      <c r="F25" s="11">
        <v>20</v>
      </c>
      <c r="G25" s="13">
        <v>0.3</v>
      </c>
      <c r="H25" s="11">
        <v>3</v>
      </c>
      <c r="I25" s="11">
        <v>4</v>
      </c>
      <c r="J25" s="13">
        <v>0.75</v>
      </c>
      <c r="K25" s="11">
        <v>1</v>
      </c>
      <c r="L25" s="11">
        <v>13</v>
      </c>
      <c r="M25" s="11">
        <v>6</v>
      </c>
      <c r="N25" s="14">
        <v>2.1666666666666665</v>
      </c>
      <c r="O25" s="11">
        <v>0</v>
      </c>
      <c r="P25" s="11">
        <v>0</v>
      </c>
      <c r="Q25" s="11">
        <v>9</v>
      </c>
      <c r="R25" s="11">
        <v>3</v>
      </c>
      <c r="S25" s="11">
        <v>1</v>
      </c>
      <c r="T25" s="11">
        <v>0</v>
      </c>
      <c r="U25" s="11">
        <v>0</v>
      </c>
      <c r="V25" s="11">
        <v>2</v>
      </c>
    </row>
    <row r="26" spans="1:22" ht="92" x14ac:dyDescent="1.65">
      <c r="A26" s="21" t="s">
        <v>21</v>
      </c>
      <c r="B26" s="11">
        <v>29</v>
      </c>
      <c r="C26" s="11">
        <v>58</v>
      </c>
      <c r="D26" s="12">
        <v>0.5</v>
      </c>
      <c r="E26" s="11">
        <v>11</v>
      </c>
      <c r="F26" s="11">
        <v>20</v>
      </c>
      <c r="G26" s="13">
        <v>0.55000000000000004</v>
      </c>
      <c r="H26" s="11">
        <v>1</v>
      </c>
      <c r="I26" s="11">
        <v>3</v>
      </c>
      <c r="J26" s="13">
        <v>0.33333333333333331</v>
      </c>
      <c r="K26" s="11">
        <v>3</v>
      </c>
      <c r="L26" s="11">
        <v>24</v>
      </c>
      <c r="M26" s="11">
        <v>6</v>
      </c>
      <c r="N26" s="14">
        <v>4</v>
      </c>
      <c r="O26" s="11">
        <v>0</v>
      </c>
      <c r="P26" s="11">
        <v>0</v>
      </c>
      <c r="Q26" s="11">
        <v>9</v>
      </c>
      <c r="R26" s="11">
        <v>7</v>
      </c>
      <c r="S26" s="11">
        <v>0</v>
      </c>
      <c r="T26" s="11">
        <v>1</v>
      </c>
      <c r="U26" s="11">
        <v>0</v>
      </c>
      <c r="V26" s="11">
        <v>3</v>
      </c>
    </row>
    <row r="27" spans="1:22" ht="92" x14ac:dyDescent="1.65">
      <c r="A27" s="21" t="s">
        <v>22</v>
      </c>
      <c r="B27" s="11">
        <v>24</v>
      </c>
      <c r="C27" s="11">
        <v>51</v>
      </c>
      <c r="D27" s="12">
        <v>0.47058823529411764</v>
      </c>
      <c r="E27" s="11">
        <v>11</v>
      </c>
      <c r="F27" s="11">
        <v>29</v>
      </c>
      <c r="G27" s="13">
        <v>0.37931034482758619</v>
      </c>
      <c r="H27" s="11">
        <v>1</v>
      </c>
      <c r="I27" s="11">
        <v>1</v>
      </c>
      <c r="J27" s="13">
        <v>1</v>
      </c>
      <c r="K27" s="11">
        <v>0</v>
      </c>
      <c r="L27" s="11">
        <v>11</v>
      </c>
      <c r="M27" s="11">
        <v>5</v>
      </c>
      <c r="N27" s="14">
        <v>2.2000000000000002</v>
      </c>
      <c r="O27" s="11">
        <v>0</v>
      </c>
      <c r="P27" s="11">
        <v>0</v>
      </c>
      <c r="Q27" s="11">
        <v>2</v>
      </c>
      <c r="R27" s="11">
        <v>2</v>
      </c>
      <c r="S27" s="11">
        <v>1</v>
      </c>
      <c r="T27" s="11">
        <v>1</v>
      </c>
      <c r="U27" s="11">
        <v>0</v>
      </c>
      <c r="V27" s="11">
        <v>2</v>
      </c>
    </row>
    <row r="28" spans="1:22" ht="92" x14ac:dyDescent="1.65">
      <c r="A28" s="21" t="s">
        <v>23</v>
      </c>
      <c r="B28" s="11">
        <v>12</v>
      </c>
      <c r="C28" s="11">
        <v>39</v>
      </c>
      <c r="D28" s="12">
        <v>0.30769230769230771</v>
      </c>
      <c r="E28" s="11">
        <v>5</v>
      </c>
      <c r="F28" s="11">
        <v>20</v>
      </c>
      <c r="G28" s="13">
        <v>0.25</v>
      </c>
      <c r="H28" s="11">
        <v>0</v>
      </c>
      <c r="I28" s="11">
        <v>0</v>
      </c>
      <c r="J28" s="13" t="s">
        <v>57</v>
      </c>
      <c r="K28" s="11">
        <v>0</v>
      </c>
      <c r="L28" s="11">
        <v>3</v>
      </c>
      <c r="M28" s="11">
        <v>4</v>
      </c>
      <c r="N28" s="14">
        <v>0.75</v>
      </c>
      <c r="O28" s="11">
        <v>0</v>
      </c>
      <c r="P28" s="11">
        <v>0</v>
      </c>
      <c r="Q28" s="11">
        <v>2</v>
      </c>
      <c r="R28" s="11">
        <v>2</v>
      </c>
      <c r="S28" s="11">
        <v>2</v>
      </c>
      <c r="T28" s="11">
        <v>0</v>
      </c>
      <c r="U28" s="11">
        <v>0</v>
      </c>
      <c r="V28" s="11">
        <v>1</v>
      </c>
    </row>
    <row r="29" spans="1:22" ht="92" x14ac:dyDescent="1.65">
      <c r="A29" s="21" t="s">
        <v>24</v>
      </c>
      <c r="B29" s="11">
        <v>23</v>
      </c>
      <c r="C29" s="11">
        <v>50</v>
      </c>
      <c r="D29" s="12">
        <v>0.46</v>
      </c>
      <c r="E29" s="11">
        <v>13</v>
      </c>
      <c r="F29" s="11">
        <v>28</v>
      </c>
      <c r="G29" s="13">
        <v>0.4642857142857143</v>
      </c>
      <c r="H29" s="11">
        <v>7</v>
      </c>
      <c r="I29" s="11">
        <v>8</v>
      </c>
      <c r="J29" s="13">
        <v>0.875</v>
      </c>
      <c r="K29" s="11">
        <v>2</v>
      </c>
      <c r="L29" s="11">
        <v>8</v>
      </c>
      <c r="M29" s="11">
        <v>6</v>
      </c>
      <c r="N29" s="14">
        <v>1.3333333333333333</v>
      </c>
      <c r="O29" s="11">
        <v>0</v>
      </c>
      <c r="P29" s="11">
        <v>0</v>
      </c>
      <c r="Q29" s="11">
        <v>4</v>
      </c>
      <c r="R29" s="11">
        <v>1</v>
      </c>
      <c r="S29" s="11">
        <v>4</v>
      </c>
      <c r="T29" s="11">
        <v>0</v>
      </c>
      <c r="U29" s="11">
        <v>0</v>
      </c>
      <c r="V29" s="11">
        <v>1</v>
      </c>
    </row>
    <row r="30" spans="1:22" ht="92" x14ac:dyDescent="1.65">
      <c r="A30" s="21" t="s">
        <v>25</v>
      </c>
      <c r="B30" s="11">
        <v>21</v>
      </c>
      <c r="C30" s="11">
        <v>42</v>
      </c>
      <c r="D30" s="12">
        <v>0.5</v>
      </c>
      <c r="E30" s="11">
        <v>7</v>
      </c>
      <c r="F30" s="11">
        <v>20</v>
      </c>
      <c r="G30" s="13">
        <v>0.35</v>
      </c>
      <c r="H30" s="11">
        <v>0</v>
      </c>
      <c r="I30" s="11">
        <v>0</v>
      </c>
      <c r="J30" s="13" t="s">
        <v>57</v>
      </c>
      <c r="K30" s="11">
        <v>0</v>
      </c>
      <c r="L30" s="11">
        <v>8</v>
      </c>
      <c r="M30" s="11">
        <v>12</v>
      </c>
      <c r="N30" s="14">
        <v>0.66666666666666663</v>
      </c>
      <c r="O30" s="11">
        <v>0</v>
      </c>
      <c r="P30" s="11">
        <v>0</v>
      </c>
      <c r="Q30" s="11">
        <v>1</v>
      </c>
      <c r="R30" s="11">
        <v>0</v>
      </c>
      <c r="S30" s="11">
        <v>1</v>
      </c>
      <c r="T30" s="11">
        <v>0</v>
      </c>
      <c r="U30" s="11">
        <v>1</v>
      </c>
      <c r="V30" s="11">
        <v>0</v>
      </c>
    </row>
    <row r="31" spans="1:22" ht="92" x14ac:dyDescent="1.65">
      <c r="A31" s="21" t="s">
        <v>26</v>
      </c>
      <c r="B31" s="11">
        <v>25</v>
      </c>
      <c r="C31" s="11">
        <v>42</v>
      </c>
      <c r="D31" s="12">
        <v>0.59523809523809523</v>
      </c>
      <c r="E31" s="11">
        <v>0</v>
      </c>
      <c r="F31" s="11">
        <v>3</v>
      </c>
      <c r="G31" s="13">
        <v>0</v>
      </c>
      <c r="H31" s="11">
        <v>0</v>
      </c>
      <c r="I31" s="11">
        <v>0</v>
      </c>
      <c r="J31" s="13" t="s">
        <v>57</v>
      </c>
      <c r="K31" s="11">
        <v>0</v>
      </c>
      <c r="L31" s="11">
        <v>5</v>
      </c>
      <c r="M31" s="11">
        <v>5</v>
      </c>
      <c r="N31" s="14">
        <v>1</v>
      </c>
      <c r="O31" s="11">
        <v>0</v>
      </c>
      <c r="P31" s="11">
        <v>0</v>
      </c>
      <c r="Q31" s="11">
        <v>17</v>
      </c>
      <c r="R31" s="11">
        <v>4</v>
      </c>
      <c r="S31" s="11">
        <v>7</v>
      </c>
      <c r="T31" s="11">
        <v>0</v>
      </c>
      <c r="U31" s="11">
        <v>0</v>
      </c>
      <c r="V31" s="11">
        <v>2</v>
      </c>
    </row>
    <row r="32" spans="1:22" ht="92" x14ac:dyDescent="1.65">
      <c r="A32" s="21" t="s">
        <v>27</v>
      </c>
      <c r="B32" s="11">
        <v>24</v>
      </c>
      <c r="C32" s="11">
        <v>45</v>
      </c>
      <c r="D32" s="12">
        <v>0.53333333333333333</v>
      </c>
      <c r="E32" s="11">
        <v>0</v>
      </c>
      <c r="F32" s="11">
        <v>0</v>
      </c>
      <c r="G32" s="13" t="s">
        <v>57</v>
      </c>
      <c r="H32" s="11">
        <v>0</v>
      </c>
      <c r="I32" s="11">
        <v>0</v>
      </c>
      <c r="J32" s="13" t="s">
        <v>57</v>
      </c>
      <c r="K32" s="11">
        <v>0</v>
      </c>
      <c r="L32" s="11">
        <v>5</v>
      </c>
      <c r="M32" s="11">
        <v>4</v>
      </c>
      <c r="N32" s="14">
        <v>1.25</v>
      </c>
      <c r="O32" s="11">
        <v>0</v>
      </c>
      <c r="P32" s="11">
        <v>0</v>
      </c>
      <c r="Q32" s="11">
        <v>7</v>
      </c>
      <c r="R32" s="11">
        <v>3</v>
      </c>
      <c r="S32" s="11">
        <v>10</v>
      </c>
      <c r="T32" s="11">
        <v>0</v>
      </c>
      <c r="U32" s="11">
        <v>0</v>
      </c>
      <c r="V32" s="11">
        <v>2</v>
      </c>
    </row>
    <row r="33" spans="1:22" ht="92" x14ac:dyDescent="1.65">
      <c r="A33" s="21" t="s">
        <v>28</v>
      </c>
      <c r="B33" s="11">
        <v>25</v>
      </c>
      <c r="C33" s="11">
        <v>42</v>
      </c>
      <c r="D33" s="12">
        <v>0.59523809523809523</v>
      </c>
      <c r="E33" s="11">
        <v>0</v>
      </c>
      <c r="F33" s="11">
        <v>1</v>
      </c>
      <c r="G33" s="13">
        <v>0</v>
      </c>
      <c r="H33" s="11">
        <v>0</v>
      </c>
      <c r="I33" s="11">
        <v>0</v>
      </c>
      <c r="J33" s="13" t="s">
        <v>57</v>
      </c>
      <c r="K33" s="11">
        <v>0</v>
      </c>
      <c r="L33" s="11">
        <v>2</v>
      </c>
      <c r="M33" s="11">
        <v>3</v>
      </c>
      <c r="N33" s="14">
        <v>0.66666666666666663</v>
      </c>
      <c r="O33" s="11">
        <v>0</v>
      </c>
      <c r="P33" s="11">
        <v>0</v>
      </c>
      <c r="Q33" s="11">
        <v>10</v>
      </c>
      <c r="R33" s="11">
        <v>3</v>
      </c>
      <c r="S33" s="11">
        <v>4</v>
      </c>
      <c r="T33" s="11">
        <v>0</v>
      </c>
      <c r="U33" s="11">
        <v>0</v>
      </c>
      <c r="V33" s="11">
        <v>2</v>
      </c>
    </row>
    <row r="34" spans="1:22" ht="92" x14ac:dyDescent="1.65">
      <c r="A34" s="10" t="s">
        <v>53</v>
      </c>
      <c r="B34" s="11">
        <v>274</v>
      </c>
      <c r="C34" s="11">
        <v>598</v>
      </c>
      <c r="D34" s="12">
        <v>0.45819397993311034</v>
      </c>
      <c r="E34" s="11">
        <v>72</v>
      </c>
      <c r="F34" s="11">
        <v>205</v>
      </c>
      <c r="G34" s="16">
        <v>0.35121951219512193</v>
      </c>
      <c r="H34" s="11">
        <v>19</v>
      </c>
      <c r="I34" s="11">
        <v>27</v>
      </c>
      <c r="J34" s="16">
        <v>0.83333333333333337</v>
      </c>
      <c r="K34" s="11">
        <v>9</v>
      </c>
      <c r="L34" s="11">
        <v>143</v>
      </c>
      <c r="M34" s="11">
        <v>84</v>
      </c>
      <c r="N34" s="17">
        <v>1.7023809523809523</v>
      </c>
      <c r="O34" s="11">
        <v>0</v>
      </c>
      <c r="P34" s="11">
        <v>0</v>
      </c>
      <c r="Q34" s="11">
        <v>76</v>
      </c>
      <c r="R34" s="11">
        <v>37</v>
      </c>
      <c r="S34" s="11">
        <v>34</v>
      </c>
      <c r="T34" s="11">
        <v>4</v>
      </c>
      <c r="U34" s="11">
        <v>1</v>
      </c>
      <c r="V34" s="11">
        <v>18</v>
      </c>
    </row>
  </sheetData>
  <mergeCells count="10">
    <mergeCell ref="B20:D20"/>
    <mergeCell ref="E20:G20"/>
    <mergeCell ref="H20:J20"/>
    <mergeCell ref="O20:P20"/>
    <mergeCell ref="A1:V1"/>
    <mergeCell ref="B2:D2"/>
    <mergeCell ref="E2:G2"/>
    <mergeCell ref="H2:J2"/>
    <mergeCell ref="O2:P2"/>
    <mergeCell ref="A19:V19"/>
  </mergeCells>
  <pageMargins left="0.7" right="0.7" top="0.75" bottom="0.75" header="0.3" footer="0.3"/>
  <pageSetup fitToHeight="0" orientation="landscape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66FD-2CEF-478F-9243-09EB2AEAA366}">
  <sheetPr>
    <pageSetUpPr fitToPage="1"/>
  </sheetPr>
  <dimension ref="A1:V34"/>
  <sheetViews>
    <sheetView topLeftCell="C2" workbookViewId="0">
      <selection activeCell="Q11" sqref="Q11:Q12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68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.15" customHeight="1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2</v>
      </c>
      <c r="C4" s="11">
        <v>8</v>
      </c>
      <c r="D4" s="12">
        <v>0.25</v>
      </c>
      <c r="E4" s="11">
        <v>1</v>
      </c>
      <c r="F4" s="11">
        <v>3</v>
      </c>
      <c r="G4" s="13">
        <v>0.33333333333333331</v>
      </c>
      <c r="H4" s="11">
        <v>1</v>
      </c>
      <c r="I4" s="11">
        <v>2</v>
      </c>
      <c r="J4" s="13">
        <v>0.5</v>
      </c>
      <c r="K4" s="11"/>
      <c r="L4" s="11">
        <v>5</v>
      </c>
      <c r="M4" s="11">
        <v>1</v>
      </c>
      <c r="N4" s="14">
        <v>5</v>
      </c>
      <c r="O4" s="11"/>
      <c r="P4" s="11"/>
      <c r="Q4" s="11"/>
      <c r="R4" s="11"/>
      <c r="S4" s="11">
        <v>2</v>
      </c>
      <c r="T4" s="11"/>
      <c r="U4" s="18"/>
      <c r="V4" s="19"/>
    </row>
    <row r="5" spans="1:22" ht="92" x14ac:dyDescent="1.65">
      <c r="A5" s="21" t="s">
        <v>18</v>
      </c>
      <c r="B5" s="11">
        <v>0</v>
      </c>
      <c r="C5" s="11">
        <v>6</v>
      </c>
      <c r="D5" s="12">
        <v>0</v>
      </c>
      <c r="E5" s="11">
        <v>0</v>
      </c>
      <c r="F5" s="11">
        <v>1</v>
      </c>
      <c r="G5" s="13">
        <v>0</v>
      </c>
      <c r="H5" s="11"/>
      <c r="I5" s="11"/>
      <c r="J5" s="13"/>
      <c r="K5" s="11"/>
      <c r="L5" s="11">
        <v>3</v>
      </c>
      <c r="M5" s="11">
        <v>1</v>
      </c>
      <c r="N5" s="14">
        <v>3</v>
      </c>
      <c r="O5" s="11"/>
      <c r="P5" s="11"/>
      <c r="Q5" s="11">
        <v>1</v>
      </c>
      <c r="R5" s="11"/>
      <c r="S5" s="11"/>
      <c r="T5" s="11"/>
      <c r="U5" s="18"/>
      <c r="V5" s="19"/>
    </row>
    <row r="6" spans="1:22" ht="92" x14ac:dyDescent="1.65">
      <c r="A6" s="21" t="s">
        <v>19</v>
      </c>
      <c r="B6" s="11">
        <v>5</v>
      </c>
      <c r="C6" s="11">
        <v>9</v>
      </c>
      <c r="D6" s="12">
        <v>0.55555555555555558</v>
      </c>
      <c r="E6" s="11">
        <v>4</v>
      </c>
      <c r="F6" s="11">
        <v>6</v>
      </c>
      <c r="G6" s="13">
        <v>0.66666666666666663</v>
      </c>
      <c r="H6" s="11">
        <v>0</v>
      </c>
      <c r="I6" s="11">
        <v>1</v>
      </c>
      <c r="J6" s="13">
        <v>0</v>
      </c>
      <c r="K6" s="11"/>
      <c r="L6" s="11">
        <v>3</v>
      </c>
      <c r="M6" s="11">
        <v>1</v>
      </c>
      <c r="N6" s="14">
        <v>3</v>
      </c>
      <c r="O6" s="11"/>
      <c r="P6" s="11"/>
      <c r="Q6" s="11">
        <v>1</v>
      </c>
      <c r="R6" s="11">
        <v>3</v>
      </c>
      <c r="S6" s="11"/>
      <c r="T6" s="11"/>
      <c r="U6" s="18"/>
      <c r="V6" s="19"/>
    </row>
    <row r="7" spans="1:22" ht="92" x14ac:dyDescent="1.65">
      <c r="A7" s="21" t="s">
        <v>20</v>
      </c>
      <c r="B7" s="11">
        <v>5</v>
      </c>
      <c r="C7" s="11">
        <v>7</v>
      </c>
      <c r="D7" s="12">
        <v>0.7142857142857143</v>
      </c>
      <c r="E7" s="11">
        <v>2</v>
      </c>
      <c r="F7" s="11">
        <v>2</v>
      </c>
      <c r="G7" s="13">
        <v>1</v>
      </c>
      <c r="H7" s="11"/>
      <c r="I7" s="11"/>
      <c r="J7" s="13"/>
      <c r="K7" s="11">
        <v>1</v>
      </c>
      <c r="L7" s="11">
        <v>1</v>
      </c>
      <c r="M7" s="11">
        <v>0</v>
      </c>
      <c r="N7" s="14">
        <v>1</v>
      </c>
      <c r="O7" s="11"/>
      <c r="P7" s="11"/>
      <c r="Q7" s="11"/>
      <c r="R7" s="11">
        <v>1</v>
      </c>
      <c r="S7" s="11"/>
      <c r="T7" s="11"/>
      <c r="U7" s="18"/>
      <c r="V7" s="19"/>
    </row>
    <row r="8" spans="1:22" ht="92" x14ac:dyDescent="1.65">
      <c r="A8" s="21" t="s">
        <v>21</v>
      </c>
      <c r="B8" s="11">
        <v>4</v>
      </c>
      <c r="C8" s="11">
        <v>6</v>
      </c>
      <c r="D8" s="12">
        <v>0.66666666666666663</v>
      </c>
      <c r="E8" s="11">
        <v>4</v>
      </c>
      <c r="F8" s="11">
        <v>5</v>
      </c>
      <c r="G8" s="13">
        <v>0.8</v>
      </c>
      <c r="H8" s="11"/>
      <c r="I8" s="11"/>
      <c r="J8" s="13"/>
      <c r="K8" s="11"/>
      <c r="L8" s="11">
        <v>2</v>
      </c>
      <c r="M8" s="11">
        <v>1</v>
      </c>
      <c r="N8" s="14">
        <v>2</v>
      </c>
      <c r="O8" s="11"/>
      <c r="P8" s="11"/>
      <c r="Q8" s="11"/>
      <c r="R8" s="11">
        <v>1</v>
      </c>
      <c r="S8" s="11"/>
      <c r="T8" s="11"/>
      <c r="U8" s="18"/>
      <c r="V8" s="19">
        <v>1</v>
      </c>
    </row>
    <row r="9" spans="1:22" ht="92" x14ac:dyDescent="1.65">
      <c r="A9" s="21" t="s">
        <v>22</v>
      </c>
      <c r="B9" s="11">
        <v>1</v>
      </c>
      <c r="C9" s="11">
        <v>4</v>
      </c>
      <c r="D9" s="12">
        <v>0.25</v>
      </c>
      <c r="E9" s="11">
        <v>1</v>
      </c>
      <c r="F9" s="11">
        <v>3</v>
      </c>
      <c r="G9" s="13">
        <v>0.33333333333333331</v>
      </c>
      <c r="H9" s="11">
        <v>1</v>
      </c>
      <c r="I9" s="11">
        <v>2</v>
      </c>
      <c r="J9" s="13">
        <v>0.5</v>
      </c>
      <c r="K9" s="11"/>
      <c r="L9" s="11">
        <v>2</v>
      </c>
      <c r="M9" s="11">
        <v>1</v>
      </c>
      <c r="N9" s="14">
        <v>2</v>
      </c>
      <c r="O9" s="11"/>
      <c r="P9" s="11"/>
      <c r="Q9" s="11">
        <v>2</v>
      </c>
      <c r="R9" s="11"/>
      <c r="S9" s="11"/>
      <c r="T9" s="11"/>
      <c r="U9" s="18"/>
      <c r="V9" s="19"/>
    </row>
    <row r="10" spans="1:22" ht="92" x14ac:dyDescent="1.65">
      <c r="A10" s="21" t="s">
        <v>23</v>
      </c>
      <c r="B10" s="11">
        <v>4</v>
      </c>
      <c r="C10" s="11">
        <v>8</v>
      </c>
      <c r="D10" s="12">
        <v>0.5</v>
      </c>
      <c r="E10" s="11">
        <v>1</v>
      </c>
      <c r="F10" s="11">
        <v>4</v>
      </c>
      <c r="G10" s="13">
        <v>0.25</v>
      </c>
      <c r="H10" s="11"/>
      <c r="I10" s="11"/>
      <c r="J10" s="13"/>
      <c r="K10" s="11"/>
      <c r="L10" s="11">
        <v>0</v>
      </c>
      <c r="M10" s="11">
        <v>2</v>
      </c>
      <c r="N10" s="14">
        <v>0</v>
      </c>
      <c r="O10" s="11"/>
      <c r="P10" s="11"/>
      <c r="Q10" s="11">
        <v>1</v>
      </c>
      <c r="R10" s="11"/>
      <c r="S10" s="11"/>
      <c r="T10" s="11"/>
      <c r="U10" s="18"/>
      <c r="V10" s="19"/>
    </row>
    <row r="11" spans="1:22" ht="92" x14ac:dyDescent="1.65">
      <c r="A11" s="21" t="s">
        <v>24</v>
      </c>
      <c r="B11" s="11">
        <v>3</v>
      </c>
      <c r="C11" s="11">
        <v>7</v>
      </c>
      <c r="D11" s="12">
        <v>0.42857142857142855</v>
      </c>
      <c r="E11" s="11">
        <v>1</v>
      </c>
      <c r="F11" s="11">
        <v>5</v>
      </c>
      <c r="G11" s="13">
        <v>0.2</v>
      </c>
      <c r="H11" s="11">
        <v>2</v>
      </c>
      <c r="I11" s="11">
        <v>2</v>
      </c>
      <c r="J11" s="13">
        <v>1</v>
      </c>
      <c r="K11" s="11"/>
      <c r="L11" s="11">
        <v>1</v>
      </c>
      <c r="M11" s="11">
        <v>2</v>
      </c>
      <c r="N11" s="14">
        <v>0.5</v>
      </c>
      <c r="O11" s="11"/>
      <c r="P11" s="11"/>
      <c r="Q11" s="11"/>
      <c r="R11" s="11">
        <v>2</v>
      </c>
      <c r="S11" s="11"/>
      <c r="T11" s="11"/>
      <c r="U11" s="18"/>
      <c r="V11" s="19"/>
    </row>
    <row r="12" spans="1:22" ht="92" x14ac:dyDescent="1.65">
      <c r="A12" s="21" t="s">
        <v>25</v>
      </c>
      <c r="B12" s="11">
        <v>4</v>
      </c>
      <c r="C12" s="11">
        <v>7</v>
      </c>
      <c r="D12" s="12">
        <v>0.5714285714285714</v>
      </c>
      <c r="E12" s="11">
        <v>2</v>
      </c>
      <c r="F12" s="11">
        <v>3</v>
      </c>
      <c r="G12" s="13">
        <v>0.66666666666666663</v>
      </c>
      <c r="H12" s="11"/>
      <c r="I12" s="11"/>
      <c r="J12" s="13"/>
      <c r="K12" s="11"/>
      <c r="L12" s="11">
        <v>0</v>
      </c>
      <c r="M12" s="11">
        <v>1</v>
      </c>
      <c r="N12" s="14">
        <v>0</v>
      </c>
      <c r="O12" s="11"/>
      <c r="P12" s="11"/>
      <c r="Q12" s="11"/>
      <c r="R12" s="11">
        <v>1</v>
      </c>
      <c r="S12" s="11">
        <v>1</v>
      </c>
      <c r="T12" s="11"/>
      <c r="U12" s="18"/>
      <c r="V12" s="19"/>
    </row>
    <row r="13" spans="1:22" ht="92" x14ac:dyDescent="1.65">
      <c r="A13" s="21" t="s">
        <v>26</v>
      </c>
      <c r="B13" s="11">
        <v>1</v>
      </c>
      <c r="C13" s="11">
        <v>2</v>
      </c>
      <c r="D13" s="12">
        <v>0.5</v>
      </c>
      <c r="E13" s="11">
        <v>0</v>
      </c>
      <c r="F13" s="11">
        <v>1</v>
      </c>
      <c r="G13" s="13">
        <v>0</v>
      </c>
      <c r="H13" s="11"/>
      <c r="I13" s="11"/>
      <c r="J13" s="13"/>
      <c r="K13" s="11"/>
      <c r="L13" s="11">
        <v>0</v>
      </c>
      <c r="M13" s="11">
        <v>2</v>
      </c>
      <c r="N13" s="14">
        <v>0</v>
      </c>
      <c r="O13" s="11"/>
      <c r="P13" s="11"/>
      <c r="Q13" s="11">
        <v>3</v>
      </c>
      <c r="R13" s="11"/>
      <c r="S13" s="11">
        <v>1</v>
      </c>
      <c r="T13" s="11"/>
      <c r="U13" s="18"/>
      <c r="V13" s="19">
        <v>1</v>
      </c>
    </row>
    <row r="14" spans="1:22" ht="92" x14ac:dyDescent="1.65">
      <c r="A14" s="21" t="s">
        <v>27</v>
      </c>
      <c r="B14" s="11">
        <v>4</v>
      </c>
      <c r="C14" s="11">
        <v>7</v>
      </c>
      <c r="D14" s="12">
        <v>0.5714285714285714</v>
      </c>
      <c r="E14" s="11"/>
      <c r="F14" s="11"/>
      <c r="G14" s="13"/>
      <c r="H14" s="11"/>
      <c r="I14" s="11"/>
      <c r="J14" s="13"/>
      <c r="K14" s="11"/>
      <c r="L14" s="11">
        <v>1</v>
      </c>
      <c r="M14" s="11">
        <v>0</v>
      </c>
      <c r="N14" s="14">
        <v>1</v>
      </c>
      <c r="O14" s="11"/>
      <c r="P14" s="11"/>
      <c r="Q14" s="11">
        <v>2</v>
      </c>
      <c r="R14" s="11"/>
      <c r="S14" s="11"/>
      <c r="T14" s="11"/>
      <c r="U14" s="18"/>
      <c r="V14" s="19">
        <v>1</v>
      </c>
    </row>
    <row r="15" spans="1:22" ht="92" x14ac:dyDescent="1.65">
      <c r="A15" s="21" t="s">
        <v>28</v>
      </c>
      <c r="B15" s="11">
        <v>1</v>
      </c>
      <c r="C15" s="11">
        <v>2</v>
      </c>
      <c r="D15" s="12">
        <v>0.5</v>
      </c>
      <c r="E15" s="11"/>
      <c r="F15" s="11"/>
      <c r="G15" s="13"/>
      <c r="H15" s="11"/>
      <c r="I15" s="11"/>
      <c r="J15" s="13"/>
      <c r="K15" s="11"/>
      <c r="L15" s="11"/>
      <c r="M15" s="11"/>
      <c r="N15" s="14"/>
      <c r="O15" s="11"/>
      <c r="P15" s="11"/>
      <c r="Q15" s="11">
        <v>2</v>
      </c>
      <c r="R15" s="11"/>
      <c r="S15" s="11"/>
      <c r="T15" s="11"/>
      <c r="U15" s="18"/>
      <c r="V15" s="19"/>
    </row>
    <row r="16" spans="1:22" ht="92" x14ac:dyDescent="1.65">
      <c r="A16" s="10" t="s">
        <v>53</v>
      </c>
      <c r="B16" s="15">
        <v>34</v>
      </c>
      <c r="C16" s="15">
        <v>73</v>
      </c>
      <c r="D16" s="12">
        <v>0.46575342465753422</v>
      </c>
      <c r="E16" s="15">
        <v>16</v>
      </c>
      <c r="F16" s="15">
        <v>33</v>
      </c>
      <c r="G16" s="13">
        <v>0.48484848484848486</v>
      </c>
      <c r="H16" s="15">
        <v>4</v>
      </c>
      <c r="I16" s="15">
        <v>7</v>
      </c>
      <c r="J16" s="13">
        <v>0.5714285714285714</v>
      </c>
      <c r="K16" s="15">
        <v>1</v>
      </c>
      <c r="L16" s="15">
        <v>18</v>
      </c>
      <c r="M16" s="15">
        <v>12</v>
      </c>
      <c r="N16" s="14">
        <v>1.5</v>
      </c>
      <c r="O16" s="15">
        <v>0</v>
      </c>
      <c r="P16" s="15">
        <v>0</v>
      </c>
      <c r="Q16" s="15">
        <v>12</v>
      </c>
      <c r="R16" s="15">
        <v>8</v>
      </c>
      <c r="S16" s="15">
        <v>4</v>
      </c>
      <c r="T16" s="15">
        <v>0</v>
      </c>
      <c r="U16" s="15">
        <v>0</v>
      </c>
      <c r="V16" s="15">
        <v>3</v>
      </c>
    </row>
    <row r="19" spans="1:22" ht="92" x14ac:dyDescent="2">
      <c r="A19" s="26" t="s">
        <v>63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ht="92.15" customHeight="1" x14ac:dyDescent="2">
      <c r="A20" s="1"/>
      <c r="B20" s="31" t="s">
        <v>56</v>
      </c>
      <c r="C20" s="32"/>
      <c r="D20" s="32"/>
      <c r="E20" s="31" t="s">
        <v>30</v>
      </c>
      <c r="F20" s="32"/>
      <c r="G20" s="32"/>
      <c r="H20" s="31" t="s">
        <v>31</v>
      </c>
      <c r="I20" s="32"/>
      <c r="J20" s="32"/>
      <c r="K20" s="1"/>
      <c r="L20" s="1"/>
      <c r="M20" s="2"/>
      <c r="N20" s="2"/>
      <c r="O20" s="31" t="s">
        <v>32</v>
      </c>
      <c r="P20" s="32"/>
      <c r="Q20" s="3"/>
      <c r="R20" s="4"/>
      <c r="S20" s="1"/>
      <c r="T20" s="1"/>
      <c r="U20" s="1"/>
      <c r="V20" s="3"/>
    </row>
    <row r="21" spans="1:22" ht="123" x14ac:dyDescent="1.65">
      <c r="A21" s="5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</v>
      </c>
      <c r="I21" s="6" t="s">
        <v>5</v>
      </c>
      <c r="J21" s="6" t="s">
        <v>40</v>
      </c>
      <c r="K21" s="7" t="s">
        <v>41</v>
      </c>
      <c r="L21" s="6" t="s">
        <v>42</v>
      </c>
      <c r="M21" s="6" t="s">
        <v>43</v>
      </c>
      <c r="N21" s="6" t="s">
        <v>44</v>
      </c>
      <c r="O21" s="6" t="s">
        <v>45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8" t="s">
        <v>51</v>
      </c>
      <c r="V21" s="9" t="s">
        <v>52</v>
      </c>
    </row>
    <row r="22" spans="1:22" ht="92" x14ac:dyDescent="1.65">
      <c r="A22" s="21" t="s">
        <v>17</v>
      </c>
      <c r="B22" s="11">
        <v>31</v>
      </c>
      <c r="C22" s="11">
        <v>66</v>
      </c>
      <c r="D22" s="12">
        <v>0.46969696969696972</v>
      </c>
      <c r="E22" s="11">
        <v>12</v>
      </c>
      <c r="F22" s="11">
        <v>28</v>
      </c>
      <c r="G22" s="13">
        <v>0.42857142857142855</v>
      </c>
      <c r="H22" s="11">
        <v>5</v>
      </c>
      <c r="I22" s="11">
        <v>9</v>
      </c>
      <c r="J22" s="13">
        <v>0.55555555555555558</v>
      </c>
      <c r="K22" s="11">
        <v>1</v>
      </c>
      <c r="L22" s="11">
        <v>37</v>
      </c>
      <c r="M22" s="11">
        <v>10</v>
      </c>
      <c r="N22" s="14">
        <v>3.7</v>
      </c>
      <c r="O22" s="11">
        <v>0</v>
      </c>
      <c r="P22" s="11">
        <v>0</v>
      </c>
      <c r="Q22" s="11">
        <v>6</v>
      </c>
      <c r="R22" s="11">
        <v>5</v>
      </c>
      <c r="S22" s="11">
        <v>2</v>
      </c>
      <c r="T22" s="11">
        <v>2</v>
      </c>
      <c r="U22" s="11">
        <v>0</v>
      </c>
      <c r="V22" s="11">
        <v>1</v>
      </c>
    </row>
    <row r="23" spans="1:22" ht="92" x14ac:dyDescent="1.65">
      <c r="A23" s="21" t="s">
        <v>18</v>
      </c>
      <c r="B23" s="11">
        <v>16</v>
      </c>
      <c r="C23" s="11">
        <v>65</v>
      </c>
      <c r="D23" s="12">
        <v>0.24615384615384617</v>
      </c>
      <c r="E23" s="11">
        <v>3</v>
      </c>
      <c r="F23" s="11">
        <v>19</v>
      </c>
      <c r="G23" s="13">
        <v>0.15789473684210525</v>
      </c>
      <c r="H23" s="11">
        <v>1</v>
      </c>
      <c r="I23" s="11">
        <v>1</v>
      </c>
      <c r="J23" s="13">
        <v>1</v>
      </c>
      <c r="K23" s="11">
        <v>2</v>
      </c>
      <c r="L23" s="11">
        <v>19</v>
      </c>
      <c r="M23" s="11">
        <v>20</v>
      </c>
      <c r="N23" s="14">
        <v>0.95</v>
      </c>
      <c r="O23" s="11">
        <v>0</v>
      </c>
      <c r="P23" s="11">
        <v>0</v>
      </c>
      <c r="Q23" s="11">
        <v>6</v>
      </c>
      <c r="R23" s="11">
        <v>4</v>
      </c>
      <c r="S23" s="11">
        <v>2</v>
      </c>
      <c r="T23" s="11">
        <v>0</v>
      </c>
      <c r="U23" s="11">
        <v>0</v>
      </c>
      <c r="V23" s="11">
        <v>2</v>
      </c>
    </row>
    <row r="24" spans="1:22" ht="92" x14ac:dyDescent="1.65">
      <c r="A24" s="21" t="s">
        <v>19</v>
      </c>
      <c r="B24" s="11">
        <v>26</v>
      </c>
      <c r="C24" s="11">
        <v>60</v>
      </c>
      <c r="D24" s="12">
        <v>0.43333333333333335</v>
      </c>
      <c r="E24" s="11">
        <v>9</v>
      </c>
      <c r="F24" s="11">
        <v>27</v>
      </c>
      <c r="G24" s="13">
        <v>0.33333333333333331</v>
      </c>
      <c r="H24" s="11">
        <v>2</v>
      </c>
      <c r="I24" s="11">
        <v>4</v>
      </c>
      <c r="J24" s="13">
        <v>0.5</v>
      </c>
      <c r="K24" s="11">
        <v>0</v>
      </c>
      <c r="L24" s="11">
        <v>19</v>
      </c>
      <c r="M24" s="11">
        <v>6</v>
      </c>
      <c r="N24" s="14">
        <v>3.1666666666666665</v>
      </c>
      <c r="O24" s="11">
        <v>0</v>
      </c>
      <c r="P24" s="11">
        <v>0</v>
      </c>
      <c r="Q24" s="11">
        <v>5</v>
      </c>
      <c r="R24" s="11">
        <v>6</v>
      </c>
      <c r="S24" s="11">
        <v>2</v>
      </c>
      <c r="T24" s="11">
        <v>0</v>
      </c>
      <c r="U24" s="11">
        <v>0</v>
      </c>
      <c r="V24" s="11">
        <v>0</v>
      </c>
    </row>
    <row r="25" spans="1:22" ht="92" x14ac:dyDescent="1.65">
      <c r="A25" s="21" t="s">
        <v>20</v>
      </c>
      <c r="B25" s="11">
        <v>30</v>
      </c>
      <c r="C25" s="11">
        <v>68</v>
      </c>
      <c r="D25" s="12">
        <v>0.44117647058823528</v>
      </c>
      <c r="E25" s="11">
        <v>8</v>
      </c>
      <c r="F25" s="11">
        <v>22</v>
      </c>
      <c r="G25" s="13">
        <v>0.36363636363636365</v>
      </c>
      <c r="H25" s="11">
        <v>3</v>
      </c>
      <c r="I25" s="11">
        <v>4</v>
      </c>
      <c r="J25" s="13">
        <v>0.75</v>
      </c>
      <c r="K25" s="11">
        <v>2</v>
      </c>
      <c r="L25" s="11">
        <v>14</v>
      </c>
      <c r="M25" s="11">
        <v>6</v>
      </c>
      <c r="N25" s="14">
        <v>2.3333333333333335</v>
      </c>
      <c r="O25" s="11">
        <v>0</v>
      </c>
      <c r="P25" s="11">
        <v>0</v>
      </c>
      <c r="Q25" s="11">
        <v>9</v>
      </c>
      <c r="R25" s="11">
        <v>4</v>
      </c>
      <c r="S25" s="11">
        <v>1</v>
      </c>
      <c r="T25" s="11">
        <v>0</v>
      </c>
      <c r="U25" s="11">
        <v>0</v>
      </c>
      <c r="V25" s="11">
        <v>2</v>
      </c>
    </row>
    <row r="26" spans="1:22" ht="92" x14ac:dyDescent="1.65">
      <c r="A26" s="21" t="s">
        <v>21</v>
      </c>
      <c r="B26" s="11">
        <v>33</v>
      </c>
      <c r="C26" s="11">
        <v>64</v>
      </c>
      <c r="D26" s="12">
        <v>0.515625</v>
      </c>
      <c r="E26" s="11">
        <v>15</v>
      </c>
      <c r="F26" s="11">
        <v>25</v>
      </c>
      <c r="G26" s="13">
        <v>0.6</v>
      </c>
      <c r="H26" s="11">
        <v>1</v>
      </c>
      <c r="I26" s="11">
        <v>3</v>
      </c>
      <c r="J26" s="13">
        <v>0.33333333333333331</v>
      </c>
      <c r="K26" s="11">
        <v>3</v>
      </c>
      <c r="L26" s="11">
        <v>26</v>
      </c>
      <c r="M26" s="11">
        <v>7</v>
      </c>
      <c r="N26" s="14">
        <v>3.7142857142857144</v>
      </c>
      <c r="O26" s="11">
        <v>0</v>
      </c>
      <c r="P26" s="11">
        <v>0</v>
      </c>
      <c r="Q26" s="11">
        <v>9</v>
      </c>
      <c r="R26" s="11">
        <v>8</v>
      </c>
      <c r="S26" s="11">
        <v>0</v>
      </c>
      <c r="T26" s="11">
        <v>1</v>
      </c>
      <c r="U26" s="11">
        <v>0</v>
      </c>
      <c r="V26" s="11">
        <v>4</v>
      </c>
    </row>
    <row r="27" spans="1:22" ht="92" x14ac:dyDescent="1.65">
      <c r="A27" s="21" t="s">
        <v>22</v>
      </c>
      <c r="B27" s="11">
        <v>25</v>
      </c>
      <c r="C27" s="11">
        <v>55</v>
      </c>
      <c r="D27" s="12">
        <v>0.45454545454545453</v>
      </c>
      <c r="E27" s="11">
        <v>12</v>
      </c>
      <c r="F27" s="11">
        <v>32</v>
      </c>
      <c r="G27" s="13">
        <v>0.375</v>
      </c>
      <c r="H27" s="11">
        <v>2</v>
      </c>
      <c r="I27" s="11">
        <v>3</v>
      </c>
      <c r="J27" s="13">
        <v>0.66666666666666663</v>
      </c>
      <c r="K27" s="11">
        <v>0</v>
      </c>
      <c r="L27" s="11">
        <v>13</v>
      </c>
      <c r="M27" s="11">
        <v>6</v>
      </c>
      <c r="N27" s="14">
        <v>2.1666666666666665</v>
      </c>
      <c r="O27" s="11">
        <v>0</v>
      </c>
      <c r="P27" s="11">
        <v>0</v>
      </c>
      <c r="Q27" s="11">
        <v>4</v>
      </c>
      <c r="R27" s="11">
        <v>2</v>
      </c>
      <c r="S27" s="11">
        <v>1</v>
      </c>
      <c r="T27" s="11">
        <v>1</v>
      </c>
      <c r="U27" s="11">
        <v>0</v>
      </c>
      <c r="V27" s="11">
        <v>2</v>
      </c>
    </row>
    <row r="28" spans="1:22" ht="92" x14ac:dyDescent="1.65">
      <c r="A28" s="21" t="s">
        <v>23</v>
      </c>
      <c r="B28" s="11">
        <v>16</v>
      </c>
      <c r="C28" s="11">
        <v>47</v>
      </c>
      <c r="D28" s="12">
        <v>0.34042553191489361</v>
      </c>
      <c r="E28" s="11">
        <v>6</v>
      </c>
      <c r="F28" s="11">
        <v>24</v>
      </c>
      <c r="G28" s="13">
        <v>0.25</v>
      </c>
      <c r="H28" s="11">
        <v>0</v>
      </c>
      <c r="I28" s="11">
        <v>0</v>
      </c>
      <c r="J28" s="13" t="s">
        <v>57</v>
      </c>
      <c r="K28" s="11">
        <v>0</v>
      </c>
      <c r="L28" s="11">
        <v>3</v>
      </c>
      <c r="M28" s="11">
        <v>6</v>
      </c>
      <c r="N28" s="14">
        <v>0.5</v>
      </c>
      <c r="O28" s="11">
        <v>0</v>
      </c>
      <c r="P28" s="11">
        <v>0</v>
      </c>
      <c r="Q28" s="11">
        <v>3</v>
      </c>
      <c r="R28" s="11">
        <v>2</v>
      </c>
      <c r="S28" s="11">
        <v>2</v>
      </c>
      <c r="T28" s="11">
        <v>0</v>
      </c>
      <c r="U28" s="11">
        <v>0</v>
      </c>
      <c r="V28" s="11">
        <v>1</v>
      </c>
    </row>
    <row r="29" spans="1:22" ht="92" x14ac:dyDescent="1.65">
      <c r="A29" s="21" t="s">
        <v>24</v>
      </c>
      <c r="B29" s="11">
        <v>26</v>
      </c>
      <c r="C29" s="11">
        <v>57</v>
      </c>
      <c r="D29" s="12">
        <v>0.45614035087719296</v>
      </c>
      <c r="E29" s="11">
        <v>14</v>
      </c>
      <c r="F29" s="11">
        <v>33</v>
      </c>
      <c r="G29" s="13">
        <v>0.42424242424242425</v>
      </c>
      <c r="H29" s="11">
        <v>9</v>
      </c>
      <c r="I29" s="11">
        <v>10</v>
      </c>
      <c r="J29" s="13">
        <v>0.9</v>
      </c>
      <c r="K29" s="11">
        <v>2</v>
      </c>
      <c r="L29" s="11">
        <v>9</v>
      </c>
      <c r="M29" s="11">
        <v>8</v>
      </c>
      <c r="N29" s="14">
        <v>1.125</v>
      </c>
      <c r="O29" s="11">
        <v>0</v>
      </c>
      <c r="P29" s="11">
        <v>0</v>
      </c>
      <c r="Q29" s="11">
        <v>4</v>
      </c>
      <c r="R29" s="11">
        <v>3</v>
      </c>
      <c r="S29" s="11">
        <v>4</v>
      </c>
      <c r="T29" s="11">
        <v>0</v>
      </c>
      <c r="U29" s="11">
        <v>0</v>
      </c>
      <c r="V29" s="11">
        <v>1</v>
      </c>
    </row>
    <row r="30" spans="1:22" ht="92" x14ac:dyDescent="1.65">
      <c r="A30" s="21" t="s">
        <v>25</v>
      </c>
      <c r="B30" s="11">
        <v>25</v>
      </c>
      <c r="C30" s="11">
        <v>49</v>
      </c>
      <c r="D30" s="12">
        <v>0.51020408163265307</v>
      </c>
      <c r="E30" s="11">
        <v>9</v>
      </c>
      <c r="F30" s="11">
        <v>23</v>
      </c>
      <c r="G30" s="13">
        <v>0.39130434782608697</v>
      </c>
      <c r="H30" s="11">
        <v>0</v>
      </c>
      <c r="I30" s="11">
        <v>0</v>
      </c>
      <c r="J30" s="13" t="s">
        <v>57</v>
      </c>
      <c r="K30" s="11">
        <v>0</v>
      </c>
      <c r="L30" s="11">
        <v>8</v>
      </c>
      <c r="M30" s="11">
        <v>13</v>
      </c>
      <c r="N30" s="14">
        <v>0.61538461538461542</v>
      </c>
      <c r="O30" s="11">
        <v>0</v>
      </c>
      <c r="P30" s="11">
        <v>0</v>
      </c>
      <c r="Q30" s="11">
        <v>1</v>
      </c>
      <c r="R30" s="11">
        <v>1</v>
      </c>
      <c r="S30" s="11">
        <v>2</v>
      </c>
      <c r="T30" s="11">
        <v>0</v>
      </c>
      <c r="U30" s="11">
        <v>1</v>
      </c>
      <c r="V30" s="11">
        <v>0</v>
      </c>
    </row>
    <row r="31" spans="1:22" ht="92" x14ac:dyDescent="1.65">
      <c r="A31" s="21" t="s">
        <v>26</v>
      </c>
      <c r="B31" s="11">
        <v>26</v>
      </c>
      <c r="C31" s="11">
        <v>44</v>
      </c>
      <c r="D31" s="12">
        <v>0.59090909090909094</v>
      </c>
      <c r="E31" s="11">
        <v>0</v>
      </c>
      <c r="F31" s="11">
        <v>4</v>
      </c>
      <c r="G31" s="13">
        <v>0</v>
      </c>
      <c r="H31" s="11">
        <v>0</v>
      </c>
      <c r="I31" s="11">
        <v>0</v>
      </c>
      <c r="J31" s="13" t="s">
        <v>57</v>
      </c>
      <c r="K31" s="11">
        <v>0</v>
      </c>
      <c r="L31" s="11">
        <v>5</v>
      </c>
      <c r="M31" s="11">
        <v>7</v>
      </c>
      <c r="N31" s="14">
        <v>0.7142857142857143</v>
      </c>
      <c r="O31" s="11">
        <v>0</v>
      </c>
      <c r="P31" s="11">
        <v>0</v>
      </c>
      <c r="Q31" s="11">
        <v>20</v>
      </c>
      <c r="R31" s="11">
        <v>4</v>
      </c>
      <c r="S31" s="11">
        <v>8</v>
      </c>
      <c r="T31" s="11">
        <v>0</v>
      </c>
      <c r="U31" s="11">
        <v>0</v>
      </c>
      <c r="V31" s="11">
        <v>3</v>
      </c>
    </row>
    <row r="32" spans="1:22" ht="92" x14ac:dyDescent="1.65">
      <c r="A32" s="21" t="s">
        <v>27</v>
      </c>
      <c r="B32" s="11">
        <v>28</v>
      </c>
      <c r="C32" s="11">
        <v>52</v>
      </c>
      <c r="D32" s="12">
        <v>0.53846153846153844</v>
      </c>
      <c r="E32" s="11">
        <v>0</v>
      </c>
      <c r="F32" s="11">
        <v>0</v>
      </c>
      <c r="G32" s="13" t="s">
        <v>57</v>
      </c>
      <c r="H32" s="11">
        <v>0</v>
      </c>
      <c r="I32" s="11">
        <v>0</v>
      </c>
      <c r="J32" s="13" t="s">
        <v>57</v>
      </c>
      <c r="K32" s="11">
        <v>0</v>
      </c>
      <c r="L32" s="11">
        <v>6</v>
      </c>
      <c r="M32" s="11">
        <v>4</v>
      </c>
      <c r="N32" s="14">
        <v>1.5</v>
      </c>
      <c r="O32" s="11">
        <v>0</v>
      </c>
      <c r="P32" s="11">
        <v>0</v>
      </c>
      <c r="Q32" s="11">
        <v>9</v>
      </c>
      <c r="R32" s="11">
        <v>3</v>
      </c>
      <c r="S32" s="11">
        <v>10</v>
      </c>
      <c r="T32" s="11">
        <v>0</v>
      </c>
      <c r="U32" s="11">
        <v>0</v>
      </c>
      <c r="V32" s="11">
        <v>3</v>
      </c>
    </row>
    <row r="33" spans="1:22" ht="92" x14ac:dyDescent="1.65">
      <c r="A33" s="21" t="s">
        <v>28</v>
      </c>
      <c r="B33" s="11">
        <v>26</v>
      </c>
      <c r="C33" s="11">
        <v>44</v>
      </c>
      <c r="D33" s="12">
        <v>0.59090909090909094</v>
      </c>
      <c r="E33" s="11">
        <v>0</v>
      </c>
      <c r="F33" s="11">
        <v>1</v>
      </c>
      <c r="G33" s="13">
        <v>0</v>
      </c>
      <c r="H33" s="11">
        <v>0</v>
      </c>
      <c r="I33" s="11">
        <v>0</v>
      </c>
      <c r="J33" s="13" t="s">
        <v>57</v>
      </c>
      <c r="K33" s="11">
        <v>0</v>
      </c>
      <c r="L33" s="11">
        <v>2</v>
      </c>
      <c r="M33" s="11">
        <v>3</v>
      </c>
      <c r="N33" s="14">
        <v>0.66666666666666663</v>
      </c>
      <c r="O33" s="11">
        <v>0</v>
      </c>
      <c r="P33" s="11">
        <v>0</v>
      </c>
      <c r="Q33" s="11">
        <v>12</v>
      </c>
      <c r="R33" s="11">
        <v>3</v>
      </c>
      <c r="S33" s="11">
        <v>4</v>
      </c>
      <c r="T33" s="11">
        <v>0</v>
      </c>
      <c r="U33" s="11">
        <v>0</v>
      </c>
      <c r="V33" s="11">
        <v>2</v>
      </c>
    </row>
    <row r="34" spans="1:22" ht="92" x14ac:dyDescent="1.65">
      <c r="A34" s="10" t="s">
        <v>53</v>
      </c>
      <c r="B34" s="11">
        <v>308</v>
      </c>
      <c r="C34" s="11">
        <v>671</v>
      </c>
      <c r="D34" s="12">
        <v>0.45901639344262296</v>
      </c>
      <c r="E34" s="11">
        <v>88</v>
      </c>
      <c r="F34" s="11">
        <v>238</v>
      </c>
      <c r="G34" s="16">
        <v>0.36974789915966388</v>
      </c>
      <c r="H34" s="11">
        <v>23</v>
      </c>
      <c r="I34" s="11">
        <v>34</v>
      </c>
      <c r="J34" s="16">
        <v>0.83333333333333337</v>
      </c>
      <c r="K34" s="11">
        <v>10</v>
      </c>
      <c r="L34" s="11">
        <v>161</v>
      </c>
      <c r="M34" s="11">
        <v>96</v>
      </c>
      <c r="N34" s="17">
        <v>1.6770833333333333</v>
      </c>
      <c r="O34" s="11">
        <v>0</v>
      </c>
      <c r="P34" s="11">
        <v>0</v>
      </c>
      <c r="Q34" s="11">
        <v>88</v>
      </c>
      <c r="R34" s="11">
        <v>45</v>
      </c>
      <c r="S34" s="11">
        <v>38</v>
      </c>
      <c r="T34" s="11">
        <v>4</v>
      </c>
      <c r="U34" s="11">
        <v>1</v>
      </c>
      <c r="V34" s="11">
        <v>21</v>
      </c>
    </row>
  </sheetData>
  <mergeCells count="10">
    <mergeCell ref="B20:D20"/>
    <mergeCell ref="E20:G20"/>
    <mergeCell ref="H20:J20"/>
    <mergeCell ref="O20:P20"/>
    <mergeCell ref="A1:V1"/>
    <mergeCell ref="B2:D2"/>
    <mergeCell ref="E2:G2"/>
    <mergeCell ref="H2:J2"/>
    <mergeCell ref="O2:P2"/>
    <mergeCell ref="A19:V19"/>
  </mergeCells>
  <pageMargins left="0.7" right="0.7" top="0.75" bottom="0.75" header="0.3" footer="0.3"/>
  <pageSetup fitToHeight="0" orientation="landscape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1574B-3EBE-4383-8311-91929CDB7AC8}">
  <sheetPr>
    <pageSetUpPr fitToPage="1"/>
  </sheetPr>
  <dimension ref="A1:V34"/>
  <sheetViews>
    <sheetView topLeftCell="A5" zoomScale="10" workbookViewId="0">
      <selection activeCell="U12" sqref="U12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69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.15" customHeight="1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7</v>
      </c>
      <c r="C4" s="11">
        <v>10</v>
      </c>
      <c r="D4" s="12">
        <v>0.7</v>
      </c>
      <c r="E4" s="11">
        <v>2</v>
      </c>
      <c r="F4" s="11">
        <v>5</v>
      </c>
      <c r="G4" s="13">
        <v>0.4</v>
      </c>
      <c r="H4" s="11"/>
      <c r="I4" s="11"/>
      <c r="J4" s="13"/>
      <c r="K4" s="11"/>
      <c r="L4" s="11">
        <v>6</v>
      </c>
      <c r="M4" s="11">
        <v>4</v>
      </c>
      <c r="N4" s="14">
        <v>1.5</v>
      </c>
      <c r="O4" s="11"/>
      <c r="P4" s="11"/>
      <c r="Q4" s="11">
        <v>1</v>
      </c>
      <c r="R4" s="11"/>
      <c r="S4" s="11">
        <v>1</v>
      </c>
      <c r="T4" s="11"/>
      <c r="U4" s="18"/>
      <c r="V4" s="19">
        <v>1</v>
      </c>
    </row>
    <row r="5" spans="1:22" ht="92" x14ac:dyDescent="1.65">
      <c r="A5" s="21" t="s">
        <v>18</v>
      </c>
      <c r="B5" s="11">
        <v>5</v>
      </c>
      <c r="C5" s="11">
        <v>8</v>
      </c>
      <c r="D5" s="12">
        <v>0.625</v>
      </c>
      <c r="E5" s="11">
        <v>1</v>
      </c>
      <c r="F5" s="11">
        <v>2</v>
      </c>
      <c r="G5" s="13">
        <v>0.5</v>
      </c>
      <c r="H5" s="11"/>
      <c r="I5" s="11"/>
      <c r="J5" s="13"/>
      <c r="K5" s="11"/>
      <c r="L5" s="11">
        <v>7</v>
      </c>
      <c r="M5" s="11">
        <v>3</v>
      </c>
      <c r="N5" s="14">
        <v>2.3333333333333335</v>
      </c>
      <c r="O5" s="11"/>
      <c r="P5" s="11"/>
      <c r="Q5" s="11"/>
      <c r="R5" s="11">
        <v>1</v>
      </c>
      <c r="S5" s="11"/>
      <c r="T5" s="11"/>
      <c r="U5" s="18"/>
      <c r="V5" s="19"/>
    </row>
    <row r="6" spans="1:22" ht="92" x14ac:dyDescent="1.65">
      <c r="A6" s="21" t="s">
        <v>19</v>
      </c>
      <c r="B6" s="11">
        <v>4</v>
      </c>
      <c r="C6" s="11">
        <v>13</v>
      </c>
      <c r="D6" s="12">
        <v>0.30769230769230771</v>
      </c>
      <c r="E6" s="11">
        <v>1</v>
      </c>
      <c r="F6" s="11">
        <v>6</v>
      </c>
      <c r="G6" s="13">
        <v>0.16666666666666666</v>
      </c>
      <c r="H6" s="11"/>
      <c r="I6" s="11"/>
      <c r="J6" s="13"/>
      <c r="K6" s="11"/>
      <c r="L6" s="11">
        <v>3</v>
      </c>
      <c r="M6" s="11">
        <v>3</v>
      </c>
      <c r="N6" s="14">
        <v>1</v>
      </c>
      <c r="O6" s="11"/>
      <c r="P6" s="11"/>
      <c r="Q6" s="11">
        <v>1</v>
      </c>
      <c r="R6" s="11"/>
      <c r="S6" s="11"/>
      <c r="T6" s="11"/>
      <c r="U6" s="18"/>
      <c r="V6" s="19"/>
    </row>
    <row r="7" spans="1:22" ht="92" x14ac:dyDescent="1.65">
      <c r="A7" s="21" t="s">
        <v>20</v>
      </c>
      <c r="B7" s="11">
        <v>5</v>
      </c>
      <c r="C7" s="11">
        <v>16</v>
      </c>
      <c r="D7" s="12">
        <v>0.3125</v>
      </c>
      <c r="E7" s="11">
        <v>0</v>
      </c>
      <c r="F7" s="11">
        <v>8</v>
      </c>
      <c r="G7" s="13">
        <v>0</v>
      </c>
      <c r="H7" s="11">
        <v>1</v>
      </c>
      <c r="I7" s="11">
        <v>1</v>
      </c>
      <c r="J7" s="13">
        <v>1</v>
      </c>
      <c r="K7" s="11"/>
      <c r="L7" s="11">
        <v>3</v>
      </c>
      <c r="M7" s="11">
        <v>4</v>
      </c>
      <c r="N7" s="14">
        <v>0.75</v>
      </c>
      <c r="O7" s="11"/>
      <c r="P7" s="11"/>
      <c r="Q7" s="11">
        <v>1</v>
      </c>
      <c r="R7" s="11"/>
      <c r="S7" s="11"/>
      <c r="T7" s="11">
        <v>1</v>
      </c>
      <c r="U7" s="18"/>
      <c r="V7" s="19"/>
    </row>
    <row r="8" spans="1:22" ht="92" x14ac:dyDescent="1.65">
      <c r="A8" s="21" t="s">
        <v>21</v>
      </c>
      <c r="B8" s="11">
        <v>4</v>
      </c>
      <c r="C8" s="11">
        <v>11</v>
      </c>
      <c r="D8" s="12">
        <v>0.36363636363636365</v>
      </c>
      <c r="E8" s="11">
        <v>3</v>
      </c>
      <c r="F8" s="11">
        <v>6</v>
      </c>
      <c r="G8" s="13">
        <v>0.5</v>
      </c>
      <c r="H8" s="11">
        <v>1</v>
      </c>
      <c r="I8" s="11">
        <v>2</v>
      </c>
      <c r="J8" s="13">
        <v>0.5</v>
      </c>
      <c r="K8" s="11"/>
      <c r="L8" s="11">
        <v>0</v>
      </c>
      <c r="M8" s="11">
        <v>1</v>
      </c>
      <c r="N8" s="14">
        <v>0</v>
      </c>
      <c r="O8" s="11"/>
      <c r="P8" s="11">
        <v>1</v>
      </c>
      <c r="Q8" s="11">
        <v>1</v>
      </c>
      <c r="R8" s="11">
        <v>2</v>
      </c>
      <c r="S8" s="11"/>
      <c r="T8" s="11"/>
      <c r="U8" s="18"/>
      <c r="V8" s="19"/>
    </row>
    <row r="9" spans="1:22" ht="92" x14ac:dyDescent="1.65">
      <c r="A9" s="21" t="s">
        <v>22</v>
      </c>
      <c r="B9" s="11">
        <v>1</v>
      </c>
      <c r="C9" s="11">
        <v>5</v>
      </c>
      <c r="D9" s="12">
        <v>0.2</v>
      </c>
      <c r="E9" s="11">
        <v>0</v>
      </c>
      <c r="F9" s="11">
        <v>2</v>
      </c>
      <c r="G9" s="13">
        <v>0</v>
      </c>
      <c r="H9" s="11"/>
      <c r="I9" s="11"/>
      <c r="J9" s="13"/>
      <c r="K9" s="11"/>
      <c r="L9" s="11">
        <v>1</v>
      </c>
      <c r="M9" s="11">
        <v>0</v>
      </c>
      <c r="N9" s="14">
        <v>1</v>
      </c>
      <c r="O9" s="11"/>
      <c r="P9" s="11"/>
      <c r="Q9" s="11">
        <v>1</v>
      </c>
      <c r="R9" s="11"/>
      <c r="S9" s="11"/>
      <c r="T9" s="11"/>
      <c r="U9" s="18"/>
      <c r="V9" s="19"/>
    </row>
    <row r="10" spans="1:22" ht="92" x14ac:dyDescent="1.65">
      <c r="A10" s="21" t="s">
        <v>23</v>
      </c>
      <c r="B10" s="11">
        <v>3</v>
      </c>
      <c r="C10" s="11">
        <v>7</v>
      </c>
      <c r="D10" s="12">
        <v>0.42857142857142855</v>
      </c>
      <c r="E10" s="11">
        <v>1</v>
      </c>
      <c r="F10" s="11">
        <v>4</v>
      </c>
      <c r="G10" s="13">
        <v>0.25</v>
      </c>
      <c r="H10" s="11"/>
      <c r="I10" s="11"/>
      <c r="J10" s="13"/>
      <c r="K10" s="11"/>
      <c r="L10" s="11">
        <v>2</v>
      </c>
      <c r="M10" s="11">
        <v>0</v>
      </c>
      <c r="N10" s="14">
        <v>2</v>
      </c>
      <c r="O10" s="11"/>
      <c r="P10" s="11">
        <v>1</v>
      </c>
      <c r="Q10" s="11"/>
      <c r="R10" s="11">
        <v>1</v>
      </c>
      <c r="S10" s="11">
        <v>1</v>
      </c>
      <c r="T10" s="11"/>
      <c r="U10" s="18"/>
      <c r="V10" s="19"/>
    </row>
    <row r="11" spans="1:22" ht="92" x14ac:dyDescent="1.65">
      <c r="A11" s="21" t="s">
        <v>24</v>
      </c>
      <c r="B11" s="11">
        <v>4</v>
      </c>
      <c r="C11" s="11">
        <v>12</v>
      </c>
      <c r="D11" s="12">
        <v>0.33333333333333331</v>
      </c>
      <c r="E11" s="11">
        <v>2</v>
      </c>
      <c r="F11" s="11">
        <v>7</v>
      </c>
      <c r="G11" s="13">
        <v>0.2857142857142857</v>
      </c>
      <c r="H11" s="11">
        <v>2</v>
      </c>
      <c r="I11" s="11">
        <v>2</v>
      </c>
      <c r="J11" s="13">
        <v>1</v>
      </c>
      <c r="K11" s="11"/>
      <c r="L11" s="11">
        <v>2</v>
      </c>
      <c r="M11" s="11">
        <v>1</v>
      </c>
      <c r="N11" s="14">
        <v>2</v>
      </c>
      <c r="O11" s="11"/>
      <c r="P11" s="11"/>
      <c r="Q11" s="11">
        <v>1</v>
      </c>
      <c r="R11" s="11"/>
      <c r="S11" s="11"/>
      <c r="T11" s="11"/>
      <c r="U11" s="18"/>
      <c r="V11" s="19"/>
    </row>
    <row r="12" spans="1:22" ht="92" x14ac:dyDescent="1.65">
      <c r="A12" s="21" t="s">
        <v>25</v>
      </c>
      <c r="B12" s="11">
        <v>5</v>
      </c>
      <c r="C12" s="11">
        <v>6</v>
      </c>
      <c r="D12" s="12">
        <v>0.83333333333333337</v>
      </c>
      <c r="E12" s="11">
        <v>3</v>
      </c>
      <c r="F12" s="11">
        <v>4</v>
      </c>
      <c r="G12" s="13">
        <v>0.75</v>
      </c>
      <c r="H12" s="11"/>
      <c r="I12" s="11"/>
      <c r="J12" s="13"/>
      <c r="K12" s="11"/>
      <c r="L12" s="11">
        <v>1</v>
      </c>
      <c r="M12" s="11">
        <v>3</v>
      </c>
      <c r="N12" s="14">
        <v>0.33333333333333331</v>
      </c>
      <c r="O12" s="11"/>
      <c r="P12" s="11"/>
      <c r="Q12" s="11"/>
      <c r="R12" s="11"/>
      <c r="S12" s="11"/>
      <c r="T12" s="11">
        <v>1</v>
      </c>
      <c r="U12" s="18"/>
      <c r="V12" s="19">
        <v>1</v>
      </c>
    </row>
    <row r="13" spans="1:22" ht="92" x14ac:dyDescent="1.65">
      <c r="A13" s="21" t="s">
        <v>26</v>
      </c>
      <c r="B13" s="11">
        <v>4</v>
      </c>
      <c r="C13" s="11">
        <v>7</v>
      </c>
      <c r="D13" s="12">
        <v>0.5714285714285714</v>
      </c>
      <c r="E13" s="11"/>
      <c r="F13" s="11"/>
      <c r="G13" s="13"/>
      <c r="H13" s="11"/>
      <c r="I13" s="11"/>
      <c r="J13" s="13"/>
      <c r="K13" s="11"/>
      <c r="L13" s="11">
        <v>0</v>
      </c>
      <c r="M13" s="11">
        <v>1</v>
      </c>
      <c r="N13" s="14">
        <v>0</v>
      </c>
      <c r="O13" s="11"/>
      <c r="P13" s="11"/>
      <c r="Q13" s="11">
        <v>2</v>
      </c>
      <c r="R13" s="11"/>
      <c r="S13" s="11"/>
      <c r="T13" s="11">
        <v>1</v>
      </c>
      <c r="U13" s="18"/>
      <c r="V13" s="19"/>
    </row>
    <row r="14" spans="1:22" ht="92" x14ac:dyDescent="1.65">
      <c r="A14" s="21" t="s">
        <v>27</v>
      </c>
      <c r="B14" s="11">
        <v>7</v>
      </c>
      <c r="C14" s="11">
        <v>7</v>
      </c>
      <c r="D14" s="12">
        <v>1</v>
      </c>
      <c r="E14" s="11"/>
      <c r="F14" s="11"/>
      <c r="G14" s="13"/>
      <c r="H14" s="11"/>
      <c r="I14" s="11"/>
      <c r="J14" s="13"/>
      <c r="K14" s="11"/>
      <c r="L14" s="11">
        <v>1</v>
      </c>
      <c r="M14" s="11">
        <v>1</v>
      </c>
      <c r="N14" s="14">
        <v>1</v>
      </c>
      <c r="O14" s="11"/>
      <c r="P14" s="11">
        <v>1</v>
      </c>
      <c r="Q14" s="11">
        <v>2</v>
      </c>
      <c r="R14" s="11">
        <v>4</v>
      </c>
      <c r="S14" s="11">
        <v>2</v>
      </c>
      <c r="T14" s="11"/>
      <c r="U14" s="18"/>
      <c r="V14" s="19"/>
    </row>
    <row r="15" spans="1:22" ht="92" x14ac:dyDescent="1.65">
      <c r="A15" s="21" t="s">
        <v>28</v>
      </c>
      <c r="B15" s="11">
        <v>1</v>
      </c>
      <c r="C15" s="11">
        <v>6</v>
      </c>
      <c r="D15" s="12">
        <v>0.16666666666666666</v>
      </c>
      <c r="E15" s="11"/>
      <c r="F15" s="11"/>
      <c r="G15" s="13"/>
      <c r="H15" s="11"/>
      <c r="I15" s="11"/>
      <c r="J15" s="13"/>
      <c r="K15" s="11"/>
      <c r="L15" s="11">
        <v>0</v>
      </c>
      <c r="M15" s="11">
        <v>1</v>
      </c>
      <c r="N15" s="14">
        <v>0</v>
      </c>
      <c r="O15" s="11"/>
      <c r="P15" s="11"/>
      <c r="Q15" s="11"/>
      <c r="R15" s="11">
        <v>1</v>
      </c>
      <c r="S15" s="11"/>
      <c r="T15" s="11"/>
      <c r="U15" s="18"/>
      <c r="V15" s="19"/>
    </row>
    <row r="16" spans="1:22" ht="92" x14ac:dyDescent="1.65">
      <c r="A16" s="10" t="s">
        <v>53</v>
      </c>
      <c r="B16" s="15">
        <v>50</v>
      </c>
      <c r="C16" s="15">
        <v>108</v>
      </c>
      <c r="D16" s="12">
        <v>0.46296296296296297</v>
      </c>
      <c r="E16" s="15">
        <v>13</v>
      </c>
      <c r="F16" s="15">
        <v>44</v>
      </c>
      <c r="G16" s="13">
        <v>0.29545454545454547</v>
      </c>
      <c r="H16" s="15">
        <v>4</v>
      </c>
      <c r="I16" s="15">
        <v>5</v>
      </c>
      <c r="J16" s="13">
        <v>0.8</v>
      </c>
      <c r="K16" s="15">
        <v>0</v>
      </c>
      <c r="L16" s="15">
        <v>26</v>
      </c>
      <c r="M16" s="15">
        <v>22</v>
      </c>
      <c r="N16" s="14">
        <v>1.1818181818181819</v>
      </c>
      <c r="O16" s="15">
        <v>0</v>
      </c>
      <c r="P16" s="15">
        <v>3</v>
      </c>
      <c r="Q16" s="15">
        <v>10</v>
      </c>
      <c r="R16" s="15">
        <v>9</v>
      </c>
      <c r="S16" s="15">
        <v>4</v>
      </c>
      <c r="T16" s="15">
        <v>3</v>
      </c>
      <c r="U16" s="15">
        <v>0</v>
      </c>
      <c r="V16" s="15">
        <v>2</v>
      </c>
    </row>
    <row r="19" spans="1:22" ht="92" x14ac:dyDescent="2">
      <c r="A19" s="26" t="s">
        <v>63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ht="92.15" customHeight="1" x14ac:dyDescent="2">
      <c r="A20" s="1"/>
      <c r="B20" s="31" t="s">
        <v>56</v>
      </c>
      <c r="C20" s="32"/>
      <c r="D20" s="32"/>
      <c r="E20" s="31" t="s">
        <v>30</v>
      </c>
      <c r="F20" s="32"/>
      <c r="G20" s="32"/>
      <c r="H20" s="31" t="s">
        <v>31</v>
      </c>
      <c r="I20" s="32"/>
      <c r="J20" s="32"/>
      <c r="K20" s="1"/>
      <c r="L20" s="1"/>
      <c r="M20" s="2"/>
      <c r="N20" s="2"/>
      <c r="O20" s="31" t="s">
        <v>32</v>
      </c>
      <c r="P20" s="32"/>
      <c r="Q20" s="3"/>
      <c r="R20" s="4"/>
      <c r="S20" s="1"/>
      <c r="T20" s="1"/>
      <c r="U20" s="1"/>
      <c r="V20" s="3"/>
    </row>
    <row r="21" spans="1:22" ht="76.5" x14ac:dyDescent="1.65">
      <c r="A21" s="5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</v>
      </c>
      <c r="I21" s="6" t="s">
        <v>5</v>
      </c>
      <c r="J21" s="6" t="s">
        <v>40</v>
      </c>
      <c r="K21" s="7" t="s">
        <v>41</v>
      </c>
      <c r="L21" s="6" t="s">
        <v>42</v>
      </c>
      <c r="M21" s="6" t="s">
        <v>43</v>
      </c>
      <c r="N21" s="6" t="s">
        <v>44</v>
      </c>
      <c r="O21" s="6" t="s">
        <v>45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8" t="s">
        <v>51</v>
      </c>
      <c r="V21" s="9" t="s">
        <v>52</v>
      </c>
    </row>
    <row r="22" spans="1:22" ht="92" x14ac:dyDescent="1.65">
      <c r="A22" s="21" t="s">
        <v>17</v>
      </c>
      <c r="B22" s="11">
        <v>38</v>
      </c>
      <c r="C22" s="11">
        <v>76</v>
      </c>
      <c r="D22" s="12">
        <v>0.5</v>
      </c>
      <c r="E22" s="11">
        <v>14</v>
      </c>
      <c r="F22" s="11">
        <v>33</v>
      </c>
      <c r="G22" s="13">
        <v>0.42424242424242425</v>
      </c>
      <c r="H22" s="11">
        <v>5</v>
      </c>
      <c r="I22" s="11">
        <v>9</v>
      </c>
      <c r="J22" s="13">
        <v>0.55555555555555558</v>
      </c>
      <c r="K22" s="11">
        <v>1</v>
      </c>
      <c r="L22" s="11">
        <v>43</v>
      </c>
      <c r="M22" s="11">
        <v>14</v>
      </c>
      <c r="N22" s="14">
        <v>3.0714285714285716</v>
      </c>
      <c r="O22" s="11">
        <v>0</v>
      </c>
      <c r="P22" s="11">
        <v>0</v>
      </c>
      <c r="Q22" s="11">
        <v>7</v>
      </c>
      <c r="R22" s="11">
        <v>5</v>
      </c>
      <c r="S22" s="11">
        <v>3</v>
      </c>
      <c r="T22" s="11">
        <v>2</v>
      </c>
      <c r="U22" s="11">
        <v>0</v>
      </c>
      <c r="V22" s="11">
        <v>2</v>
      </c>
    </row>
    <row r="23" spans="1:22" ht="92" x14ac:dyDescent="1.65">
      <c r="A23" s="21" t="s">
        <v>18</v>
      </c>
      <c r="B23" s="11">
        <v>21</v>
      </c>
      <c r="C23" s="11">
        <v>73</v>
      </c>
      <c r="D23" s="12">
        <v>0.28767123287671231</v>
      </c>
      <c r="E23" s="11">
        <v>4</v>
      </c>
      <c r="F23" s="11">
        <v>21</v>
      </c>
      <c r="G23" s="13">
        <v>0.19047619047619047</v>
      </c>
      <c r="H23" s="11">
        <v>1</v>
      </c>
      <c r="I23" s="11">
        <v>1</v>
      </c>
      <c r="J23" s="13">
        <v>1</v>
      </c>
      <c r="K23" s="11">
        <v>2</v>
      </c>
      <c r="L23" s="11">
        <v>26</v>
      </c>
      <c r="M23" s="11">
        <v>23</v>
      </c>
      <c r="N23" s="14">
        <v>1.1304347826086956</v>
      </c>
      <c r="O23" s="11">
        <v>0</v>
      </c>
      <c r="P23" s="11">
        <v>0</v>
      </c>
      <c r="Q23" s="11">
        <v>6</v>
      </c>
      <c r="R23" s="11">
        <v>5</v>
      </c>
      <c r="S23" s="11">
        <v>2</v>
      </c>
      <c r="T23" s="11">
        <v>0</v>
      </c>
      <c r="U23" s="11">
        <v>0</v>
      </c>
      <c r="V23" s="11">
        <v>2</v>
      </c>
    </row>
    <row r="24" spans="1:22" ht="92" x14ac:dyDescent="1.65">
      <c r="A24" s="21" t="s">
        <v>19</v>
      </c>
      <c r="B24" s="11">
        <v>30</v>
      </c>
      <c r="C24" s="11">
        <v>73</v>
      </c>
      <c r="D24" s="12">
        <v>0.41095890410958902</v>
      </c>
      <c r="E24" s="11">
        <v>10</v>
      </c>
      <c r="F24" s="11">
        <v>33</v>
      </c>
      <c r="G24" s="13">
        <v>0.30303030303030304</v>
      </c>
      <c r="H24" s="11">
        <v>2</v>
      </c>
      <c r="I24" s="11">
        <v>4</v>
      </c>
      <c r="J24" s="13">
        <v>0.5</v>
      </c>
      <c r="K24" s="11">
        <v>0</v>
      </c>
      <c r="L24" s="11">
        <v>22</v>
      </c>
      <c r="M24" s="11">
        <v>9</v>
      </c>
      <c r="N24" s="14">
        <v>2.4444444444444446</v>
      </c>
      <c r="O24" s="11">
        <v>0</v>
      </c>
      <c r="P24" s="11">
        <v>0</v>
      </c>
      <c r="Q24" s="11">
        <v>6</v>
      </c>
      <c r="R24" s="11">
        <v>6</v>
      </c>
      <c r="S24" s="11">
        <v>2</v>
      </c>
      <c r="T24" s="11">
        <v>0</v>
      </c>
      <c r="U24" s="11">
        <v>0</v>
      </c>
      <c r="V24" s="11">
        <v>0</v>
      </c>
    </row>
    <row r="25" spans="1:22" ht="92" x14ac:dyDescent="1.65">
      <c r="A25" s="21" t="s">
        <v>20</v>
      </c>
      <c r="B25" s="11">
        <v>35</v>
      </c>
      <c r="C25" s="11">
        <v>84</v>
      </c>
      <c r="D25" s="12">
        <v>0.41666666666666669</v>
      </c>
      <c r="E25" s="11">
        <v>8</v>
      </c>
      <c r="F25" s="11">
        <v>30</v>
      </c>
      <c r="G25" s="13">
        <v>0.26666666666666666</v>
      </c>
      <c r="H25" s="11">
        <v>4</v>
      </c>
      <c r="I25" s="11">
        <v>5</v>
      </c>
      <c r="J25" s="13">
        <v>0.8</v>
      </c>
      <c r="K25" s="11">
        <v>2</v>
      </c>
      <c r="L25" s="11">
        <v>17</v>
      </c>
      <c r="M25" s="11">
        <v>10</v>
      </c>
      <c r="N25" s="14">
        <v>1.7</v>
      </c>
      <c r="O25" s="11">
        <v>0</v>
      </c>
      <c r="P25" s="11">
        <v>0</v>
      </c>
      <c r="Q25" s="11">
        <v>10</v>
      </c>
      <c r="R25" s="11">
        <v>4</v>
      </c>
      <c r="S25" s="11">
        <v>1</v>
      </c>
      <c r="T25" s="11">
        <v>1</v>
      </c>
      <c r="U25" s="11">
        <v>0</v>
      </c>
      <c r="V25" s="11">
        <v>2</v>
      </c>
    </row>
    <row r="26" spans="1:22" ht="92" x14ac:dyDescent="1.65">
      <c r="A26" s="21" t="s">
        <v>21</v>
      </c>
      <c r="B26" s="11">
        <v>37</v>
      </c>
      <c r="C26" s="11">
        <v>75</v>
      </c>
      <c r="D26" s="12">
        <v>0.49333333333333335</v>
      </c>
      <c r="E26" s="11">
        <v>18</v>
      </c>
      <c r="F26" s="11">
        <v>31</v>
      </c>
      <c r="G26" s="13">
        <v>0.58064516129032262</v>
      </c>
      <c r="H26" s="11">
        <v>2</v>
      </c>
      <c r="I26" s="11">
        <v>5</v>
      </c>
      <c r="J26" s="13">
        <v>0.4</v>
      </c>
      <c r="K26" s="11">
        <v>3</v>
      </c>
      <c r="L26" s="11">
        <v>26</v>
      </c>
      <c r="M26" s="11">
        <v>8</v>
      </c>
      <c r="N26" s="14">
        <v>3.25</v>
      </c>
      <c r="O26" s="11">
        <v>0</v>
      </c>
      <c r="P26" s="11">
        <v>1</v>
      </c>
      <c r="Q26" s="11">
        <v>10</v>
      </c>
      <c r="R26" s="11">
        <v>10</v>
      </c>
      <c r="S26" s="11">
        <v>0</v>
      </c>
      <c r="T26" s="11">
        <v>1</v>
      </c>
      <c r="U26" s="11">
        <v>0</v>
      </c>
      <c r="V26" s="11">
        <v>4</v>
      </c>
    </row>
    <row r="27" spans="1:22" ht="92" x14ac:dyDescent="1.65">
      <c r="A27" s="21" t="s">
        <v>22</v>
      </c>
      <c r="B27" s="11">
        <v>26</v>
      </c>
      <c r="C27" s="11">
        <v>60</v>
      </c>
      <c r="D27" s="12">
        <v>0.43333333333333335</v>
      </c>
      <c r="E27" s="11">
        <v>12</v>
      </c>
      <c r="F27" s="11">
        <v>34</v>
      </c>
      <c r="G27" s="13">
        <v>0.35294117647058826</v>
      </c>
      <c r="H27" s="11">
        <v>2</v>
      </c>
      <c r="I27" s="11">
        <v>3</v>
      </c>
      <c r="J27" s="13">
        <v>0.66666666666666663</v>
      </c>
      <c r="K27" s="11">
        <v>0</v>
      </c>
      <c r="L27" s="11">
        <v>14</v>
      </c>
      <c r="M27" s="11">
        <v>6</v>
      </c>
      <c r="N27" s="14">
        <v>2.3333333333333335</v>
      </c>
      <c r="O27" s="11">
        <v>0</v>
      </c>
      <c r="P27" s="11">
        <v>0</v>
      </c>
      <c r="Q27" s="11">
        <v>5</v>
      </c>
      <c r="R27" s="11">
        <v>2</v>
      </c>
      <c r="S27" s="11">
        <v>1</v>
      </c>
      <c r="T27" s="11">
        <v>1</v>
      </c>
      <c r="U27" s="11">
        <v>0</v>
      </c>
      <c r="V27" s="11">
        <v>2</v>
      </c>
    </row>
    <row r="28" spans="1:22" ht="92" x14ac:dyDescent="1.65">
      <c r="A28" s="21" t="s">
        <v>23</v>
      </c>
      <c r="B28" s="11">
        <v>19</v>
      </c>
      <c r="C28" s="11">
        <v>54</v>
      </c>
      <c r="D28" s="12">
        <v>0.35185185185185186</v>
      </c>
      <c r="E28" s="11">
        <v>7</v>
      </c>
      <c r="F28" s="11">
        <v>28</v>
      </c>
      <c r="G28" s="13">
        <v>0.25</v>
      </c>
      <c r="H28" s="11">
        <v>0</v>
      </c>
      <c r="I28" s="11">
        <v>0</v>
      </c>
      <c r="J28" s="13" t="s">
        <v>57</v>
      </c>
      <c r="K28" s="11">
        <v>0</v>
      </c>
      <c r="L28" s="11">
        <v>5</v>
      </c>
      <c r="M28" s="11">
        <v>6</v>
      </c>
      <c r="N28" s="14">
        <v>0.83333333333333337</v>
      </c>
      <c r="O28" s="11">
        <v>0</v>
      </c>
      <c r="P28" s="11">
        <v>1</v>
      </c>
      <c r="Q28" s="11">
        <v>3</v>
      </c>
      <c r="R28" s="11">
        <v>3</v>
      </c>
      <c r="S28" s="11">
        <v>3</v>
      </c>
      <c r="T28" s="11">
        <v>0</v>
      </c>
      <c r="U28" s="11">
        <v>0</v>
      </c>
      <c r="V28" s="11">
        <v>1</v>
      </c>
    </row>
    <row r="29" spans="1:22" ht="92" x14ac:dyDescent="1.65">
      <c r="A29" s="21" t="s">
        <v>24</v>
      </c>
      <c r="B29" s="11">
        <v>30</v>
      </c>
      <c r="C29" s="11">
        <v>69</v>
      </c>
      <c r="D29" s="12">
        <v>0.43478260869565216</v>
      </c>
      <c r="E29" s="11">
        <v>16</v>
      </c>
      <c r="F29" s="11">
        <v>40</v>
      </c>
      <c r="G29" s="13">
        <v>0.4</v>
      </c>
      <c r="H29" s="11">
        <v>11</v>
      </c>
      <c r="I29" s="11">
        <v>12</v>
      </c>
      <c r="J29" s="13">
        <v>0.91666666666666663</v>
      </c>
      <c r="K29" s="11">
        <v>2</v>
      </c>
      <c r="L29" s="11">
        <v>11</v>
      </c>
      <c r="M29" s="11">
        <v>9</v>
      </c>
      <c r="N29" s="14">
        <v>1.2222222222222223</v>
      </c>
      <c r="O29" s="11">
        <v>0</v>
      </c>
      <c r="P29" s="11">
        <v>0</v>
      </c>
      <c r="Q29" s="11">
        <v>5</v>
      </c>
      <c r="R29" s="11">
        <v>3</v>
      </c>
      <c r="S29" s="11">
        <v>4</v>
      </c>
      <c r="T29" s="11">
        <v>0</v>
      </c>
      <c r="U29" s="11">
        <v>0</v>
      </c>
      <c r="V29" s="11">
        <v>1</v>
      </c>
    </row>
    <row r="30" spans="1:22" ht="92" x14ac:dyDescent="1.65">
      <c r="A30" s="21" t="s">
        <v>25</v>
      </c>
      <c r="B30" s="11">
        <v>30</v>
      </c>
      <c r="C30" s="11">
        <v>55</v>
      </c>
      <c r="D30" s="12">
        <v>0.54545454545454541</v>
      </c>
      <c r="E30" s="11">
        <v>12</v>
      </c>
      <c r="F30" s="11">
        <v>27</v>
      </c>
      <c r="G30" s="13">
        <v>0.44444444444444442</v>
      </c>
      <c r="H30" s="11">
        <v>0</v>
      </c>
      <c r="I30" s="11">
        <v>0</v>
      </c>
      <c r="J30" s="13" t="s">
        <v>57</v>
      </c>
      <c r="K30" s="11">
        <v>0</v>
      </c>
      <c r="L30" s="11">
        <v>9</v>
      </c>
      <c r="M30" s="11">
        <v>16</v>
      </c>
      <c r="N30" s="14">
        <v>0.5625</v>
      </c>
      <c r="O30" s="11">
        <v>0</v>
      </c>
      <c r="P30" s="11">
        <v>0</v>
      </c>
      <c r="Q30" s="11">
        <v>1</v>
      </c>
      <c r="R30" s="11">
        <v>1</v>
      </c>
      <c r="S30" s="11">
        <v>2</v>
      </c>
      <c r="T30" s="11">
        <v>1</v>
      </c>
      <c r="U30" s="11">
        <v>1</v>
      </c>
      <c r="V30" s="11">
        <v>1</v>
      </c>
    </row>
    <row r="31" spans="1:22" ht="92" x14ac:dyDescent="1.65">
      <c r="A31" s="21" t="s">
        <v>26</v>
      </c>
      <c r="B31" s="11">
        <v>30</v>
      </c>
      <c r="C31" s="11">
        <v>51</v>
      </c>
      <c r="D31" s="12">
        <v>0.58823529411764708</v>
      </c>
      <c r="E31" s="11">
        <v>0</v>
      </c>
      <c r="F31" s="11">
        <v>4</v>
      </c>
      <c r="G31" s="13">
        <v>0</v>
      </c>
      <c r="H31" s="11">
        <v>0</v>
      </c>
      <c r="I31" s="11">
        <v>0</v>
      </c>
      <c r="J31" s="13" t="s">
        <v>57</v>
      </c>
      <c r="K31" s="11">
        <v>0</v>
      </c>
      <c r="L31" s="11">
        <v>5</v>
      </c>
      <c r="M31" s="11">
        <v>8</v>
      </c>
      <c r="N31" s="14">
        <v>0.625</v>
      </c>
      <c r="O31" s="11">
        <v>0</v>
      </c>
      <c r="P31" s="11">
        <v>0</v>
      </c>
      <c r="Q31" s="11">
        <v>22</v>
      </c>
      <c r="R31" s="11">
        <v>4</v>
      </c>
      <c r="S31" s="11">
        <v>8</v>
      </c>
      <c r="T31" s="11">
        <v>1</v>
      </c>
      <c r="U31" s="11">
        <v>0</v>
      </c>
      <c r="V31" s="11">
        <v>3</v>
      </c>
    </row>
    <row r="32" spans="1:22" ht="92" x14ac:dyDescent="1.65">
      <c r="A32" s="21" t="s">
        <v>27</v>
      </c>
      <c r="B32" s="11">
        <v>35</v>
      </c>
      <c r="C32" s="11">
        <v>59</v>
      </c>
      <c r="D32" s="12">
        <v>0.59322033898305082</v>
      </c>
      <c r="E32" s="11">
        <v>0</v>
      </c>
      <c r="F32" s="11">
        <v>0</v>
      </c>
      <c r="G32" s="13" t="s">
        <v>57</v>
      </c>
      <c r="H32" s="11">
        <v>0</v>
      </c>
      <c r="I32" s="11">
        <v>0</v>
      </c>
      <c r="J32" s="13" t="s">
        <v>57</v>
      </c>
      <c r="K32" s="11">
        <v>0</v>
      </c>
      <c r="L32" s="11">
        <v>7</v>
      </c>
      <c r="M32" s="11">
        <v>5</v>
      </c>
      <c r="N32" s="14">
        <v>1.4</v>
      </c>
      <c r="O32" s="11">
        <v>0</v>
      </c>
      <c r="P32" s="11">
        <v>1</v>
      </c>
      <c r="Q32" s="11">
        <v>11</v>
      </c>
      <c r="R32" s="11">
        <v>7</v>
      </c>
      <c r="S32" s="11">
        <v>12</v>
      </c>
      <c r="T32" s="11">
        <v>0</v>
      </c>
      <c r="U32" s="11">
        <v>0</v>
      </c>
      <c r="V32" s="11">
        <v>3</v>
      </c>
    </row>
    <row r="33" spans="1:22" ht="92" x14ac:dyDescent="1.65">
      <c r="A33" s="21" t="s">
        <v>28</v>
      </c>
      <c r="B33" s="11">
        <v>27</v>
      </c>
      <c r="C33" s="11">
        <v>50</v>
      </c>
      <c r="D33" s="12">
        <v>0.54</v>
      </c>
      <c r="E33" s="11">
        <v>0</v>
      </c>
      <c r="F33" s="11">
        <v>1</v>
      </c>
      <c r="G33" s="13">
        <v>0</v>
      </c>
      <c r="H33" s="11">
        <v>0</v>
      </c>
      <c r="I33" s="11">
        <v>0</v>
      </c>
      <c r="J33" s="13" t="s">
        <v>57</v>
      </c>
      <c r="K33" s="11">
        <v>0</v>
      </c>
      <c r="L33" s="11">
        <v>2</v>
      </c>
      <c r="M33" s="11">
        <v>4</v>
      </c>
      <c r="N33" s="14">
        <v>0.5</v>
      </c>
      <c r="O33" s="11">
        <v>0</v>
      </c>
      <c r="P33" s="11">
        <v>0</v>
      </c>
      <c r="Q33" s="11">
        <v>12</v>
      </c>
      <c r="R33" s="11">
        <v>4</v>
      </c>
      <c r="S33" s="11">
        <v>4</v>
      </c>
      <c r="T33" s="11">
        <v>0</v>
      </c>
      <c r="U33" s="11">
        <v>0</v>
      </c>
      <c r="V33" s="11">
        <v>2</v>
      </c>
    </row>
    <row r="34" spans="1:22" ht="92" x14ac:dyDescent="1.65">
      <c r="A34" s="10" t="s">
        <v>53</v>
      </c>
      <c r="B34" s="11">
        <v>358</v>
      </c>
      <c r="C34" s="11">
        <v>779</v>
      </c>
      <c r="D34" s="12">
        <v>0.4595635430038511</v>
      </c>
      <c r="E34" s="11">
        <v>101</v>
      </c>
      <c r="F34" s="11">
        <v>282</v>
      </c>
      <c r="G34" s="16">
        <v>0.35815602836879434</v>
      </c>
      <c r="H34" s="11">
        <v>27</v>
      </c>
      <c r="I34" s="11">
        <v>39</v>
      </c>
      <c r="J34" s="16">
        <v>0.83333333333333337</v>
      </c>
      <c r="K34" s="11">
        <v>10</v>
      </c>
      <c r="L34" s="11">
        <v>187</v>
      </c>
      <c r="M34" s="11">
        <v>118</v>
      </c>
      <c r="N34" s="17">
        <v>1.5847457627118644</v>
      </c>
      <c r="O34" s="11">
        <v>0</v>
      </c>
      <c r="P34" s="11">
        <v>3</v>
      </c>
      <c r="Q34" s="11">
        <v>98</v>
      </c>
      <c r="R34" s="11">
        <v>54</v>
      </c>
      <c r="S34" s="11">
        <v>42</v>
      </c>
      <c r="T34" s="11">
        <v>7</v>
      </c>
      <c r="U34" s="11">
        <v>1</v>
      </c>
      <c r="V34" s="11">
        <v>23</v>
      </c>
    </row>
  </sheetData>
  <mergeCells count="10">
    <mergeCell ref="B20:D20"/>
    <mergeCell ref="E20:G20"/>
    <mergeCell ref="H20:J20"/>
    <mergeCell ref="O20:P20"/>
    <mergeCell ref="A1:V1"/>
    <mergeCell ref="B2:D2"/>
    <mergeCell ref="E2:G2"/>
    <mergeCell ref="H2:J2"/>
    <mergeCell ref="O2:P2"/>
    <mergeCell ref="A19:V19"/>
  </mergeCells>
  <pageMargins left="0.7" right="0.7" top="0.75" bottom="0.75" header="0.3" footer="0.3"/>
  <pageSetup fitToHeight="0"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AB2E-F674-4E4E-8E9F-F567F88D2336}">
  <dimension ref="A1:V16"/>
  <sheetViews>
    <sheetView workbookViewId="0">
      <selection activeCell="B4" sqref="B4:V16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" x14ac:dyDescent="2">
      <c r="A2" s="1"/>
      <c r="B2" s="29"/>
      <c r="C2" s="30"/>
      <c r="D2" s="30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f>'Dummy Sheet'!B2</f>
        <v>7</v>
      </c>
      <c r="C4" s="11">
        <f>'Dummy Sheet'!C2</f>
        <v>10</v>
      </c>
      <c r="D4" s="12">
        <f>IFERROR(Table3356789101112131415161718192021222324252627282933351041[[#This Row],[Made]]/Table3356789101112131415161718192021222324252627282933351041[[#This Row],[Attempt]],"-")</f>
        <v>0.7</v>
      </c>
      <c r="E4" s="11">
        <f>'Dummy Sheet'!D2</f>
        <v>2</v>
      </c>
      <c r="F4" s="11">
        <f>'Dummy Sheet'!E2</f>
        <v>5</v>
      </c>
      <c r="G4" s="13">
        <f>IFERROR(Table3356789101112131415161718192021222324252627282933351041[[#This Row],[Made 3]]/Table3356789101112131415161718192021222324252627282933351041[[#This Row],[Attempt 3]],"-")</f>
        <v>0.4</v>
      </c>
      <c r="H4" s="11">
        <f>'Dummy Sheet'!F2</f>
        <v>0</v>
      </c>
      <c r="I4" s="11">
        <f>'Dummy Sheet'!G2</f>
        <v>0</v>
      </c>
      <c r="J4" s="13" t="str">
        <f>IFERROR(Table3356789101112131415161718192021222324252627282933351041[[#This Row],[FTM]]/Table3356789101112131415161718192021222324252627282933351041[[#This Row],[FTA]],"-")</f>
        <v>-</v>
      </c>
      <c r="K4" s="11">
        <f>'Dummy Sheet'!H2</f>
        <v>0</v>
      </c>
      <c r="L4" s="11">
        <f>'Dummy Sheet'!I2</f>
        <v>6</v>
      </c>
      <c r="M4" s="11">
        <f>'Dummy Sheet'!J2</f>
        <v>4</v>
      </c>
      <c r="N4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1.5</v>
      </c>
      <c r="O4" s="11">
        <f>'Dummy Sheet'!K2</f>
        <v>0</v>
      </c>
      <c r="P4" s="11">
        <f>'Dummy Sheet'!L2</f>
        <v>0</v>
      </c>
      <c r="Q4" s="11">
        <f>'Dummy Sheet'!M2</f>
        <v>1</v>
      </c>
      <c r="R4" s="11">
        <f>'Dummy Sheet'!N2</f>
        <v>0</v>
      </c>
      <c r="S4" s="11">
        <f>'Dummy Sheet'!O2</f>
        <v>1</v>
      </c>
      <c r="T4" s="11">
        <f>'Dummy Sheet'!P2</f>
        <v>0</v>
      </c>
      <c r="U4" s="11">
        <f>'Dummy Sheet'!Q2</f>
        <v>0</v>
      </c>
      <c r="V4" s="11">
        <f>'Dummy Sheet'!R2</f>
        <v>1</v>
      </c>
    </row>
    <row r="5" spans="1:22" ht="92" x14ac:dyDescent="1.65">
      <c r="A5" s="21" t="s">
        <v>18</v>
      </c>
      <c r="B5" s="11">
        <f>'Dummy Sheet'!B3</f>
        <v>5</v>
      </c>
      <c r="C5" s="11">
        <f>'Dummy Sheet'!C3</f>
        <v>8</v>
      </c>
      <c r="D5" s="12">
        <f>IFERROR(Table3356789101112131415161718192021222324252627282933351041[[#This Row],[Made]]/Table3356789101112131415161718192021222324252627282933351041[[#This Row],[Attempt]],"-")</f>
        <v>0.625</v>
      </c>
      <c r="E5" s="11">
        <f>'Dummy Sheet'!D3</f>
        <v>1</v>
      </c>
      <c r="F5" s="11">
        <f>'Dummy Sheet'!E3</f>
        <v>2</v>
      </c>
      <c r="G5" s="13">
        <f>IFERROR(Table3356789101112131415161718192021222324252627282933351041[[#This Row],[Made 3]]/Table3356789101112131415161718192021222324252627282933351041[[#This Row],[Attempt 3]],"-")</f>
        <v>0.5</v>
      </c>
      <c r="H5" s="11">
        <f>'Dummy Sheet'!F3</f>
        <v>0</v>
      </c>
      <c r="I5" s="11">
        <f>'Dummy Sheet'!G3</f>
        <v>0</v>
      </c>
      <c r="J5" s="13" t="str">
        <f>IFERROR(Table3356789101112131415161718192021222324252627282933351041[[#This Row],[FTM]]/Table3356789101112131415161718192021222324252627282933351041[[#This Row],[FTA]],"-")</f>
        <v>-</v>
      </c>
      <c r="K5" s="11">
        <f>'Dummy Sheet'!H3</f>
        <v>0</v>
      </c>
      <c r="L5" s="11">
        <f>'Dummy Sheet'!I3</f>
        <v>7</v>
      </c>
      <c r="M5" s="11">
        <f>'Dummy Sheet'!J3</f>
        <v>3</v>
      </c>
      <c r="N5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2.3333333333333335</v>
      </c>
      <c r="O5" s="11">
        <f>'Dummy Sheet'!K3</f>
        <v>0</v>
      </c>
      <c r="P5" s="11">
        <f>'Dummy Sheet'!L3</f>
        <v>0</v>
      </c>
      <c r="Q5" s="11">
        <f>'Dummy Sheet'!M3</f>
        <v>0</v>
      </c>
      <c r="R5" s="11">
        <f>'Dummy Sheet'!N3</f>
        <v>1</v>
      </c>
      <c r="S5" s="11">
        <f>'Dummy Sheet'!O3</f>
        <v>0</v>
      </c>
      <c r="T5" s="11">
        <f>'Dummy Sheet'!P3</f>
        <v>0</v>
      </c>
      <c r="U5" s="11">
        <f>'Dummy Sheet'!Q3</f>
        <v>0</v>
      </c>
      <c r="V5" s="11">
        <f>'Dummy Sheet'!R3</f>
        <v>0</v>
      </c>
    </row>
    <row r="6" spans="1:22" ht="92" x14ac:dyDescent="1.65">
      <c r="A6" s="21" t="s">
        <v>19</v>
      </c>
      <c r="B6" s="11">
        <f>'Dummy Sheet'!B4</f>
        <v>4</v>
      </c>
      <c r="C6" s="11">
        <f>'Dummy Sheet'!C4</f>
        <v>13</v>
      </c>
      <c r="D6" s="12">
        <f>IFERROR(Table3356789101112131415161718192021222324252627282933351041[[#This Row],[Made]]/Table3356789101112131415161718192021222324252627282933351041[[#This Row],[Attempt]],"-")</f>
        <v>0.30769230769230771</v>
      </c>
      <c r="E6" s="11">
        <f>'Dummy Sheet'!D4</f>
        <v>1</v>
      </c>
      <c r="F6" s="11">
        <f>'Dummy Sheet'!E4</f>
        <v>6</v>
      </c>
      <c r="G6" s="13">
        <f>IFERROR(Table3356789101112131415161718192021222324252627282933351041[[#This Row],[Made 3]]/Table3356789101112131415161718192021222324252627282933351041[[#This Row],[Attempt 3]],"-")</f>
        <v>0.16666666666666666</v>
      </c>
      <c r="H6" s="11">
        <f>'Dummy Sheet'!F4</f>
        <v>0</v>
      </c>
      <c r="I6" s="11">
        <f>'Dummy Sheet'!G4</f>
        <v>0</v>
      </c>
      <c r="J6" s="13" t="str">
        <f>IFERROR(Table3356789101112131415161718192021222324252627282933351041[[#This Row],[FTM]]/Table3356789101112131415161718192021222324252627282933351041[[#This Row],[FTA]],"-")</f>
        <v>-</v>
      </c>
      <c r="K6" s="11">
        <f>'Dummy Sheet'!H4</f>
        <v>0</v>
      </c>
      <c r="L6" s="11">
        <f>'Dummy Sheet'!I4</f>
        <v>3</v>
      </c>
      <c r="M6" s="11">
        <f>'Dummy Sheet'!J4</f>
        <v>3</v>
      </c>
      <c r="N6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1</v>
      </c>
      <c r="O6" s="11">
        <f>'Dummy Sheet'!K4</f>
        <v>0</v>
      </c>
      <c r="P6" s="11">
        <f>'Dummy Sheet'!L4</f>
        <v>0</v>
      </c>
      <c r="Q6" s="11">
        <f>'Dummy Sheet'!M4</f>
        <v>1</v>
      </c>
      <c r="R6" s="11">
        <f>'Dummy Sheet'!N4</f>
        <v>0</v>
      </c>
      <c r="S6" s="11">
        <f>'Dummy Sheet'!O4</f>
        <v>0</v>
      </c>
      <c r="T6" s="11">
        <f>'Dummy Sheet'!P4</f>
        <v>0</v>
      </c>
      <c r="U6" s="11">
        <f>'Dummy Sheet'!Q4</f>
        <v>0</v>
      </c>
      <c r="V6" s="11">
        <f>'Dummy Sheet'!R4</f>
        <v>0</v>
      </c>
    </row>
    <row r="7" spans="1:22" ht="92" x14ac:dyDescent="1.65">
      <c r="A7" s="21" t="s">
        <v>20</v>
      </c>
      <c r="B7" s="11">
        <f>'Dummy Sheet'!B5</f>
        <v>5</v>
      </c>
      <c r="C7" s="11">
        <f>'Dummy Sheet'!C5</f>
        <v>16</v>
      </c>
      <c r="D7" s="12">
        <f>IFERROR(Table3356789101112131415161718192021222324252627282933351041[[#This Row],[Made]]/Table3356789101112131415161718192021222324252627282933351041[[#This Row],[Attempt]],"-")</f>
        <v>0.3125</v>
      </c>
      <c r="E7" s="11">
        <f>'Dummy Sheet'!D5</f>
        <v>0</v>
      </c>
      <c r="F7" s="11">
        <f>'Dummy Sheet'!E5</f>
        <v>8</v>
      </c>
      <c r="G7" s="13">
        <f>IFERROR(Table3356789101112131415161718192021222324252627282933351041[[#This Row],[Made 3]]/Table3356789101112131415161718192021222324252627282933351041[[#This Row],[Attempt 3]],"-")</f>
        <v>0</v>
      </c>
      <c r="H7" s="11">
        <f>'Dummy Sheet'!F5</f>
        <v>1</v>
      </c>
      <c r="I7" s="11">
        <f>'Dummy Sheet'!G5</f>
        <v>1</v>
      </c>
      <c r="J7" s="13">
        <f>IFERROR(Table3356789101112131415161718192021222324252627282933351041[[#This Row],[FTM]]/Table3356789101112131415161718192021222324252627282933351041[[#This Row],[FTA]],"-")</f>
        <v>1</v>
      </c>
      <c r="K7" s="11">
        <f>'Dummy Sheet'!H5</f>
        <v>0</v>
      </c>
      <c r="L7" s="11">
        <f>'Dummy Sheet'!I5</f>
        <v>3</v>
      </c>
      <c r="M7" s="11">
        <f>'Dummy Sheet'!J5</f>
        <v>4</v>
      </c>
      <c r="N7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0.75</v>
      </c>
      <c r="O7" s="11">
        <f>'Dummy Sheet'!K5</f>
        <v>0</v>
      </c>
      <c r="P7" s="11">
        <f>'Dummy Sheet'!L5</f>
        <v>0</v>
      </c>
      <c r="Q7" s="11">
        <f>'Dummy Sheet'!M5</f>
        <v>1</v>
      </c>
      <c r="R7" s="11">
        <f>'Dummy Sheet'!N5</f>
        <v>0</v>
      </c>
      <c r="S7" s="11">
        <f>'Dummy Sheet'!O5</f>
        <v>0</v>
      </c>
      <c r="T7" s="11">
        <f>'Dummy Sheet'!P5</f>
        <v>1</v>
      </c>
      <c r="U7" s="11">
        <f>'Dummy Sheet'!Q5</f>
        <v>0</v>
      </c>
      <c r="V7" s="11">
        <f>'Dummy Sheet'!R5</f>
        <v>0</v>
      </c>
    </row>
    <row r="8" spans="1:22" ht="92" x14ac:dyDescent="1.65">
      <c r="A8" s="21" t="s">
        <v>21</v>
      </c>
      <c r="B8" s="11">
        <f>'Dummy Sheet'!B6</f>
        <v>4</v>
      </c>
      <c r="C8" s="11">
        <f>'Dummy Sheet'!C6</f>
        <v>11</v>
      </c>
      <c r="D8" s="12">
        <f>IFERROR(Table3356789101112131415161718192021222324252627282933351041[[#This Row],[Made]]/Table3356789101112131415161718192021222324252627282933351041[[#This Row],[Attempt]],"-")</f>
        <v>0.36363636363636365</v>
      </c>
      <c r="E8" s="11">
        <f>'Dummy Sheet'!D6</f>
        <v>3</v>
      </c>
      <c r="F8" s="11">
        <f>'Dummy Sheet'!E6</f>
        <v>6</v>
      </c>
      <c r="G8" s="13">
        <f>IFERROR(Table3356789101112131415161718192021222324252627282933351041[[#This Row],[Made 3]]/Table3356789101112131415161718192021222324252627282933351041[[#This Row],[Attempt 3]],"-")</f>
        <v>0.5</v>
      </c>
      <c r="H8" s="11">
        <f>'Dummy Sheet'!F6</f>
        <v>1</v>
      </c>
      <c r="I8" s="11">
        <f>'Dummy Sheet'!G6</f>
        <v>2</v>
      </c>
      <c r="J8" s="13">
        <f>IFERROR(Table3356789101112131415161718192021222324252627282933351041[[#This Row],[FTM]]/Table3356789101112131415161718192021222324252627282933351041[[#This Row],[FTA]],"-")</f>
        <v>0.5</v>
      </c>
      <c r="K8" s="11">
        <f>'Dummy Sheet'!H6</f>
        <v>0</v>
      </c>
      <c r="L8" s="11">
        <f>'Dummy Sheet'!I6</f>
        <v>0</v>
      </c>
      <c r="M8" s="11">
        <f>'Dummy Sheet'!J6</f>
        <v>1</v>
      </c>
      <c r="N8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0</v>
      </c>
      <c r="O8" s="11">
        <f>'Dummy Sheet'!K6</f>
        <v>0</v>
      </c>
      <c r="P8" s="11">
        <f>'Dummy Sheet'!L6</f>
        <v>1</v>
      </c>
      <c r="Q8" s="11">
        <f>'Dummy Sheet'!M6</f>
        <v>1</v>
      </c>
      <c r="R8" s="11">
        <f>'Dummy Sheet'!N6</f>
        <v>2</v>
      </c>
      <c r="S8" s="11">
        <f>'Dummy Sheet'!O6</f>
        <v>0</v>
      </c>
      <c r="T8" s="11">
        <f>'Dummy Sheet'!P6</f>
        <v>0</v>
      </c>
      <c r="U8" s="11">
        <f>'Dummy Sheet'!Q6</f>
        <v>0</v>
      </c>
      <c r="V8" s="11">
        <f>'Dummy Sheet'!R6</f>
        <v>0</v>
      </c>
    </row>
    <row r="9" spans="1:22" ht="92" x14ac:dyDescent="1.65">
      <c r="A9" s="21" t="s">
        <v>22</v>
      </c>
      <c r="B9" s="11">
        <f>'Dummy Sheet'!B7</f>
        <v>1</v>
      </c>
      <c r="C9" s="11">
        <f>'Dummy Sheet'!C7</f>
        <v>5</v>
      </c>
      <c r="D9" s="12">
        <f>IFERROR(Table3356789101112131415161718192021222324252627282933351041[[#This Row],[Made]]/Table3356789101112131415161718192021222324252627282933351041[[#This Row],[Attempt]],"-")</f>
        <v>0.2</v>
      </c>
      <c r="E9" s="11">
        <f>'Dummy Sheet'!D7</f>
        <v>0</v>
      </c>
      <c r="F9" s="11">
        <f>'Dummy Sheet'!E7</f>
        <v>2</v>
      </c>
      <c r="G9" s="13">
        <f>IFERROR(Table3356789101112131415161718192021222324252627282933351041[[#This Row],[Made 3]]/Table3356789101112131415161718192021222324252627282933351041[[#This Row],[Attempt 3]],"-")</f>
        <v>0</v>
      </c>
      <c r="H9" s="11">
        <f>'Dummy Sheet'!F7</f>
        <v>0</v>
      </c>
      <c r="I9" s="11">
        <f>'Dummy Sheet'!G7</f>
        <v>0</v>
      </c>
      <c r="J9" s="13" t="str">
        <f>IFERROR(Table3356789101112131415161718192021222324252627282933351041[[#This Row],[FTM]]/Table3356789101112131415161718192021222324252627282933351041[[#This Row],[FTA]],"-")</f>
        <v>-</v>
      </c>
      <c r="K9" s="11">
        <f>'Dummy Sheet'!H7</f>
        <v>0</v>
      </c>
      <c r="L9" s="11">
        <f>'Dummy Sheet'!I7</f>
        <v>1</v>
      </c>
      <c r="M9" s="11">
        <f>'Dummy Sheet'!J7</f>
        <v>0</v>
      </c>
      <c r="N9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1</v>
      </c>
      <c r="O9" s="11">
        <f>'Dummy Sheet'!K7</f>
        <v>0</v>
      </c>
      <c r="P9" s="11">
        <f>'Dummy Sheet'!L7</f>
        <v>0</v>
      </c>
      <c r="Q9" s="11">
        <f>'Dummy Sheet'!M7</f>
        <v>1</v>
      </c>
      <c r="R9" s="11">
        <f>'Dummy Sheet'!N7</f>
        <v>0</v>
      </c>
      <c r="S9" s="11">
        <f>'Dummy Sheet'!O7</f>
        <v>0</v>
      </c>
      <c r="T9" s="11">
        <f>'Dummy Sheet'!P7</f>
        <v>0</v>
      </c>
      <c r="U9" s="11">
        <f>'Dummy Sheet'!Q7</f>
        <v>0</v>
      </c>
      <c r="V9" s="11">
        <f>'Dummy Sheet'!R7</f>
        <v>0</v>
      </c>
    </row>
    <row r="10" spans="1:22" ht="92" x14ac:dyDescent="1.65">
      <c r="A10" s="21" t="s">
        <v>23</v>
      </c>
      <c r="B10" s="11">
        <f>'Dummy Sheet'!B8</f>
        <v>3</v>
      </c>
      <c r="C10" s="11">
        <f>'Dummy Sheet'!C8</f>
        <v>7</v>
      </c>
      <c r="D10" s="12">
        <f>IFERROR(Table3356789101112131415161718192021222324252627282933351041[[#This Row],[Made]]/Table3356789101112131415161718192021222324252627282933351041[[#This Row],[Attempt]],"-")</f>
        <v>0.42857142857142855</v>
      </c>
      <c r="E10" s="11">
        <f>'Dummy Sheet'!D8</f>
        <v>1</v>
      </c>
      <c r="F10" s="11">
        <f>'Dummy Sheet'!E8</f>
        <v>4</v>
      </c>
      <c r="G10" s="13">
        <f>IFERROR(Table3356789101112131415161718192021222324252627282933351041[[#This Row],[Made 3]]/Table3356789101112131415161718192021222324252627282933351041[[#This Row],[Attempt 3]],"-")</f>
        <v>0.25</v>
      </c>
      <c r="H10" s="11">
        <f>'Dummy Sheet'!F8</f>
        <v>0</v>
      </c>
      <c r="I10" s="11">
        <f>'Dummy Sheet'!G8</f>
        <v>0</v>
      </c>
      <c r="J10" s="13" t="str">
        <f>IFERROR(Table3356789101112131415161718192021222324252627282933351041[[#This Row],[FTM]]/Table3356789101112131415161718192021222324252627282933351041[[#This Row],[FTA]],"-")</f>
        <v>-</v>
      </c>
      <c r="K10" s="11">
        <f>'Dummy Sheet'!H8</f>
        <v>0</v>
      </c>
      <c r="L10" s="11">
        <f>'Dummy Sheet'!I8</f>
        <v>2</v>
      </c>
      <c r="M10" s="11">
        <f>'Dummy Sheet'!J8</f>
        <v>0</v>
      </c>
      <c r="N10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2</v>
      </c>
      <c r="O10" s="11">
        <f>'Dummy Sheet'!K8</f>
        <v>0</v>
      </c>
      <c r="P10" s="11">
        <f>'Dummy Sheet'!L8</f>
        <v>1</v>
      </c>
      <c r="Q10" s="11">
        <f>'Dummy Sheet'!M8</f>
        <v>0</v>
      </c>
      <c r="R10" s="11">
        <f>'Dummy Sheet'!N8</f>
        <v>1</v>
      </c>
      <c r="S10" s="11">
        <f>'Dummy Sheet'!O8</f>
        <v>1</v>
      </c>
      <c r="T10" s="11">
        <f>'Dummy Sheet'!P8</f>
        <v>0</v>
      </c>
      <c r="U10" s="11">
        <f>'Dummy Sheet'!Q8</f>
        <v>0</v>
      </c>
      <c r="V10" s="11">
        <f>'Dummy Sheet'!R8</f>
        <v>0</v>
      </c>
    </row>
    <row r="11" spans="1:22" ht="92" x14ac:dyDescent="1.65">
      <c r="A11" s="21" t="s">
        <v>24</v>
      </c>
      <c r="B11" s="11">
        <f>'Dummy Sheet'!B9</f>
        <v>4</v>
      </c>
      <c r="C11" s="11">
        <f>'Dummy Sheet'!C9</f>
        <v>12</v>
      </c>
      <c r="D11" s="12">
        <f>IFERROR(Table3356789101112131415161718192021222324252627282933351041[[#This Row],[Made]]/Table3356789101112131415161718192021222324252627282933351041[[#This Row],[Attempt]],"-")</f>
        <v>0.33333333333333331</v>
      </c>
      <c r="E11" s="11">
        <f>'Dummy Sheet'!D9</f>
        <v>2</v>
      </c>
      <c r="F11" s="11">
        <f>'Dummy Sheet'!E9</f>
        <v>7</v>
      </c>
      <c r="G11" s="13">
        <f>IFERROR(Table3356789101112131415161718192021222324252627282933351041[[#This Row],[Made 3]]/Table3356789101112131415161718192021222324252627282933351041[[#This Row],[Attempt 3]],"-")</f>
        <v>0.2857142857142857</v>
      </c>
      <c r="H11" s="11">
        <f>'Dummy Sheet'!F9</f>
        <v>2</v>
      </c>
      <c r="I11" s="11">
        <f>'Dummy Sheet'!G9</f>
        <v>2</v>
      </c>
      <c r="J11" s="13">
        <f>IFERROR(Table3356789101112131415161718192021222324252627282933351041[[#This Row],[FTM]]/Table3356789101112131415161718192021222324252627282933351041[[#This Row],[FTA]],"-")</f>
        <v>1</v>
      </c>
      <c r="K11" s="11">
        <f>'Dummy Sheet'!H9</f>
        <v>0</v>
      </c>
      <c r="L11" s="11">
        <f>'Dummy Sheet'!I9</f>
        <v>2</v>
      </c>
      <c r="M11" s="11">
        <f>'Dummy Sheet'!J9</f>
        <v>1</v>
      </c>
      <c r="N11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2</v>
      </c>
      <c r="O11" s="11">
        <f>'Dummy Sheet'!K9</f>
        <v>0</v>
      </c>
      <c r="P11" s="11">
        <f>'Dummy Sheet'!L9</f>
        <v>0</v>
      </c>
      <c r="Q11" s="11">
        <f>'Dummy Sheet'!M9</f>
        <v>1</v>
      </c>
      <c r="R11" s="11">
        <f>'Dummy Sheet'!N9</f>
        <v>0</v>
      </c>
      <c r="S11" s="11">
        <f>'Dummy Sheet'!O9</f>
        <v>0</v>
      </c>
      <c r="T11" s="11">
        <f>'Dummy Sheet'!P9</f>
        <v>0</v>
      </c>
      <c r="U11" s="11">
        <f>'Dummy Sheet'!Q9</f>
        <v>0</v>
      </c>
      <c r="V11" s="11">
        <f>'Dummy Sheet'!R9</f>
        <v>0</v>
      </c>
    </row>
    <row r="12" spans="1:22" ht="92" x14ac:dyDescent="1.65">
      <c r="A12" s="21" t="s">
        <v>25</v>
      </c>
      <c r="B12" s="11">
        <f>'Dummy Sheet'!B10</f>
        <v>5</v>
      </c>
      <c r="C12" s="11">
        <f>'Dummy Sheet'!C10</f>
        <v>6</v>
      </c>
      <c r="D12" s="12">
        <f>IFERROR(Table3356789101112131415161718192021222324252627282933351041[[#This Row],[Made]]/Table3356789101112131415161718192021222324252627282933351041[[#This Row],[Attempt]],"-")</f>
        <v>0.83333333333333337</v>
      </c>
      <c r="E12" s="11">
        <f>'Dummy Sheet'!D10</f>
        <v>3</v>
      </c>
      <c r="F12" s="11">
        <f>'Dummy Sheet'!E10</f>
        <v>4</v>
      </c>
      <c r="G12" s="13">
        <f>IFERROR(Table3356789101112131415161718192021222324252627282933351041[[#This Row],[Made 3]]/Table3356789101112131415161718192021222324252627282933351041[[#This Row],[Attempt 3]],"-")</f>
        <v>0.75</v>
      </c>
      <c r="H12" s="11">
        <f>'Dummy Sheet'!F10</f>
        <v>0</v>
      </c>
      <c r="I12" s="11">
        <f>'Dummy Sheet'!G10</f>
        <v>0</v>
      </c>
      <c r="J12" s="13"/>
      <c r="K12" s="11">
        <f>'Dummy Sheet'!H10</f>
        <v>0</v>
      </c>
      <c r="L12" s="11">
        <f>'Dummy Sheet'!I10</f>
        <v>1</v>
      </c>
      <c r="M12" s="11">
        <f>'Dummy Sheet'!J10</f>
        <v>3</v>
      </c>
      <c r="N12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0.33333333333333331</v>
      </c>
      <c r="O12" s="11">
        <f>'Dummy Sheet'!K10</f>
        <v>0</v>
      </c>
      <c r="P12" s="11">
        <f>'Dummy Sheet'!L10</f>
        <v>0</v>
      </c>
      <c r="Q12" s="11">
        <f>'Dummy Sheet'!M10</f>
        <v>0</v>
      </c>
      <c r="R12" s="11">
        <f>'Dummy Sheet'!N10</f>
        <v>0</v>
      </c>
      <c r="S12" s="11">
        <f>'Dummy Sheet'!O10</f>
        <v>0</v>
      </c>
      <c r="T12" s="11">
        <f>'Dummy Sheet'!P10</f>
        <v>1</v>
      </c>
      <c r="U12" s="11">
        <f>'Dummy Sheet'!Q10</f>
        <v>0</v>
      </c>
      <c r="V12" s="11">
        <f>'Dummy Sheet'!R10</f>
        <v>1</v>
      </c>
    </row>
    <row r="13" spans="1:22" ht="92" x14ac:dyDescent="1.65">
      <c r="A13" s="21" t="s">
        <v>26</v>
      </c>
      <c r="B13" s="11">
        <f>'Dummy Sheet'!B11</f>
        <v>4</v>
      </c>
      <c r="C13" s="11">
        <f>'Dummy Sheet'!C11</f>
        <v>7</v>
      </c>
      <c r="D13" s="12">
        <f>IFERROR(Table3356789101112131415161718192021222324252627282933351041[[#This Row],[Made]]/Table3356789101112131415161718192021222324252627282933351041[[#This Row],[Attempt]],"-")</f>
        <v>0.5714285714285714</v>
      </c>
      <c r="E13" s="11">
        <f>'Dummy Sheet'!D11</f>
        <v>0</v>
      </c>
      <c r="F13" s="11">
        <f>'Dummy Sheet'!E11</f>
        <v>0</v>
      </c>
      <c r="G13" s="13" t="str">
        <f>IFERROR(Table3356789101112131415161718192021222324252627282933351041[[#This Row],[Made 3]]/Table3356789101112131415161718192021222324252627282933351041[[#This Row],[Attempt 3]],"-")</f>
        <v>-</v>
      </c>
      <c r="H13" s="11">
        <f>'Dummy Sheet'!F11</f>
        <v>0</v>
      </c>
      <c r="I13" s="11">
        <f>'Dummy Sheet'!G11</f>
        <v>0</v>
      </c>
      <c r="J13" s="13" t="str">
        <f>IFERROR(Table3356789101112131415161718192021222324252627282933351041[[#This Row],[FTM]]/Table3356789101112131415161718192021222324252627282933351041[[#This Row],[FTA]],"-")</f>
        <v>-</v>
      </c>
      <c r="K13" s="11">
        <f>'Dummy Sheet'!H11</f>
        <v>0</v>
      </c>
      <c r="L13" s="11">
        <f>'Dummy Sheet'!I11</f>
        <v>0</v>
      </c>
      <c r="M13" s="11">
        <f>'Dummy Sheet'!J11</f>
        <v>1</v>
      </c>
      <c r="N13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0</v>
      </c>
      <c r="O13" s="11">
        <f>'Dummy Sheet'!K11</f>
        <v>0</v>
      </c>
      <c r="P13" s="11">
        <f>'Dummy Sheet'!L11</f>
        <v>0</v>
      </c>
      <c r="Q13" s="11">
        <f>'Dummy Sheet'!M11</f>
        <v>2</v>
      </c>
      <c r="R13" s="11">
        <f>'Dummy Sheet'!N11</f>
        <v>0</v>
      </c>
      <c r="S13" s="11">
        <f>'Dummy Sheet'!O11</f>
        <v>0</v>
      </c>
      <c r="T13" s="11">
        <f>'Dummy Sheet'!P11</f>
        <v>1</v>
      </c>
      <c r="U13" s="11">
        <f>'Dummy Sheet'!Q11</f>
        <v>0</v>
      </c>
      <c r="V13" s="11">
        <f>'Dummy Sheet'!R11</f>
        <v>0</v>
      </c>
    </row>
    <row r="14" spans="1:22" ht="92" x14ac:dyDescent="1.65">
      <c r="A14" s="21" t="s">
        <v>27</v>
      </c>
      <c r="B14" s="11">
        <f>'Dummy Sheet'!B12</f>
        <v>7</v>
      </c>
      <c r="C14" s="11">
        <f>'Dummy Sheet'!C12</f>
        <v>7</v>
      </c>
      <c r="D14" s="12">
        <f>IFERROR(Table3356789101112131415161718192021222324252627282933351041[[#This Row],[Made]]/Table3356789101112131415161718192021222324252627282933351041[[#This Row],[Attempt]],"-")</f>
        <v>1</v>
      </c>
      <c r="E14" s="11">
        <f>'Dummy Sheet'!D12</f>
        <v>0</v>
      </c>
      <c r="F14" s="11">
        <f>'Dummy Sheet'!E12</f>
        <v>0</v>
      </c>
      <c r="G14" s="13" t="str">
        <f>IFERROR(Table3356789101112131415161718192021222324252627282933351041[[#This Row],[Made 3]]/Table3356789101112131415161718192021222324252627282933351041[[#This Row],[Attempt 3]],"-")</f>
        <v>-</v>
      </c>
      <c r="H14" s="11">
        <f>'Dummy Sheet'!F12</f>
        <v>0</v>
      </c>
      <c r="I14" s="11">
        <f>'Dummy Sheet'!G12</f>
        <v>0</v>
      </c>
      <c r="J14" s="13" t="str">
        <f>IFERROR(Table3356789101112131415161718192021222324252627282933351041[[#This Row],[FTM]]/Table3356789101112131415161718192021222324252627282933351041[[#This Row],[FTA]],"-")</f>
        <v>-</v>
      </c>
      <c r="K14" s="11">
        <f>'Dummy Sheet'!H12</f>
        <v>0</v>
      </c>
      <c r="L14" s="11">
        <f>'Dummy Sheet'!I12</f>
        <v>1</v>
      </c>
      <c r="M14" s="11">
        <f>'Dummy Sheet'!J12</f>
        <v>1</v>
      </c>
      <c r="N14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1</v>
      </c>
      <c r="O14" s="11">
        <f>'Dummy Sheet'!K12</f>
        <v>0</v>
      </c>
      <c r="P14" s="11">
        <f>'Dummy Sheet'!L12</f>
        <v>1</v>
      </c>
      <c r="Q14" s="11">
        <f>'Dummy Sheet'!M12</f>
        <v>2</v>
      </c>
      <c r="R14" s="11">
        <f>'Dummy Sheet'!N12</f>
        <v>4</v>
      </c>
      <c r="S14" s="11">
        <f>'Dummy Sheet'!O12</f>
        <v>2</v>
      </c>
      <c r="T14" s="11">
        <f>'Dummy Sheet'!P12</f>
        <v>0</v>
      </c>
      <c r="U14" s="11">
        <f>'Dummy Sheet'!Q12</f>
        <v>0</v>
      </c>
      <c r="V14" s="11">
        <f>'Dummy Sheet'!R12</f>
        <v>0</v>
      </c>
    </row>
    <row r="15" spans="1:22" ht="92" x14ac:dyDescent="1.65">
      <c r="A15" s="21" t="s">
        <v>28</v>
      </c>
      <c r="B15" s="11">
        <f>'Dummy Sheet'!B13</f>
        <v>1</v>
      </c>
      <c r="C15" s="11">
        <f>'Dummy Sheet'!C13</f>
        <v>6</v>
      </c>
      <c r="D15" s="12">
        <f>IFERROR(Table3356789101112131415161718192021222324252627282933351041[[#This Row],[Made]]/Table3356789101112131415161718192021222324252627282933351041[[#This Row],[Attempt]],"-")</f>
        <v>0.16666666666666666</v>
      </c>
      <c r="E15" s="11">
        <f>'Dummy Sheet'!D13</f>
        <v>0</v>
      </c>
      <c r="F15" s="11">
        <f>'Dummy Sheet'!E13</f>
        <v>0</v>
      </c>
      <c r="G15" s="13" t="str">
        <f>IFERROR(Table3356789101112131415161718192021222324252627282933351041[[#This Row],[Made 3]]/Table3356789101112131415161718192021222324252627282933351041[[#This Row],[Attempt 3]],"-")</f>
        <v>-</v>
      </c>
      <c r="H15" s="11">
        <f>'Dummy Sheet'!F13</f>
        <v>0</v>
      </c>
      <c r="I15" s="11">
        <f>'Dummy Sheet'!G13</f>
        <v>0</v>
      </c>
      <c r="J15" s="13" t="str">
        <f>IFERROR(Table3356789101112131415161718192021222324252627282933351041[[#This Row],[FTM]]/Table3356789101112131415161718192021222324252627282933351041[[#This Row],[FTA]],"-")</f>
        <v>-</v>
      </c>
      <c r="K15" s="11">
        <f>'Dummy Sheet'!H13</f>
        <v>0</v>
      </c>
      <c r="L15" s="11">
        <f>'Dummy Sheet'!I13</f>
        <v>0</v>
      </c>
      <c r="M15" s="11">
        <f>'Dummy Sheet'!J13</f>
        <v>1</v>
      </c>
      <c r="N15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0</v>
      </c>
      <c r="O15" s="11">
        <f>'Dummy Sheet'!K13</f>
        <v>0</v>
      </c>
      <c r="P15" s="11">
        <f>'Dummy Sheet'!L13</f>
        <v>0</v>
      </c>
      <c r="Q15" s="11">
        <f>'Dummy Sheet'!M13</f>
        <v>0</v>
      </c>
      <c r="R15" s="11">
        <f>'Dummy Sheet'!N13</f>
        <v>1</v>
      </c>
      <c r="S15" s="11">
        <f>'Dummy Sheet'!O13</f>
        <v>0</v>
      </c>
      <c r="T15" s="11">
        <f>'Dummy Sheet'!P13</f>
        <v>0</v>
      </c>
      <c r="U15" s="11">
        <f>'Dummy Sheet'!Q13</f>
        <v>0</v>
      </c>
      <c r="V15" s="11">
        <f>'Dummy Sheet'!R13</f>
        <v>0</v>
      </c>
    </row>
    <row r="16" spans="1:22" ht="92" x14ac:dyDescent="1.65">
      <c r="A16" s="10" t="s">
        <v>53</v>
      </c>
      <c r="B16" s="15">
        <f>SUM(B4:B15)</f>
        <v>50</v>
      </c>
      <c r="C16" s="15">
        <f>SUM(C4:C15)</f>
        <v>108</v>
      </c>
      <c r="D16" s="12">
        <f>IFERROR(Table3356789101112131415161718192021222324252627282933351041[[#This Row],[Made]]/Table3356789101112131415161718192021222324252627282933351041[[#This Row],[Attempt]],"-")</f>
        <v>0.46296296296296297</v>
      </c>
      <c r="E16" s="15">
        <f>SUM(E4:E15)</f>
        <v>13</v>
      </c>
      <c r="F16" s="15">
        <f>SUM(F4:F15)</f>
        <v>44</v>
      </c>
      <c r="G16" s="13">
        <f>IFERROR(Table3356789101112131415161718192021222324252627282933351041[[#This Row],[Made 3]]/Table3356789101112131415161718192021222324252627282933351041[[#This Row],[Attempt 3]],"-")</f>
        <v>0.29545454545454547</v>
      </c>
      <c r="H16" s="15">
        <f>SUM(H4:H15)</f>
        <v>4</v>
      </c>
      <c r="I16" s="15">
        <f>SUM(I4:I15)</f>
        <v>5</v>
      </c>
      <c r="J16" s="13">
        <f>IFERROR(Table3356789101112131415161718192021222324252627282933351041[[#This Row],[FTM]]/Table3356789101112131415161718192021222324252627282933351041[[#This Row],[FTA]],"-")</f>
        <v>0.8</v>
      </c>
      <c r="K16" s="15">
        <f>SUM(K4:K15)</f>
        <v>0</v>
      </c>
      <c r="L16" s="15">
        <f>SUM(L4:L15)</f>
        <v>26</v>
      </c>
      <c r="M16" s="15">
        <f>SUM(M4:M15)</f>
        <v>22</v>
      </c>
      <c r="N16" s="14">
        <f>IFERROR(Table3356789101112131415161718192021222324252627282933351041[[#This Row],[Assists]]/Table3356789101112131415161718192021222324252627282933351041[[#This Row],[Turnovers]],Table3356789101112131415161718192021222324252627282933351041[[#This Row],[Assists]])</f>
        <v>1.1818181818181819</v>
      </c>
      <c r="O16" s="15">
        <f t="shared" ref="O16:V16" si="0">SUM(O4:O15)</f>
        <v>0</v>
      </c>
      <c r="P16" s="15">
        <f t="shared" si="0"/>
        <v>3</v>
      </c>
      <c r="Q16" s="15">
        <f t="shared" si="0"/>
        <v>10</v>
      </c>
      <c r="R16" s="15">
        <f t="shared" si="0"/>
        <v>9</v>
      </c>
      <c r="S16" s="15">
        <f t="shared" si="0"/>
        <v>4</v>
      </c>
      <c r="T16" s="15">
        <f t="shared" si="0"/>
        <v>3</v>
      </c>
      <c r="U16" s="15">
        <f t="shared" si="0"/>
        <v>0</v>
      </c>
      <c r="V16" s="15">
        <f t="shared" si="0"/>
        <v>2</v>
      </c>
    </row>
  </sheetData>
  <mergeCells count="5">
    <mergeCell ref="A1:V1"/>
    <mergeCell ref="B2:D2"/>
    <mergeCell ref="E2:G2"/>
    <mergeCell ref="H2:J2"/>
    <mergeCell ref="O2:P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zoomScale="12" workbookViewId="0">
      <selection activeCell="B4" sqref="B4:V16"/>
    </sheetView>
  </sheetViews>
  <sheetFormatPr defaultColWidth="8.90625" defaultRowHeight="14.5" x14ac:dyDescent="0.35"/>
  <cols>
    <col min="1" max="1" width="51.08984375" bestFit="1" customWidth="1"/>
    <col min="2" max="2" width="45.1796875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54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" x14ac:dyDescent="2">
      <c r="A2" s="1"/>
      <c r="B2" s="29"/>
      <c r="C2" s="30"/>
      <c r="D2" s="30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f>SUM('P1:P9'!B4)</f>
        <v>38</v>
      </c>
      <c r="C4" s="11">
        <f>SUM('P1:P9'!C4)</f>
        <v>76</v>
      </c>
      <c r="D4" s="12">
        <f>IFERROR(Table33567891011121314151617181920212223242526272829333510[[#This Row],[Made]]/Table33567891011121314151617181920212223242526272829333510[[#This Row],[Attempt]],"-")</f>
        <v>0.5</v>
      </c>
      <c r="E4" s="11">
        <f>SUM('P1:P9'!E4)</f>
        <v>14</v>
      </c>
      <c r="F4" s="11">
        <f>SUM('P1:P9'!F4)</f>
        <v>33</v>
      </c>
      <c r="G4" s="13">
        <f>IFERROR(Table33567891011121314151617181920212223242526272829333510[[#This Row],[Made 3]]/Table33567891011121314151617181920212223242526272829333510[[#This Row],[Attempt 3]],"-")</f>
        <v>0.42424242424242425</v>
      </c>
      <c r="H4" s="11">
        <f>SUM('P1:P9'!H4)</f>
        <v>5</v>
      </c>
      <c r="I4" s="11">
        <f>SUM('P1:P9'!I4)</f>
        <v>9</v>
      </c>
      <c r="J4" s="13">
        <f>IFERROR(Table33567891011121314151617181920212223242526272829333510[[#This Row],[FTM]]/Table33567891011121314151617181920212223242526272829333510[[#This Row],[FTA]],"-")</f>
        <v>0.55555555555555558</v>
      </c>
      <c r="K4" s="11">
        <f>SUM('P1:P9'!K4)</f>
        <v>1</v>
      </c>
      <c r="L4" s="11">
        <f>SUM('P1:P9'!L4)</f>
        <v>43</v>
      </c>
      <c r="M4" s="11">
        <f>SUM('P1:P9'!M4)</f>
        <v>14</v>
      </c>
      <c r="N4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3.0714285714285716</v>
      </c>
      <c r="O4" s="11">
        <f>SUM('P1:P9'!O4)</f>
        <v>0</v>
      </c>
      <c r="P4" s="11">
        <f>SUM('P1:P9'!P4)</f>
        <v>0</v>
      </c>
      <c r="Q4" s="11">
        <f>SUM('P1:P9'!Q4)</f>
        <v>7</v>
      </c>
      <c r="R4" s="11">
        <f>SUM('P1:P9'!R4)</f>
        <v>5</v>
      </c>
      <c r="S4" s="11">
        <f>SUM('P1:P9'!S4)</f>
        <v>3</v>
      </c>
      <c r="T4" s="11">
        <f>SUM('P1:P9'!T4)</f>
        <v>2</v>
      </c>
      <c r="U4" s="11">
        <f>SUM('P1:P9'!U4)</f>
        <v>0</v>
      </c>
      <c r="V4" s="11">
        <f>SUM('P1:P9'!V4)</f>
        <v>2</v>
      </c>
    </row>
    <row r="5" spans="1:22" ht="92" x14ac:dyDescent="1.65">
      <c r="A5" s="21" t="s">
        <v>18</v>
      </c>
      <c r="B5" s="11">
        <f>SUM('P1:P9'!B5)</f>
        <v>21</v>
      </c>
      <c r="C5" s="11">
        <f>SUM('P1:P9'!C5)</f>
        <v>73</v>
      </c>
      <c r="D5" s="12">
        <f>IFERROR(Table33567891011121314151617181920212223242526272829333510[[#This Row],[Made]]/Table33567891011121314151617181920212223242526272829333510[[#This Row],[Attempt]],"-")</f>
        <v>0.28767123287671231</v>
      </c>
      <c r="E5" s="11">
        <f>SUM('P1:P9'!E5)</f>
        <v>4</v>
      </c>
      <c r="F5" s="11">
        <f>SUM('P1:P9'!F5)</f>
        <v>21</v>
      </c>
      <c r="G5" s="13">
        <f>IFERROR(Table33567891011121314151617181920212223242526272829333510[[#This Row],[Made 3]]/Table33567891011121314151617181920212223242526272829333510[[#This Row],[Attempt 3]],"-")</f>
        <v>0.19047619047619047</v>
      </c>
      <c r="H5" s="11">
        <f>SUM('P1:P9'!H5)</f>
        <v>1</v>
      </c>
      <c r="I5" s="11">
        <f>SUM('P1:P9'!I5)</f>
        <v>1</v>
      </c>
      <c r="J5" s="13">
        <f>IFERROR(Table33567891011121314151617181920212223242526272829333510[[#This Row],[FTM]]/Table33567891011121314151617181920212223242526272829333510[[#This Row],[FTA]],"-")</f>
        <v>1</v>
      </c>
      <c r="K5" s="11">
        <f>SUM('P1:P9'!K5)</f>
        <v>2</v>
      </c>
      <c r="L5" s="11">
        <f>SUM('P1:P9'!L5)</f>
        <v>26</v>
      </c>
      <c r="M5" s="11">
        <f>SUM('P1:P9'!M5)</f>
        <v>23</v>
      </c>
      <c r="N5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1.1304347826086956</v>
      </c>
      <c r="O5" s="11">
        <f>SUM('P1:P9'!O5)</f>
        <v>0</v>
      </c>
      <c r="P5" s="11">
        <f>SUM('P1:P9'!P5)</f>
        <v>0</v>
      </c>
      <c r="Q5" s="11">
        <f>SUM('P1:P9'!Q5)</f>
        <v>6</v>
      </c>
      <c r="R5" s="11">
        <f>SUM('P1:P9'!R5)</f>
        <v>5</v>
      </c>
      <c r="S5" s="11">
        <f>SUM('P1:P9'!S5)</f>
        <v>2</v>
      </c>
      <c r="T5" s="11">
        <f>SUM('P1:P9'!T5)</f>
        <v>0</v>
      </c>
      <c r="U5" s="11">
        <f>SUM('P1:P9'!U5)</f>
        <v>0</v>
      </c>
      <c r="V5" s="11">
        <f>SUM('P1:P9'!V5)</f>
        <v>2</v>
      </c>
    </row>
    <row r="6" spans="1:22" ht="92" x14ac:dyDescent="1.65">
      <c r="A6" s="21" t="s">
        <v>19</v>
      </c>
      <c r="B6" s="11">
        <f>SUM('P1:P9'!B6)</f>
        <v>30</v>
      </c>
      <c r="C6" s="11">
        <f>SUM('P1:P9'!C6)</f>
        <v>73</v>
      </c>
      <c r="D6" s="12">
        <f>IFERROR(Table33567891011121314151617181920212223242526272829333510[[#This Row],[Made]]/Table33567891011121314151617181920212223242526272829333510[[#This Row],[Attempt]],"-")</f>
        <v>0.41095890410958902</v>
      </c>
      <c r="E6" s="11">
        <f>SUM('P1:P9'!E6)</f>
        <v>10</v>
      </c>
      <c r="F6" s="11">
        <f>SUM('P1:P9'!F6)</f>
        <v>33</v>
      </c>
      <c r="G6" s="13">
        <f>IFERROR(Table33567891011121314151617181920212223242526272829333510[[#This Row],[Made 3]]/Table33567891011121314151617181920212223242526272829333510[[#This Row],[Attempt 3]],"-")</f>
        <v>0.30303030303030304</v>
      </c>
      <c r="H6" s="11">
        <f>SUM('P1:P9'!H6)</f>
        <v>2</v>
      </c>
      <c r="I6" s="11">
        <f>SUM('P1:P9'!I6)</f>
        <v>4</v>
      </c>
      <c r="J6" s="13">
        <f>IFERROR(Table33567891011121314151617181920212223242526272829333510[[#This Row],[FTM]]/Table33567891011121314151617181920212223242526272829333510[[#This Row],[FTA]],"-")</f>
        <v>0.5</v>
      </c>
      <c r="K6" s="11">
        <f>SUM('P1:P9'!K6)</f>
        <v>0</v>
      </c>
      <c r="L6" s="11">
        <f>SUM('P1:P9'!L6)</f>
        <v>22</v>
      </c>
      <c r="M6" s="11">
        <f>SUM('P1:P9'!M6)</f>
        <v>9</v>
      </c>
      <c r="N6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2.4444444444444446</v>
      </c>
      <c r="O6" s="11">
        <f>SUM('P1:P9'!O6)</f>
        <v>0</v>
      </c>
      <c r="P6" s="11">
        <f>SUM('P1:P9'!P6)</f>
        <v>0</v>
      </c>
      <c r="Q6" s="11">
        <f>SUM('P1:P9'!Q6)</f>
        <v>6</v>
      </c>
      <c r="R6" s="11">
        <f>SUM('P1:P9'!R6)</f>
        <v>6</v>
      </c>
      <c r="S6" s="11">
        <f>SUM('P1:P9'!S6)</f>
        <v>2</v>
      </c>
      <c r="T6" s="11">
        <f>SUM('P1:P9'!T6)</f>
        <v>0</v>
      </c>
      <c r="U6" s="11">
        <f>SUM('P1:P9'!U6)</f>
        <v>0</v>
      </c>
      <c r="V6" s="11">
        <f>SUM('P1:P9'!V6)</f>
        <v>0</v>
      </c>
    </row>
    <row r="7" spans="1:22" ht="92" x14ac:dyDescent="1.65">
      <c r="A7" s="21" t="s">
        <v>20</v>
      </c>
      <c r="B7" s="11">
        <f>SUM('P1:P9'!B7)</f>
        <v>35</v>
      </c>
      <c r="C7" s="11">
        <f>SUM('P1:P9'!C7)</f>
        <v>84</v>
      </c>
      <c r="D7" s="12">
        <f>IFERROR(Table33567891011121314151617181920212223242526272829333510[[#This Row],[Made]]/Table33567891011121314151617181920212223242526272829333510[[#This Row],[Attempt]],"-")</f>
        <v>0.41666666666666669</v>
      </c>
      <c r="E7" s="11">
        <f>SUM('P1:P9'!E7)</f>
        <v>8</v>
      </c>
      <c r="F7" s="11">
        <f>SUM('P1:P9'!F7)</f>
        <v>30</v>
      </c>
      <c r="G7" s="13">
        <f>IFERROR(Table33567891011121314151617181920212223242526272829333510[[#This Row],[Made 3]]/Table33567891011121314151617181920212223242526272829333510[[#This Row],[Attempt 3]],"-")</f>
        <v>0.26666666666666666</v>
      </c>
      <c r="H7" s="11">
        <f>SUM('P1:P9'!H7)</f>
        <v>4</v>
      </c>
      <c r="I7" s="11">
        <f>SUM('P1:P9'!I7)</f>
        <v>5</v>
      </c>
      <c r="J7" s="13">
        <f>IFERROR(Table33567891011121314151617181920212223242526272829333510[[#This Row],[FTM]]/Table33567891011121314151617181920212223242526272829333510[[#This Row],[FTA]],"-")</f>
        <v>0.8</v>
      </c>
      <c r="K7" s="11">
        <f>SUM('P1:P9'!K7)</f>
        <v>2</v>
      </c>
      <c r="L7" s="11">
        <f>SUM('P1:P9'!L7)</f>
        <v>17</v>
      </c>
      <c r="M7" s="11">
        <f>SUM('P1:P9'!M7)</f>
        <v>10</v>
      </c>
      <c r="N7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1.7</v>
      </c>
      <c r="O7" s="11">
        <f>SUM('P1:P9'!O7)</f>
        <v>0</v>
      </c>
      <c r="P7" s="11">
        <f>SUM('P1:P9'!P7)</f>
        <v>0</v>
      </c>
      <c r="Q7" s="11">
        <f>SUM('P1:P9'!Q7)</f>
        <v>10</v>
      </c>
      <c r="R7" s="11">
        <f>SUM('P1:P9'!R7)</f>
        <v>4</v>
      </c>
      <c r="S7" s="11">
        <f>SUM('P1:P9'!S7)</f>
        <v>1</v>
      </c>
      <c r="T7" s="11">
        <f>SUM('P1:P9'!T7)</f>
        <v>1</v>
      </c>
      <c r="U7" s="11">
        <f>SUM('P1:P9'!U7)</f>
        <v>0</v>
      </c>
      <c r="V7" s="11">
        <f>SUM('P1:P9'!V7)</f>
        <v>2</v>
      </c>
    </row>
    <row r="8" spans="1:22" ht="92" x14ac:dyDescent="1.65">
      <c r="A8" s="21" t="s">
        <v>21</v>
      </c>
      <c r="B8" s="11">
        <f>SUM('P1:P9'!B8)</f>
        <v>37</v>
      </c>
      <c r="C8" s="11">
        <f>SUM('P1:P9'!C8)</f>
        <v>75</v>
      </c>
      <c r="D8" s="12">
        <f>IFERROR(Table33567891011121314151617181920212223242526272829333510[[#This Row],[Made]]/Table33567891011121314151617181920212223242526272829333510[[#This Row],[Attempt]],"-")</f>
        <v>0.49333333333333335</v>
      </c>
      <c r="E8" s="11">
        <f>SUM('P1:P9'!E8)</f>
        <v>18</v>
      </c>
      <c r="F8" s="11">
        <f>SUM('P1:P9'!F8)</f>
        <v>31</v>
      </c>
      <c r="G8" s="13">
        <f>IFERROR(Table33567891011121314151617181920212223242526272829333510[[#This Row],[Made 3]]/Table33567891011121314151617181920212223242526272829333510[[#This Row],[Attempt 3]],"-")</f>
        <v>0.58064516129032262</v>
      </c>
      <c r="H8" s="11">
        <f>SUM('P1:P9'!H8)</f>
        <v>2</v>
      </c>
      <c r="I8" s="11">
        <f>SUM('P1:P9'!I8)</f>
        <v>5</v>
      </c>
      <c r="J8" s="13">
        <f>IFERROR(Table33567891011121314151617181920212223242526272829333510[[#This Row],[FTM]]/Table33567891011121314151617181920212223242526272829333510[[#This Row],[FTA]],"-")</f>
        <v>0.4</v>
      </c>
      <c r="K8" s="11">
        <f>SUM('P1:P9'!K8)</f>
        <v>3</v>
      </c>
      <c r="L8" s="11">
        <f>SUM('P1:P9'!L8)</f>
        <v>26</v>
      </c>
      <c r="M8" s="11">
        <f>SUM('P1:P9'!M8)</f>
        <v>8</v>
      </c>
      <c r="N8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3.25</v>
      </c>
      <c r="O8" s="11">
        <f>SUM('P1:P9'!O8)</f>
        <v>0</v>
      </c>
      <c r="P8" s="11">
        <f>SUM('P1:P9'!P8)</f>
        <v>1</v>
      </c>
      <c r="Q8" s="11">
        <f>SUM('P1:P9'!Q8)</f>
        <v>10</v>
      </c>
      <c r="R8" s="11">
        <f>SUM('P1:P9'!R8)</f>
        <v>10</v>
      </c>
      <c r="S8" s="11">
        <f>SUM('P1:P9'!S8)</f>
        <v>0</v>
      </c>
      <c r="T8" s="11">
        <f>SUM('P1:P9'!T8)</f>
        <v>1</v>
      </c>
      <c r="U8" s="11">
        <f>SUM('P1:P9'!U8)</f>
        <v>0</v>
      </c>
      <c r="V8" s="11">
        <f>SUM('P1:P9'!V8)</f>
        <v>4</v>
      </c>
    </row>
    <row r="9" spans="1:22" ht="92" x14ac:dyDescent="1.65">
      <c r="A9" s="21" t="s">
        <v>22</v>
      </c>
      <c r="B9" s="11">
        <f>SUM('P1:P9'!B9)</f>
        <v>26</v>
      </c>
      <c r="C9" s="11">
        <f>SUM('P1:P9'!C9)</f>
        <v>60</v>
      </c>
      <c r="D9" s="12">
        <f>IFERROR(Table33567891011121314151617181920212223242526272829333510[[#This Row],[Made]]/Table33567891011121314151617181920212223242526272829333510[[#This Row],[Attempt]],"-")</f>
        <v>0.43333333333333335</v>
      </c>
      <c r="E9" s="11">
        <f>SUM('P1:P9'!E9)</f>
        <v>12</v>
      </c>
      <c r="F9" s="11">
        <f>SUM('P1:P9'!F9)</f>
        <v>34</v>
      </c>
      <c r="G9" s="13">
        <f>IFERROR(Table33567891011121314151617181920212223242526272829333510[[#This Row],[Made 3]]/Table33567891011121314151617181920212223242526272829333510[[#This Row],[Attempt 3]],"-")</f>
        <v>0.35294117647058826</v>
      </c>
      <c r="H9" s="11">
        <f>SUM('P1:P9'!H9)</f>
        <v>2</v>
      </c>
      <c r="I9" s="11">
        <f>SUM('P1:P9'!I9)</f>
        <v>3</v>
      </c>
      <c r="J9" s="13">
        <f>IFERROR(Table33567891011121314151617181920212223242526272829333510[[#This Row],[FTM]]/Table33567891011121314151617181920212223242526272829333510[[#This Row],[FTA]],"-")</f>
        <v>0.66666666666666663</v>
      </c>
      <c r="K9" s="11">
        <f>SUM('P1:P9'!K9)</f>
        <v>0</v>
      </c>
      <c r="L9" s="11">
        <f>SUM('P1:P9'!L9)</f>
        <v>14</v>
      </c>
      <c r="M9" s="11">
        <f>SUM('P1:P9'!M9)</f>
        <v>6</v>
      </c>
      <c r="N9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2.3333333333333335</v>
      </c>
      <c r="O9" s="11">
        <f>SUM('P1:P9'!O9)</f>
        <v>0</v>
      </c>
      <c r="P9" s="11">
        <f>SUM('P1:P9'!P9)</f>
        <v>0</v>
      </c>
      <c r="Q9" s="11">
        <f>SUM('P1:P9'!Q9)</f>
        <v>5</v>
      </c>
      <c r="R9" s="11">
        <f>SUM('P1:P9'!R9)</f>
        <v>2</v>
      </c>
      <c r="S9" s="11">
        <f>SUM('P1:P9'!S9)</f>
        <v>1</v>
      </c>
      <c r="T9" s="11">
        <f>SUM('P1:P9'!T9)</f>
        <v>1</v>
      </c>
      <c r="U9" s="11">
        <f>SUM('P1:P9'!U9)</f>
        <v>0</v>
      </c>
      <c r="V9" s="11">
        <f>SUM('P1:P9'!V9)</f>
        <v>2</v>
      </c>
    </row>
    <row r="10" spans="1:22" ht="92" x14ac:dyDescent="1.65">
      <c r="A10" s="21" t="s">
        <v>23</v>
      </c>
      <c r="B10" s="11">
        <f>SUM('P1:P9'!B10)</f>
        <v>19</v>
      </c>
      <c r="C10" s="11">
        <f>SUM('P1:P9'!C10)</f>
        <v>54</v>
      </c>
      <c r="D10" s="12">
        <f>IFERROR(Table33567891011121314151617181920212223242526272829333510[[#This Row],[Made]]/Table33567891011121314151617181920212223242526272829333510[[#This Row],[Attempt]],"-")</f>
        <v>0.35185185185185186</v>
      </c>
      <c r="E10" s="11">
        <f>SUM('P1:P9'!E10)</f>
        <v>7</v>
      </c>
      <c r="F10" s="11">
        <f>SUM('P1:P9'!F10)</f>
        <v>28</v>
      </c>
      <c r="G10" s="13">
        <f>IFERROR(Table33567891011121314151617181920212223242526272829333510[[#This Row],[Made 3]]/Table33567891011121314151617181920212223242526272829333510[[#This Row],[Attempt 3]],"-")</f>
        <v>0.25</v>
      </c>
      <c r="H10" s="11">
        <f>SUM('P1:P9'!H10)</f>
        <v>0</v>
      </c>
      <c r="I10" s="11">
        <f>SUM('P1:P9'!I10)</f>
        <v>0</v>
      </c>
      <c r="J10" s="13" t="str">
        <f>IFERROR(Table33567891011121314151617181920212223242526272829333510[[#This Row],[FTM]]/Table33567891011121314151617181920212223242526272829333510[[#This Row],[FTA]],"-")</f>
        <v>-</v>
      </c>
      <c r="K10" s="11">
        <f>SUM('P1:P9'!K10)</f>
        <v>0</v>
      </c>
      <c r="L10" s="11">
        <f>SUM('P1:P9'!L10)</f>
        <v>5</v>
      </c>
      <c r="M10" s="11">
        <f>SUM('P1:P9'!M10)</f>
        <v>6</v>
      </c>
      <c r="N10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0.83333333333333337</v>
      </c>
      <c r="O10" s="11">
        <f>SUM('P1:P9'!O10)</f>
        <v>0</v>
      </c>
      <c r="P10" s="11">
        <f>SUM('P1:P9'!P10)</f>
        <v>1</v>
      </c>
      <c r="Q10" s="11">
        <f>SUM('P1:P9'!Q10)</f>
        <v>3</v>
      </c>
      <c r="R10" s="11">
        <f>SUM('P1:P9'!R10)</f>
        <v>3</v>
      </c>
      <c r="S10" s="11">
        <f>SUM('P1:P9'!S10)</f>
        <v>3</v>
      </c>
      <c r="T10" s="11">
        <f>SUM('P1:P9'!T10)</f>
        <v>0</v>
      </c>
      <c r="U10" s="11">
        <f>SUM('P1:P9'!U10)</f>
        <v>0</v>
      </c>
      <c r="V10" s="11">
        <f>SUM('P1:P9'!V10)</f>
        <v>1</v>
      </c>
    </row>
    <row r="11" spans="1:22" ht="92" x14ac:dyDescent="1.65">
      <c r="A11" s="21" t="s">
        <v>24</v>
      </c>
      <c r="B11" s="11">
        <f>SUM('P1:P9'!B11)</f>
        <v>30</v>
      </c>
      <c r="C11" s="11">
        <f>SUM('P1:P9'!C11)</f>
        <v>69</v>
      </c>
      <c r="D11" s="12">
        <f>IFERROR(Table33567891011121314151617181920212223242526272829333510[[#This Row],[Made]]/Table33567891011121314151617181920212223242526272829333510[[#This Row],[Attempt]],"-")</f>
        <v>0.43478260869565216</v>
      </c>
      <c r="E11" s="11">
        <f>SUM('P1:P9'!E11)</f>
        <v>16</v>
      </c>
      <c r="F11" s="11">
        <f>SUM('P1:P9'!F11)</f>
        <v>40</v>
      </c>
      <c r="G11" s="13">
        <f>IFERROR(Table33567891011121314151617181920212223242526272829333510[[#This Row],[Made 3]]/Table33567891011121314151617181920212223242526272829333510[[#This Row],[Attempt 3]],"-")</f>
        <v>0.4</v>
      </c>
      <c r="H11" s="11">
        <f>SUM('P1:P9'!H11)</f>
        <v>11</v>
      </c>
      <c r="I11" s="11">
        <f>SUM('P1:P9'!I11)</f>
        <v>12</v>
      </c>
      <c r="J11" s="13">
        <f>IFERROR(Table33567891011121314151617181920212223242526272829333510[[#This Row],[FTM]]/Table33567891011121314151617181920212223242526272829333510[[#This Row],[FTA]],"-")</f>
        <v>0.91666666666666663</v>
      </c>
      <c r="K11" s="11">
        <f>SUM('P1:P9'!K11)</f>
        <v>2</v>
      </c>
      <c r="L11" s="11">
        <f>SUM('P1:P9'!L11)</f>
        <v>11</v>
      </c>
      <c r="M11" s="11">
        <f>SUM('P1:P9'!M11)</f>
        <v>9</v>
      </c>
      <c r="N11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1.2222222222222223</v>
      </c>
      <c r="O11" s="11">
        <f>SUM('P1:P9'!O11)</f>
        <v>0</v>
      </c>
      <c r="P11" s="11">
        <f>SUM('P1:P9'!P11)</f>
        <v>0</v>
      </c>
      <c r="Q11" s="11">
        <f>SUM('P1:P9'!Q11)</f>
        <v>5</v>
      </c>
      <c r="R11" s="11">
        <f>SUM('P1:P9'!R11)</f>
        <v>3</v>
      </c>
      <c r="S11" s="11">
        <f>SUM('P1:P9'!S11)</f>
        <v>4</v>
      </c>
      <c r="T11" s="11">
        <f>SUM('P1:P9'!T11)</f>
        <v>0</v>
      </c>
      <c r="U11" s="11">
        <f>SUM('P1:P9'!U11)</f>
        <v>0</v>
      </c>
      <c r="V11" s="11">
        <f>SUM('P1:P9'!V11)</f>
        <v>1</v>
      </c>
    </row>
    <row r="12" spans="1:22" ht="92" x14ac:dyDescent="1.65">
      <c r="A12" s="21" t="s">
        <v>25</v>
      </c>
      <c r="B12" s="11">
        <f>SUM('P1:P9'!B12)</f>
        <v>30</v>
      </c>
      <c r="C12" s="11">
        <f>SUM('P1:P9'!C12)</f>
        <v>55</v>
      </c>
      <c r="D12" s="12">
        <f>IFERROR(Table33567891011121314151617181920212223242526272829333510[[#This Row],[Made]]/Table33567891011121314151617181920212223242526272829333510[[#This Row],[Attempt]],"-")</f>
        <v>0.54545454545454541</v>
      </c>
      <c r="E12" s="11">
        <f>SUM('P1:P9'!E12)</f>
        <v>12</v>
      </c>
      <c r="F12" s="11">
        <f>SUM('P1:P9'!F12)</f>
        <v>27</v>
      </c>
      <c r="G12" s="13">
        <f>IFERROR(Table33567891011121314151617181920212223242526272829333510[[#This Row],[Made 3]]/Table33567891011121314151617181920212223242526272829333510[[#This Row],[Attempt 3]],"-")</f>
        <v>0.44444444444444442</v>
      </c>
      <c r="H12" s="11">
        <f>SUM('P1:P9'!H12)</f>
        <v>0</v>
      </c>
      <c r="I12" s="11">
        <f>SUM('P1:P9'!I12)</f>
        <v>0</v>
      </c>
      <c r="J12" s="13" t="str">
        <f>IFERROR(Table33567891011121314151617181920212223242526272829333510[[#This Row],[FTM]]/Table33567891011121314151617181920212223242526272829333510[[#This Row],[FTA]],"-")</f>
        <v>-</v>
      </c>
      <c r="K12" s="11">
        <f>SUM('P1:P9'!K12)</f>
        <v>0</v>
      </c>
      <c r="L12" s="11">
        <f>SUM('P1:P9'!L12)</f>
        <v>9</v>
      </c>
      <c r="M12" s="11">
        <f>SUM('P1:P9'!M12)</f>
        <v>16</v>
      </c>
      <c r="N12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0.5625</v>
      </c>
      <c r="O12" s="11">
        <f>SUM('P1:P9'!O12)</f>
        <v>0</v>
      </c>
      <c r="P12" s="11">
        <f>SUM('P1:P9'!P12)</f>
        <v>0</v>
      </c>
      <c r="Q12" s="11">
        <f>SUM('P1:P9'!Q12)</f>
        <v>1</v>
      </c>
      <c r="R12" s="11">
        <f>SUM('P1:P9'!R12)</f>
        <v>1</v>
      </c>
      <c r="S12" s="11">
        <f>SUM('P1:P9'!S12)</f>
        <v>2</v>
      </c>
      <c r="T12" s="11">
        <f>SUM('P1:P9'!T12)</f>
        <v>1</v>
      </c>
      <c r="U12" s="11">
        <f>SUM('P1:P9'!U12)</f>
        <v>1</v>
      </c>
      <c r="V12" s="11">
        <f>SUM('P1:P9'!V12)</f>
        <v>1</v>
      </c>
    </row>
    <row r="13" spans="1:22" ht="92" x14ac:dyDescent="1.65">
      <c r="A13" s="21" t="s">
        <v>26</v>
      </c>
      <c r="B13" s="11">
        <f>SUM('P1:P9'!B13)</f>
        <v>30</v>
      </c>
      <c r="C13" s="11">
        <f>SUM('P1:P9'!C13)</f>
        <v>51</v>
      </c>
      <c r="D13" s="12">
        <f>IFERROR(Table33567891011121314151617181920212223242526272829333510[[#This Row],[Made]]/Table33567891011121314151617181920212223242526272829333510[[#This Row],[Attempt]],"-")</f>
        <v>0.58823529411764708</v>
      </c>
      <c r="E13" s="11">
        <f>SUM('P1:P9'!E13)</f>
        <v>0</v>
      </c>
      <c r="F13" s="11">
        <f>SUM('P1:P9'!F13)</f>
        <v>4</v>
      </c>
      <c r="G13" s="13">
        <f>IFERROR(Table33567891011121314151617181920212223242526272829333510[[#This Row],[Made 3]]/Table33567891011121314151617181920212223242526272829333510[[#This Row],[Attempt 3]],"-")</f>
        <v>0</v>
      </c>
      <c r="H13" s="11">
        <f>SUM('P1:P9'!H13)</f>
        <v>0</v>
      </c>
      <c r="I13" s="11">
        <f>SUM('P1:P9'!I13)</f>
        <v>0</v>
      </c>
      <c r="J13" s="13" t="str">
        <f>IFERROR(Table33567891011121314151617181920212223242526272829333510[[#This Row],[FTM]]/Table33567891011121314151617181920212223242526272829333510[[#This Row],[FTA]],"-")</f>
        <v>-</v>
      </c>
      <c r="K13" s="11">
        <f>SUM('P1:P9'!K13)</f>
        <v>0</v>
      </c>
      <c r="L13" s="11">
        <f>SUM('P1:P9'!L13)</f>
        <v>5</v>
      </c>
      <c r="M13" s="11">
        <f>SUM('P1:P9'!M13)</f>
        <v>8</v>
      </c>
      <c r="N13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0.625</v>
      </c>
      <c r="O13" s="11">
        <f>SUM('P1:P9'!O13)</f>
        <v>0</v>
      </c>
      <c r="P13" s="11">
        <f>SUM('P1:P9'!P13)</f>
        <v>0</v>
      </c>
      <c r="Q13" s="11">
        <f>SUM('P1:P9'!Q13)</f>
        <v>22</v>
      </c>
      <c r="R13" s="11">
        <f>SUM('P1:P9'!R13)</f>
        <v>4</v>
      </c>
      <c r="S13" s="11">
        <f>SUM('P1:P9'!S13)</f>
        <v>8</v>
      </c>
      <c r="T13" s="11">
        <f>SUM('P1:P9'!T13)</f>
        <v>1</v>
      </c>
      <c r="U13" s="11">
        <f>SUM('P1:P9'!U13)</f>
        <v>0</v>
      </c>
      <c r="V13" s="11">
        <f>SUM('P1:P9'!V13)</f>
        <v>3</v>
      </c>
    </row>
    <row r="14" spans="1:22" ht="92" x14ac:dyDescent="1.65">
      <c r="A14" s="21" t="s">
        <v>27</v>
      </c>
      <c r="B14" s="11">
        <f>SUM('P1:P9'!B14)</f>
        <v>35</v>
      </c>
      <c r="C14" s="11">
        <f>SUM('P1:P9'!C14)</f>
        <v>59</v>
      </c>
      <c r="D14" s="12">
        <f>IFERROR(Table33567891011121314151617181920212223242526272829333510[[#This Row],[Made]]/Table33567891011121314151617181920212223242526272829333510[[#This Row],[Attempt]],"-")</f>
        <v>0.59322033898305082</v>
      </c>
      <c r="E14" s="11">
        <f>SUM('P1:P9'!E14)</f>
        <v>0</v>
      </c>
      <c r="F14" s="11">
        <f>SUM('P1:P9'!F14)</f>
        <v>0</v>
      </c>
      <c r="G14" s="13" t="str">
        <f>IFERROR(Table33567891011121314151617181920212223242526272829333510[[#This Row],[Made 3]]/Table33567891011121314151617181920212223242526272829333510[[#This Row],[Attempt 3]],"-")</f>
        <v>-</v>
      </c>
      <c r="H14" s="11">
        <f>SUM('P1:P9'!H14)</f>
        <v>0</v>
      </c>
      <c r="I14" s="11">
        <f>SUM('P1:P9'!I14)</f>
        <v>0</v>
      </c>
      <c r="J14" s="13" t="str">
        <f>IFERROR(Table33567891011121314151617181920212223242526272829333510[[#This Row],[FTM]]/Table33567891011121314151617181920212223242526272829333510[[#This Row],[FTA]],"-")</f>
        <v>-</v>
      </c>
      <c r="K14" s="11">
        <f>SUM('P1:P9'!K14)</f>
        <v>0</v>
      </c>
      <c r="L14" s="11">
        <f>SUM('P1:P9'!L14)</f>
        <v>7</v>
      </c>
      <c r="M14" s="11">
        <f>SUM('P1:P9'!M14)</f>
        <v>5</v>
      </c>
      <c r="N14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1.4</v>
      </c>
      <c r="O14" s="11">
        <f>SUM('P1:P9'!O14)</f>
        <v>0</v>
      </c>
      <c r="P14" s="11">
        <f>SUM('P1:P9'!P14)</f>
        <v>1</v>
      </c>
      <c r="Q14" s="11">
        <f>SUM('P1:P9'!Q14)</f>
        <v>11</v>
      </c>
      <c r="R14" s="11">
        <f>SUM('P1:P9'!R14)</f>
        <v>7</v>
      </c>
      <c r="S14" s="11">
        <f>SUM('P1:P9'!S14)</f>
        <v>12</v>
      </c>
      <c r="T14" s="11">
        <f>SUM('P1:P9'!T14)</f>
        <v>0</v>
      </c>
      <c r="U14" s="11">
        <f>SUM('P1:P9'!U14)</f>
        <v>0</v>
      </c>
      <c r="V14" s="11">
        <f>SUM('P1:P9'!V14)</f>
        <v>3</v>
      </c>
    </row>
    <row r="15" spans="1:22" ht="92" x14ac:dyDescent="1.65">
      <c r="A15" s="21" t="s">
        <v>28</v>
      </c>
      <c r="B15" s="11">
        <f>SUM('P1:P9'!B15)</f>
        <v>27</v>
      </c>
      <c r="C15" s="11">
        <f>SUM('P1:P9'!C15)</f>
        <v>50</v>
      </c>
      <c r="D15" s="12">
        <f>IFERROR(Table33567891011121314151617181920212223242526272829333510[[#This Row],[Made]]/Table33567891011121314151617181920212223242526272829333510[[#This Row],[Attempt]],"-")</f>
        <v>0.54</v>
      </c>
      <c r="E15" s="11">
        <f>SUM('P1:P9'!E15)</f>
        <v>0</v>
      </c>
      <c r="F15" s="11">
        <f>SUM('P1:P9'!F15)</f>
        <v>1</v>
      </c>
      <c r="G15" s="13">
        <f>IFERROR(Table33567891011121314151617181920212223242526272829333510[[#This Row],[Made 3]]/Table33567891011121314151617181920212223242526272829333510[[#This Row],[Attempt 3]],"-")</f>
        <v>0</v>
      </c>
      <c r="H15" s="11">
        <f>SUM('P1:P9'!H15)</f>
        <v>0</v>
      </c>
      <c r="I15" s="11">
        <f>SUM('P1:P9'!I15)</f>
        <v>0</v>
      </c>
      <c r="J15" s="13" t="str">
        <f>IFERROR(Table33567891011121314151617181920212223242526272829333510[[#This Row],[FTM]]/Table33567891011121314151617181920212223242526272829333510[[#This Row],[FTA]],"-")</f>
        <v>-</v>
      </c>
      <c r="K15" s="11">
        <f>SUM('P1:P9'!K15)</f>
        <v>0</v>
      </c>
      <c r="L15" s="11">
        <f>SUM('P1:P9'!L15)</f>
        <v>2</v>
      </c>
      <c r="M15" s="11">
        <f>SUM('P1:P9'!M15)</f>
        <v>4</v>
      </c>
      <c r="N15" s="14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0.5</v>
      </c>
      <c r="O15" s="11">
        <f>SUM('P1:P9'!O15)</f>
        <v>0</v>
      </c>
      <c r="P15" s="11">
        <f>SUM('P1:P9'!P15)</f>
        <v>0</v>
      </c>
      <c r="Q15" s="11">
        <f>SUM('P1:P9'!Q15)</f>
        <v>12</v>
      </c>
      <c r="R15" s="11">
        <f>SUM('P1:P9'!R15)</f>
        <v>4</v>
      </c>
      <c r="S15" s="11">
        <f>SUM('P1:P9'!S15)</f>
        <v>4</v>
      </c>
      <c r="T15" s="11">
        <f>SUM('P1:P9'!T15)</f>
        <v>0</v>
      </c>
      <c r="U15" s="11">
        <f>SUM('P1:P9'!U15)</f>
        <v>0</v>
      </c>
      <c r="V15" s="11">
        <f>SUM('P1:P9'!V15)</f>
        <v>2</v>
      </c>
    </row>
    <row r="16" spans="1:22" ht="92" x14ac:dyDescent="1.65">
      <c r="A16" s="10" t="s">
        <v>53</v>
      </c>
      <c r="B16" s="11">
        <f>SUM('P1:P9'!B16)</f>
        <v>358</v>
      </c>
      <c r="C16" s="11">
        <f>SUM('P1:P9'!C16)</f>
        <v>779</v>
      </c>
      <c r="D16" s="13">
        <f>IFERROR(Table33567891011121314151617181920212223242526272829333510[[#This Row],[Made]]/Table33567891011121314151617181920212223242526272829333510[[#This Row],[Attempt]],"-")</f>
        <v>0.4595635430038511</v>
      </c>
      <c r="E16" s="11">
        <f>SUM('P1:P9'!E16)</f>
        <v>101</v>
      </c>
      <c r="F16" s="11">
        <f>SUM('P1:P9'!F16)</f>
        <v>282</v>
      </c>
      <c r="G16" s="13">
        <f>IFERROR(Table33567891011121314151617181920212223242526272829333510[[#This Row],[Made 3]]/Table33567891011121314151617181920212223242526272829333510[[#This Row],[Attempt 3]],"-")</f>
        <v>0.35815602836879434</v>
      </c>
      <c r="H16" s="11">
        <f>SUM('P1:P9'!H16)</f>
        <v>27</v>
      </c>
      <c r="I16" s="11">
        <f>SUM('P1:P9'!I16)</f>
        <v>39</v>
      </c>
      <c r="J16" s="13">
        <f>SUM('P1:P3'!J16)</f>
        <v>0.83333333333333337</v>
      </c>
      <c r="K16" s="11">
        <f>SUM('P1:P9'!K16)</f>
        <v>10</v>
      </c>
      <c r="L16" s="11">
        <f>SUM('P1:P9'!L16)</f>
        <v>187</v>
      </c>
      <c r="M16" s="11">
        <f>SUM('P1:P9'!M16)</f>
        <v>118</v>
      </c>
      <c r="N16" s="11">
        <f>IFERROR(Table33567891011121314151617181920212223242526272829333510[[#This Row],[Assists]]/Table33567891011121314151617181920212223242526272829333510[[#This Row],[Turnovers]],Table33567891011121314151617181920212223242526272829333510[[#This Row],[Assists]])</f>
        <v>1.5847457627118644</v>
      </c>
      <c r="O16" s="11">
        <f>SUM('P1:P9'!O16)</f>
        <v>0</v>
      </c>
      <c r="P16" s="11">
        <f>SUM('P1:P9'!P16)</f>
        <v>3</v>
      </c>
      <c r="Q16" s="11">
        <f>SUM('P1:P9'!Q16)</f>
        <v>98</v>
      </c>
      <c r="R16" s="11">
        <f>SUM('P1:P9'!R16)</f>
        <v>54</v>
      </c>
      <c r="S16" s="11">
        <f>SUM('P1:P9'!S16)</f>
        <v>42</v>
      </c>
      <c r="T16" s="11">
        <f>SUM('P1:P9'!T16)</f>
        <v>7</v>
      </c>
      <c r="U16" s="11">
        <f>SUM('P1:P9'!U16)</f>
        <v>1</v>
      </c>
      <c r="V16" s="11">
        <f>SUM('P1:P9'!V16)</f>
        <v>23</v>
      </c>
    </row>
  </sheetData>
  <mergeCells count="5">
    <mergeCell ref="A1:V1"/>
    <mergeCell ref="B2:D2"/>
    <mergeCell ref="E2:G2"/>
    <mergeCell ref="H2:J2"/>
    <mergeCell ref="O2:P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D7FF-B3F0-4124-941E-34BE75DF3A38}">
  <sheetPr>
    <pageSetUpPr fitToPage="1"/>
  </sheetPr>
  <dimension ref="A1:V16"/>
  <sheetViews>
    <sheetView workbookViewId="0">
      <selection activeCell="B4" sqref="B4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55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.15" customHeight="1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15</v>
      </c>
      <c r="C4" s="11">
        <v>30</v>
      </c>
      <c r="D4" s="12">
        <v>0.5</v>
      </c>
      <c r="E4" s="11">
        <v>4</v>
      </c>
      <c r="F4" s="11">
        <v>12</v>
      </c>
      <c r="G4" s="13">
        <v>0.33333333333333331</v>
      </c>
      <c r="H4" s="11">
        <v>3</v>
      </c>
      <c r="I4" s="11">
        <v>3</v>
      </c>
      <c r="J4" s="13">
        <v>1</v>
      </c>
      <c r="K4" s="11">
        <v>1</v>
      </c>
      <c r="L4" s="11">
        <v>17</v>
      </c>
      <c r="M4" s="11">
        <v>6</v>
      </c>
      <c r="N4" s="14">
        <v>2.8333333333333335</v>
      </c>
      <c r="O4" s="11">
        <v>0</v>
      </c>
      <c r="P4" s="11">
        <v>0</v>
      </c>
      <c r="Q4" s="11">
        <v>1</v>
      </c>
      <c r="R4" s="11">
        <v>3</v>
      </c>
      <c r="S4" s="11">
        <v>0</v>
      </c>
      <c r="T4" s="11">
        <v>2</v>
      </c>
      <c r="U4" s="18">
        <v>0</v>
      </c>
      <c r="V4" s="19">
        <v>1</v>
      </c>
    </row>
    <row r="5" spans="1:22" ht="92" x14ac:dyDescent="1.65">
      <c r="A5" s="21" t="s">
        <v>18</v>
      </c>
      <c r="B5" s="11">
        <v>9</v>
      </c>
      <c r="C5" s="11">
        <v>32</v>
      </c>
      <c r="D5" s="12">
        <v>0.28125</v>
      </c>
      <c r="E5" s="11">
        <v>2</v>
      </c>
      <c r="F5" s="11">
        <v>11</v>
      </c>
      <c r="G5" s="13">
        <v>0.18181818181818182</v>
      </c>
      <c r="H5" s="11">
        <v>0</v>
      </c>
      <c r="I5" s="11">
        <v>0</v>
      </c>
      <c r="J5" s="13" t="s">
        <v>57</v>
      </c>
      <c r="K5" s="11">
        <v>0</v>
      </c>
      <c r="L5" s="11">
        <v>3</v>
      </c>
      <c r="M5" s="11">
        <v>14</v>
      </c>
      <c r="N5" s="14">
        <v>0.21428571428571427</v>
      </c>
      <c r="O5" s="11">
        <v>0</v>
      </c>
      <c r="P5" s="11">
        <v>0</v>
      </c>
      <c r="Q5" s="11">
        <v>1</v>
      </c>
      <c r="R5" s="11">
        <v>3</v>
      </c>
      <c r="S5" s="11">
        <v>1</v>
      </c>
      <c r="T5" s="11">
        <v>0</v>
      </c>
      <c r="U5" s="18">
        <v>0</v>
      </c>
      <c r="V5" s="19">
        <v>2</v>
      </c>
    </row>
    <row r="6" spans="1:22" ht="92" x14ac:dyDescent="1.65">
      <c r="A6" s="21" t="s">
        <v>19</v>
      </c>
      <c r="B6" s="11">
        <v>11</v>
      </c>
      <c r="C6" s="11">
        <v>25</v>
      </c>
      <c r="D6" s="12">
        <v>0.44</v>
      </c>
      <c r="E6" s="11">
        <v>2</v>
      </c>
      <c r="F6" s="11">
        <v>7</v>
      </c>
      <c r="G6" s="13">
        <v>0.2857142857142857</v>
      </c>
      <c r="H6" s="11">
        <v>0</v>
      </c>
      <c r="I6" s="11">
        <v>1</v>
      </c>
      <c r="J6" s="13">
        <v>0</v>
      </c>
      <c r="K6" s="11">
        <v>0</v>
      </c>
      <c r="L6" s="11">
        <v>5</v>
      </c>
      <c r="M6" s="11">
        <v>5</v>
      </c>
      <c r="N6" s="14">
        <v>1</v>
      </c>
      <c r="O6" s="11">
        <v>0</v>
      </c>
      <c r="P6" s="11">
        <v>0</v>
      </c>
      <c r="Q6" s="11">
        <v>1</v>
      </c>
      <c r="R6" s="11">
        <v>0</v>
      </c>
      <c r="S6" s="11">
        <v>1</v>
      </c>
      <c r="T6" s="11">
        <v>0</v>
      </c>
      <c r="U6" s="18">
        <v>0</v>
      </c>
      <c r="V6" s="19">
        <v>0</v>
      </c>
    </row>
    <row r="7" spans="1:22" ht="92" x14ac:dyDescent="1.65">
      <c r="A7" s="21" t="s">
        <v>20</v>
      </c>
      <c r="B7" s="11">
        <v>9</v>
      </c>
      <c r="C7" s="11">
        <v>29</v>
      </c>
      <c r="D7" s="12">
        <v>0.31034482758620691</v>
      </c>
      <c r="E7" s="11">
        <v>2</v>
      </c>
      <c r="F7" s="11">
        <v>6</v>
      </c>
      <c r="G7" s="13">
        <v>0.33333333333333331</v>
      </c>
      <c r="H7" s="11">
        <v>2</v>
      </c>
      <c r="I7" s="11">
        <v>3</v>
      </c>
      <c r="J7" s="13">
        <v>0.66666666666666663</v>
      </c>
      <c r="K7" s="11">
        <v>1</v>
      </c>
      <c r="L7" s="11">
        <v>6</v>
      </c>
      <c r="M7" s="11">
        <v>4</v>
      </c>
      <c r="N7" s="14">
        <v>1.5</v>
      </c>
      <c r="O7" s="11">
        <v>0</v>
      </c>
      <c r="P7" s="11">
        <v>0</v>
      </c>
      <c r="Q7" s="11">
        <v>4</v>
      </c>
      <c r="R7" s="11">
        <v>1</v>
      </c>
      <c r="S7" s="11">
        <v>1</v>
      </c>
      <c r="T7" s="11">
        <v>0</v>
      </c>
      <c r="U7" s="18">
        <v>0</v>
      </c>
      <c r="V7" s="19">
        <v>2</v>
      </c>
    </row>
    <row r="8" spans="1:22" ht="92" x14ac:dyDescent="1.65">
      <c r="A8" s="21" t="s">
        <v>21</v>
      </c>
      <c r="B8" s="11">
        <v>14</v>
      </c>
      <c r="C8" s="11">
        <v>33</v>
      </c>
      <c r="D8" s="12">
        <v>0.42424242424242425</v>
      </c>
      <c r="E8" s="11">
        <v>5</v>
      </c>
      <c r="F8" s="11">
        <v>9</v>
      </c>
      <c r="G8" s="13">
        <v>0.55555555555555558</v>
      </c>
      <c r="H8" s="11">
        <v>0</v>
      </c>
      <c r="I8" s="11">
        <v>1</v>
      </c>
      <c r="J8" s="13">
        <v>0</v>
      </c>
      <c r="K8" s="11">
        <v>2</v>
      </c>
      <c r="L8" s="11">
        <v>13</v>
      </c>
      <c r="M8" s="11">
        <v>2</v>
      </c>
      <c r="N8" s="14">
        <v>6.5</v>
      </c>
      <c r="O8" s="11">
        <v>0</v>
      </c>
      <c r="P8" s="11">
        <v>0</v>
      </c>
      <c r="Q8" s="11">
        <v>6</v>
      </c>
      <c r="R8" s="11">
        <v>4</v>
      </c>
      <c r="S8" s="11">
        <v>0</v>
      </c>
      <c r="T8" s="11">
        <v>0</v>
      </c>
      <c r="U8" s="18">
        <v>0</v>
      </c>
      <c r="V8" s="19">
        <v>3</v>
      </c>
    </row>
    <row r="9" spans="1:22" ht="92" x14ac:dyDescent="1.65">
      <c r="A9" s="21" t="s">
        <v>22</v>
      </c>
      <c r="B9" s="11">
        <v>12</v>
      </c>
      <c r="C9" s="11">
        <v>27</v>
      </c>
      <c r="D9" s="12">
        <v>0.44444444444444442</v>
      </c>
      <c r="E9" s="11">
        <v>6</v>
      </c>
      <c r="F9" s="11">
        <v>16</v>
      </c>
      <c r="G9" s="13">
        <v>0.375</v>
      </c>
      <c r="H9" s="11">
        <v>1</v>
      </c>
      <c r="I9" s="11">
        <v>1</v>
      </c>
      <c r="J9" s="13">
        <v>1</v>
      </c>
      <c r="K9" s="11">
        <v>0</v>
      </c>
      <c r="L9" s="11">
        <v>4</v>
      </c>
      <c r="M9" s="11">
        <v>1</v>
      </c>
      <c r="N9" s="14">
        <v>4</v>
      </c>
      <c r="O9" s="11">
        <v>0</v>
      </c>
      <c r="P9" s="11">
        <v>0</v>
      </c>
      <c r="Q9" s="11">
        <v>0</v>
      </c>
      <c r="R9" s="11">
        <v>1</v>
      </c>
      <c r="S9" s="11">
        <v>1</v>
      </c>
      <c r="T9" s="11">
        <v>0</v>
      </c>
      <c r="U9" s="18">
        <v>0</v>
      </c>
      <c r="V9" s="19">
        <v>0</v>
      </c>
    </row>
    <row r="10" spans="1:22" ht="92" x14ac:dyDescent="1.65">
      <c r="A10" s="21" t="s">
        <v>23</v>
      </c>
      <c r="B10" s="11">
        <v>5</v>
      </c>
      <c r="C10" s="11">
        <v>21</v>
      </c>
      <c r="D10" s="12">
        <v>0.23809523809523808</v>
      </c>
      <c r="E10" s="11">
        <v>1</v>
      </c>
      <c r="F10" s="11">
        <v>9</v>
      </c>
      <c r="G10" s="13">
        <v>0.1111111111111111</v>
      </c>
      <c r="H10" s="11">
        <v>0</v>
      </c>
      <c r="I10" s="11">
        <v>0</v>
      </c>
      <c r="J10" s="13" t="s">
        <v>57</v>
      </c>
      <c r="K10" s="11">
        <v>0</v>
      </c>
      <c r="L10" s="11">
        <v>1</v>
      </c>
      <c r="M10" s="11">
        <v>3</v>
      </c>
      <c r="N10" s="14">
        <v>0.33333333333333331</v>
      </c>
      <c r="O10" s="11">
        <v>0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8">
        <v>0</v>
      </c>
      <c r="V10" s="19">
        <v>1</v>
      </c>
    </row>
    <row r="11" spans="1:22" ht="92" x14ac:dyDescent="1.65">
      <c r="A11" s="21" t="s">
        <v>24</v>
      </c>
      <c r="B11" s="11">
        <v>8</v>
      </c>
      <c r="C11" s="11">
        <v>16</v>
      </c>
      <c r="D11" s="12">
        <v>0.5</v>
      </c>
      <c r="E11" s="11">
        <v>2</v>
      </c>
      <c r="F11" s="11">
        <v>6</v>
      </c>
      <c r="G11" s="13">
        <v>0.33333333333333331</v>
      </c>
      <c r="H11" s="11">
        <v>5</v>
      </c>
      <c r="I11" s="11">
        <v>5</v>
      </c>
      <c r="J11" s="13">
        <v>1</v>
      </c>
      <c r="K11" s="11">
        <v>1</v>
      </c>
      <c r="L11" s="11">
        <v>1</v>
      </c>
      <c r="M11" s="11">
        <v>5</v>
      </c>
      <c r="N11" s="14">
        <v>0.2</v>
      </c>
      <c r="O11" s="11">
        <v>0</v>
      </c>
      <c r="P11" s="11">
        <v>0</v>
      </c>
      <c r="Q11" s="11">
        <v>1</v>
      </c>
      <c r="R11" s="11">
        <v>1</v>
      </c>
      <c r="S11" s="11">
        <v>3</v>
      </c>
      <c r="T11" s="11">
        <v>0</v>
      </c>
      <c r="U11" s="18">
        <v>0</v>
      </c>
      <c r="V11" s="19">
        <v>0</v>
      </c>
    </row>
    <row r="12" spans="1:22" ht="92" x14ac:dyDescent="1.65">
      <c r="A12" s="21" t="s">
        <v>25</v>
      </c>
      <c r="B12" s="11">
        <v>8</v>
      </c>
      <c r="C12" s="11">
        <v>20</v>
      </c>
      <c r="D12" s="12">
        <v>0.4</v>
      </c>
      <c r="E12" s="11">
        <v>2</v>
      </c>
      <c r="F12" s="11">
        <v>9</v>
      </c>
      <c r="G12" s="13">
        <v>0.22222222222222221</v>
      </c>
      <c r="H12" s="11">
        <v>0</v>
      </c>
      <c r="I12" s="11">
        <v>0</v>
      </c>
      <c r="J12" s="13" t="s">
        <v>57</v>
      </c>
      <c r="K12" s="11">
        <v>0</v>
      </c>
      <c r="L12" s="11">
        <v>4</v>
      </c>
      <c r="M12" s="11">
        <v>6</v>
      </c>
      <c r="N12" s="14">
        <v>0.66666666666666663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8">
        <v>1</v>
      </c>
      <c r="V12" s="19">
        <v>0</v>
      </c>
    </row>
    <row r="13" spans="1:22" ht="92" x14ac:dyDescent="1.65">
      <c r="A13" s="21" t="s">
        <v>26</v>
      </c>
      <c r="B13" s="11">
        <v>13</v>
      </c>
      <c r="C13" s="11">
        <v>22</v>
      </c>
      <c r="D13" s="12">
        <v>0.59090909090909094</v>
      </c>
      <c r="E13" s="11">
        <v>0</v>
      </c>
      <c r="F13" s="11">
        <v>2</v>
      </c>
      <c r="G13" s="13">
        <v>0</v>
      </c>
      <c r="H13" s="11">
        <v>0</v>
      </c>
      <c r="I13" s="11">
        <v>0</v>
      </c>
      <c r="J13" s="13" t="s">
        <v>57</v>
      </c>
      <c r="K13" s="11">
        <v>0</v>
      </c>
      <c r="L13" s="11">
        <v>2</v>
      </c>
      <c r="M13" s="11">
        <v>3</v>
      </c>
      <c r="N13" s="14">
        <v>0.66666666666666663</v>
      </c>
      <c r="O13" s="11">
        <v>0</v>
      </c>
      <c r="P13" s="11">
        <v>0</v>
      </c>
      <c r="Q13" s="11">
        <v>10</v>
      </c>
      <c r="R13" s="11">
        <v>2</v>
      </c>
      <c r="S13" s="11">
        <v>3</v>
      </c>
      <c r="T13" s="11">
        <v>0</v>
      </c>
      <c r="U13" s="18">
        <v>0</v>
      </c>
      <c r="V13" s="19">
        <v>2</v>
      </c>
    </row>
    <row r="14" spans="1:22" ht="92" x14ac:dyDescent="1.65">
      <c r="A14" s="21" t="s">
        <v>27</v>
      </c>
      <c r="B14" s="11">
        <v>9</v>
      </c>
      <c r="C14" s="11">
        <v>23</v>
      </c>
      <c r="D14" s="12">
        <v>0.39130434782608697</v>
      </c>
      <c r="E14" s="11">
        <v>0</v>
      </c>
      <c r="F14" s="11">
        <v>0</v>
      </c>
      <c r="G14" s="13" t="s">
        <v>57</v>
      </c>
      <c r="H14" s="11">
        <v>0</v>
      </c>
      <c r="I14" s="11">
        <v>0</v>
      </c>
      <c r="J14" s="13" t="s">
        <v>57</v>
      </c>
      <c r="K14" s="11">
        <v>0</v>
      </c>
      <c r="L14" s="11">
        <v>2</v>
      </c>
      <c r="M14" s="11">
        <v>3</v>
      </c>
      <c r="N14" s="14">
        <v>0.66666666666666663</v>
      </c>
      <c r="O14" s="11">
        <v>0</v>
      </c>
      <c r="P14" s="11">
        <v>0</v>
      </c>
      <c r="Q14" s="11">
        <v>2</v>
      </c>
      <c r="R14" s="11">
        <v>3</v>
      </c>
      <c r="S14" s="11">
        <v>7</v>
      </c>
      <c r="T14" s="11">
        <v>0</v>
      </c>
      <c r="U14" s="18">
        <v>0</v>
      </c>
      <c r="V14" s="19">
        <v>0</v>
      </c>
    </row>
    <row r="15" spans="1:22" ht="92" x14ac:dyDescent="1.65">
      <c r="A15" s="21" t="s">
        <v>28</v>
      </c>
      <c r="B15" s="11">
        <v>17</v>
      </c>
      <c r="C15" s="11">
        <v>26</v>
      </c>
      <c r="D15" s="12">
        <v>0.65384615384615385</v>
      </c>
      <c r="E15" s="11">
        <v>0</v>
      </c>
      <c r="F15" s="11">
        <v>1</v>
      </c>
      <c r="G15" s="13">
        <v>0</v>
      </c>
      <c r="H15" s="11">
        <v>0</v>
      </c>
      <c r="I15" s="11">
        <v>0</v>
      </c>
      <c r="J15" s="13" t="s">
        <v>57</v>
      </c>
      <c r="K15" s="11">
        <v>0</v>
      </c>
      <c r="L15" s="11">
        <v>1</v>
      </c>
      <c r="M15" s="11">
        <v>1</v>
      </c>
      <c r="N15" s="14">
        <v>1</v>
      </c>
      <c r="O15" s="11">
        <v>0</v>
      </c>
      <c r="P15" s="11">
        <v>0</v>
      </c>
      <c r="Q15" s="11">
        <v>3</v>
      </c>
      <c r="R15" s="11">
        <v>3</v>
      </c>
      <c r="S15" s="11">
        <v>2</v>
      </c>
      <c r="T15" s="11">
        <v>0</v>
      </c>
      <c r="U15" s="18">
        <v>0</v>
      </c>
      <c r="V15" s="19">
        <v>1</v>
      </c>
    </row>
    <row r="16" spans="1:22" ht="92" x14ac:dyDescent="1.65">
      <c r="A16" s="10" t="s">
        <v>53</v>
      </c>
      <c r="B16" s="15">
        <v>130</v>
      </c>
      <c r="C16" s="15">
        <v>304</v>
      </c>
      <c r="D16" s="12">
        <v>0.42763157894736842</v>
      </c>
      <c r="E16" s="15">
        <v>26</v>
      </c>
      <c r="F16" s="15">
        <v>88</v>
      </c>
      <c r="G16" s="13">
        <v>0.29545454545454547</v>
      </c>
      <c r="H16" s="15">
        <v>11</v>
      </c>
      <c r="I16" s="15">
        <v>14</v>
      </c>
      <c r="J16" s="13">
        <v>0.83333333333333337</v>
      </c>
      <c r="K16" s="15">
        <v>5</v>
      </c>
      <c r="L16" s="15">
        <v>59</v>
      </c>
      <c r="M16" s="15">
        <v>53</v>
      </c>
      <c r="N16" s="14">
        <v>1.1132075471698113</v>
      </c>
      <c r="O16" s="15">
        <v>0</v>
      </c>
      <c r="P16" s="15">
        <v>0</v>
      </c>
      <c r="Q16" s="15">
        <v>30</v>
      </c>
      <c r="R16" s="15">
        <v>21</v>
      </c>
      <c r="S16" s="15">
        <v>19</v>
      </c>
      <c r="T16" s="15">
        <v>2</v>
      </c>
      <c r="U16" s="15">
        <v>1</v>
      </c>
      <c r="V16" s="15">
        <v>12</v>
      </c>
    </row>
  </sheetData>
  <mergeCells count="5">
    <mergeCell ref="A1:V1"/>
    <mergeCell ref="B2:D2"/>
    <mergeCell ref="E2:G2"/>
    <mergeCell ref="H2:J2"/>
    <mergeCell ref="O2:P2"/>
  </mergeCells>
  <pageMargins left="0.7" right="0.7" top="0.75" bottom="0.75" header="0.3" footer="0.3"/>
  <pageSetup fitToHeight="0"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6771-A772-4397-88EC-C622797692A6}">
  <sheetPr>
    <pageSetUpPr fitToPage="1"/>
  </sheetPr>
  <dimension ref="A1:V16"/>
  <sheetViews>
    <sheetView workbookViewId="0">
      <selection activeCell="B4" sqref="B4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58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.15" customHeight="1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f>SUM('P5:P8'!B4)</f>
        <v>16</v>
      </c>
      <c r="C4" s="11">
        <f>SUM('P5:P8'!C4)</f>
        <v>36</v>
      </c>
      <c r="D4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0.44444444444444442</v>
      </c>
      <c r="E4" s="11">
        <f>SUM('P5:P8'!E4)</f>
        <v>8</v>
      </c>
      <c r="F4" s="11">
        <f>SUM('P5:P8'!F4)</f>
        <v>16</v>
      </c>
      <c r="G4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0.5</v>
      </c>
      <c r="H4" s="11">
        <f>SUM('P5:P8'!H4)</f>
        <v>2</v>
      </c>
      <c r="I4" s="11">
        <f>SUM('P5:P8'!I4)</f>
        <v>6</v>
      </c>
      <c r="J4" s="13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0.33333333333333331</v>
      </c>
      <c r="K4" s="11">
        <f>SUM('P5:P8'!K4)</f>
        <v>0</v>
      </c>
      <c r="L4" s="11">
        <f>SUM('P5:P8'!L4)</f>
        <v>20</v>
      </c>
      <c r="M4" s="11">
        <f>SUM('P5:P8'!M4)</f>
        <v>4</v>
      </c>
      <c r="N4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5</v>
      </c>
      <c r="O4" s="11">
        <f>SUM('P5:P8'!O4)</f>
        <v>0</v>
      </c>
      <c r="P4" s="11">
        <f>SUM('P5:P8'!P4)</f>
        <v>0</v>
      </c>
      <c r="Q4" s="11">
        <f>SUM('P5:P8'!Q4)</f>
        <v>5</v>
      </c>
      <c r="R4" s="11">
        <f>SUM('P5:P8'!R4)</f>
        <v>2</v>
      </c>
      <c r="S4" s="11">
        <f>SUM('P5:P8'!S4)</f>
        <v>2</v>
      </c>
      <c r="T4" s="11">
        <f>SUM('P5:P8'!T4)</f>
        <v>0</v>
      </c>
      <c r="U4" s="11">
        <f>SUM('P5:P8'!U4)</f>
        <v>0</v>
      </c>
      <c r="V4" s="11">
        <f>SUM('P5:P8'!V4)</f>
        <v>0</v>
      </c>
    </row>
    <row r="5" spans="1:22" ht="92" x14ac:dyDescent="1.65">
      <c r="A5" s="21" t="s">
        <v>18</v>
      </c>
      <c r="B5" s="11">
        <f>SUM('P5:P8'!B5)</f>
        <v>7</v>
      </c>
      <c r="C5" s="11">
        <f>SUM('P5:P8'!C5)</f>
        <v>33</v>
      </c>
      <c r="D5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0.21212121212121213</v>
      </c>
      <c r="E5" s="11">
        <f>SUM('P5:P8'!E5)</f>
        <v>1</v>
      </c>
      <c r="F5" s="11">
        <f>SUM('P5:P8'!F5)</f>
        <v>8</v>
      </c>
      <c r="G5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0.125</v>
      </c>
      <c r="H5" s="11">
        <f>SUM('P5:P8'!H5)</f>
        <v>1</v>
      </c>
      <c r="I5" s="11">
        <f>SUM('P5:P8'!I5)</f>
        <v>1</v>
      </c>
      <c r="J5" s="13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1</v>
      </c>
      <c r="K5" s="11">
        <f>SUM('P5:P8'!K5)</f>
        <v>2</v>
      </c>
      <c r="L5" s="11">
        <f>SUM('P5:P8'!L5)</f>
        <v>16</v>
      </c>
      <c r="M5" s="11">
        <f>SUM('P5:P8'!M5)</f>
        <v>6</v>
      </c>
      <c r="N5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2.6666666666666665</v>
      </c>
      <c r="O5" s="11">
        <f>SUM('P5:P8'!O5)</f>
        <v>0</v>
      </c>
      <c r="P5" s="11">
        <f>SUM('P5:P8'!P5)</f>
        <v>0</v>
      </c>
      <c r="Q5" s="11">
        <f>SUM('P5:P8'!Q5)</f>
        <v>5</v>
      </c>
      <c r="R5" s="11">
        <f>SUM('P5:P8'!R5)</f>
        <v>1</v>
      </c>
      <c r="S5" s="11">
        <f>SUM('P5:P8'!S5)</f>
        <v>1</v>
      </c>
      <c r="T5" s="11">
        <f>SUM('P5:P8'!T5)</f>
        <v>0</v>
      </c>
      <c r="U5" s="11">
        <f>SUM('P5:P8'!U5)</f>
        <v>0</v>
      </c>
      <c r="V5" s="11">
        <f>SUM('P5:P8'!V5)</f>
        <v>0</v>
      </c>
    </row>
    <row r="6" spans="1:22" ht="92" x14ac:dyDescent="1.65">
      <c r="A6" s="21" t="s">
        <v>19</v>
      </c>
      <c r="B6" s="11">
        <f>SUM('P5:P8'!B6)</f>
        <v>15</v>
      </c>
      <c r="C6" s="11">
        <f>SUM('P5:P8'!C6)</f>
        <v>35</v>
      </c>
      <c r="D6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0.42857142857142855</v>
      </c>
      <c r="E6" s="11">
        <f>SUM('P5:P8'!E6)</f>
        <v>7</v>
      </c>
      <c r="F6" s="11">
        <f>SUM('P5:P8'!F6)</f>
        <v>20</v>
      </c>
      <c r="G6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0.35</v>
      </c>
      <c r="H6" s="11">
        <f>SUM('P5:P8'!H6)</f>
        <v>2</v>
      </c>
      <c r="I6" s="11">
        <f>SUM('P5:P8'!I6)</f>
        <v>3</v>
      </c>
      <c r="J6" s="13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0.66666666666666663</v>
      </c>
      <c r="K6" s="11">
        <f>SUM('P5:P8'!K6)</f>
        <v>0</v>
      </c>
      <c r="L6" s="11">
        <f>SUM('P5:P8'!L6)</f>
        <v>14</v>
      </c>
      <c r="M6" s="11">
        <f>SUM('P5:P8'!M6)</f>
        <v>1</v>
      </c>
      <c r="N6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14</v>
      </c>
      <c r="O6" s="11">
        <f>SUM('P5:P8'!O6)</f>
        <v>0</v>
      </c>
      <c r="P6" s="11">
        <f>SUM('P5:P8'!P6)</f>
        <v>0</v>
      </c>
      <c r="Q6" s="11">
        <f>SUM('P5:P8'!Q6)</f>
        <v>4</v>
      </c>
      <c r="R6" s="11">
        <f>SUM('P5:P8'!R6)</f>
        <v>6</v>
      </c>
      <c r="S6" s="11">
        <f>SUM('P5:P8'!S6)</f>
        <v>1</v>
      </c>
      <c r="T6" s="11">
        <f>SUM('P5:P8'!T6)</f>
        <v>0</v>
      </c>
      <c r="U6" s="11">
        <f>SUM('P5:P8'!U6)</f>
        <v>0</v>
      </c>
      <c r="V6" s="11">
        <f>SUM('P5:P8'!V6)</f>
        <v>0</v>
      </c>
    </row>
    <row r="7" spans="1:22" ht="92" x14ac:dyDescent="1.65">
      <c r="A7" s="21" t="s">
        <v>20</v>
      </c>
      <c r="B7" s="11">
        <f>SUM('P5:P8'!B7)</f>
        <v>21</v>
      </c>
      <c r="C7" s="11">
        <f>SUM('P5:P8'!C7)</f>
        <v>39</v>
      </c>
      <c r="D7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0.53846153846153844</v>
      </c>
      <c r="E7" s="11">
        <f>SUM('P5:P8'!E7)</f>
        <v>6</v>
      </c>
      <c r="F7" s="11">
        <f>SUM('P5:P8'!F7)</f>
        <v>16</v>
      </c>
      <c r="G7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0.375</v>
      </c>
      <c r="H7" s="11">
        <f>SUM('P5:P8'!H7)</f>
        <v>1</v>
      </c>
      <c r="I7" s="11">
        <f>SUM('P5:P8'!I7)</f>
        <v>1</v>
      </c>
      <c r="J7" s="13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1</v>
      </c>
      <c r="K7" s="11">
        <f>SUM('P5:P8'!K7)</f>
        <v>1</v>
      </c>
      <c r="L7" s="11">
        <f>SUM('P5:P8'!L7)</f>
        <v>8</v>
      </c>
      <c r="M7" s="11">
        <f>SUM('P5:P8'!M7)</f>
        <v>2</v>
      </c>
      <c r="N7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4</v>
      </c>
      <c r="O7" s="11">
        <f>SUM('P5:P8'!O7)</f>
        <v>0</v>
      </c>
      <c r="P7" s="11">
        <f>SUM('P5:P8'!P7)</f>
        <v>0</v>
      </c>
      <c r="Q7" s="11">
        <f>SUM('P5:P8'!Q7)</f>
        <v>5</v>
      </c>
      <c r="R7" s="11">
        <f>SUM('P5:P8'!R7)</f>
        <v>3</v>
      </c>
      <c r="S7" s="11">
        <f>SUM('P5:P8'!S7)</f>
        <v>0</v>
      </c>
      <c r="T7" s="11">
        <f>SUM('P5:P8'!T7)</f>
        <v>0</v>
      </c>
      <c r="U7" s="11">
        <f>SUM('P5:P8'!U7)</f>
        <v>0</v>
      </c>
      <c r="V7" s="11">
        <f>SUM('P5:P8'!V7)</f>
        <v>0</v>
      </c>
    </row>
    <row r="8" spans="1:22" ht="92" x14ac:dyDescent="1.65">
      <c r="A8" s="21" t="s">
        <v>21</v>
      </c>
      <c r="B8" s="11">
        <f>SUM('P5:P8'!B8)</f>
        <v>19</v>
      </c>
      <c r="C8" s="11">
        <f>SUM('P5:P8'!C8)</f>
        <v>31</v>
      </c>
      <c r="D8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0.61290322580645162</v>
      </c>
      <c r="E8" s="11">
        <f>SUM('P5:P8'!E8)</f>
        <v>10</v>
      </c>
      <c r="F8" s="11">
        <f>SUM('P5:P8'!F8)</f>
        <v>16</v>
      </c>
      <c r="G8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0.625</v>
      </c>
      <c r="H8" s="11">
        <f>SUM('P5:P8'!H8)</f>
        <v>1</v>
      </c>
      <c r="I8" s="11">
        <f>SUM('P5:P8'!I8)</f>
        <v>2</v>
      </c>
      <c r="J8" s="13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0.5</v>
      </c>
      <c r="K8" s="11">
        <f>SUM('P5:P8'!K8)</f>
        <v>1</v>
      </c>
      <c r="L8" s="11">
        <f>SUM('P5:P8'!L8)</f>
        <v>13</v>
      </c>
      <c r="M8" s="11">
        <f>SUM('P5:P8'!M8)</f>
        <v>5</v>
      </c>
      <c r="N8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2.6</v>
      </c>
      <c r="O8" s="11">
        <f>SUM('P5:P8'!O8)</f>
        <v>0</v>
      </c>
      <c r="P8" s="11">
        <f>SUM('P5:P8'!P8)</f>
        <v>0</v>
      </c>
      <c r="Q8" s="11">
        <f>SUM('P5:P8'!Q8)</f>
        <v>3</v>
      </c>
      <c r="R8" s="11">
        <f>SUM('P5:P8'!R8)</f>
        <v>4</v>
      </c>
      <c r="S8" s="11">
        <f>SUM('P5:P8'!S8)</f>
        <v>0</v>
      </c>
      <c r="T8" s="11">
        <f>SUM('P5:P8'!T8)</f>
        <v>1</v>
      </c>
      <c r="U8" s="11">
        <f>SUM('P5:P8'!U8)</f>
        <v>0</v>
      </c>
      <c r="V8" s="11">
        <f>SUM('P5:P8'!V8)</f>
        <v>1</v>
      </c>
    </row>
    <row r="9" spans="1:22" ht="92" x14ac:dyDescent="1.65">
      <c r="A9" s="21" t="s">
        <v>22</v>
      </c>
      <c r="B9" s="11">
        <f>SUM('P5:P8'!B9)</f>
        <v>13</v>
      </c>
      <c r="C9" s="11">
        <f>SUM('P5:P8'!C9)</f>
        <v>28</v>
      </c>
      <c r="D9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0.4642857142857143</v>
      </c>
      <c r="E9" s="11">
        <f>SUM('P5:P8'!E9)</f>
        <v>6</v>
      </c>
      <c r="F9" s="11">
        <f>SUM('P5:P8'!F9)</f>
        <v>16</v>
      </c>
      <c r="G9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0.375</v>
      </c>
      <c r="H9" s="11">
        <f>SUM('P5:P8'!H9)</f>
        <v>1</v>
      </c>
      <c r="I9" s="11">
        <f>SUM('P5:P8'!I9)</f>
        <v>2</v>
      </c>
      <c r="J9" s="13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0.5</v>
      </c>
      <c r="K9" s="11">
        <f>SUM('P5:P8'!K9)</f>
        <v>0</v>
      </c>
      <c r="L9" s="11">
        <f>SUM('P5:P8'!L9)</f>
        <v>9</v>
      </c>
      <c r="M9" s="11">
        <f>SUM('P5:P8'!M9)</f>
        <v>5</v>
      </c>
      <c r="N9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1.8</v>
      </c>
      <c r="O9" s="11">
        <f>SUM('P5:P8'!O9)</f>
        <v>0</v>
      </c>
      <c r="P9" s="11">
        <f>SUM('P5:P8'!P9)</f>
        <v>0</v>
      </c>
      <c r="Q9" s="11">
        <f>SUM('P5:P8'!Q9)</f>
        <v>4</v>
      </c>
      <c r="R9" s="11">
        <f>SUM('P5:P8'!R9)</f>
        <v>1</v>
      </c>
      <c r="S9" s="11">
        <f>SUM('P5:P8'!S9)</f>
        <v>0</v>
      </c>
      <c r="T9" s="11">
        <f>SUM('P5:P8'!T9)</f>
        <v>1</v>
      </c>
      <c r="U9" s="11">
        <f>SUM('P5:P8'!U9)</f>
        <v>0</v>
      </c>
      <c r="V9" s="11">
        <f>SUM('P5:P8'!V9)</f>
        <v>2</v>
      </c>
    </row>
    <row r="10" spans="1:22" ht="92" x14ac:dyDescent="1.65">
      <c r="A10" s="21" t="s">
        <v>23</v>
      </c>
      <c r="B10" s="11">
        <f>SUM('P5:P8'!B10)</f>
        <v>11</v>
      </c>
      <c r="C10" s="11">
        <f>SUM('P5:P8'!C10)</f>
        <v>26</v>
      </c>
      <c r="D10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0.42307692307692307</v>
      </c>
      <c r="E10" s="11">
        <f>SUM('P5:P8'!E10)</f>
        <v>5</v>
      </c>
      <c r="F10" s="11">
        <f>SUM('P5:P8'!F10)</f>
        <v>15</v>
      </c>
      <c r="G10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0.33333333333333331</v>
      </c>
      <c r="H10" s="11">
        <f>SUM('P5:P8'!H10)</f>
        <v>0</v>
      </c>
      <c r="I10" s="11">
        <f>SUM('P5:P8'!I10)</f>
        <v>0</v>
      </c>
      <c r="J10" s="13" t="str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-</v>
      </c>
      <c r="K10" s="11">
        <f>SUM('P5:P8'!K10)</f>
        <v>0</v>
      </c>
      <c r="L10" s="11">
        <f>SUM('P5:P8'!L10)</f>
        <v>2</v>
      </c>
      <c r="M10" s="11">
        <f>SUM('P5:P8'!M10)</f>
        <v>3</v>
      </c>
      <c r="N10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0.66666666666666663</v>
      </c>
      <c r="O10" s="11">
        <f>SUM('P5:P8'!O10)</f>
        <v>0</v>
      </c>
      <c r="P10" s="11">
        <f>SUM('P5:P8'!P10)</f>
        <v>0</v>
      </c>
      <c r="Q10" s="11">
        <f>SUM('P5:P8'!Q10)</f>
        <v>2</v>
      </c>
      <c r="R10" s="11">
        <f>SUM('P5:P8'!R10)</f>
        <v>2</v>
      </c>
      <c r="S10" s="11">
        <f>SUM('P5:P8'!S10)</f>
        <v>2</v>
      </c>
      <c r="T10" s="11">
        <f>SUM('P5:P8'!T10)</f>
        <v>0</v>
      </c>
      <c r="U10" s="11">
        <f>SUM('P5:P8'!U10)</f>
        <v>0</v>
      </c>
      <c r="V10" s="11">
        <f>SUM('P5:P8'!V10)</f>
        <v>0</v>
      </c>
    </row>
    <row r="11" spans="1:22" ht="92" x14ac:dyDescent="1.65">
      <c r="A11" s="21" t="s">
        <v>24</v>
      </c>
      <c r="B11" s="11">
        <f>SUM('P5:P8'!B11)</f>
        <v>18</v>
      </c>
      <c r="C11" s="11">
        <f>SUM('P5:P8'!C11)</f>
        <v>41</v>
      </c>
      <c r="D11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0.43902439024390244</v>
      </c>
      <c r="E11" s="11">
        <f>SUM('P5:P8'!E11)</f>
        <v>12</v>
      </c>
      <c r="F11" s="11">
        <f>SUM('P5:P8'!F11)</f>
        <v>27</v>
      </c>
      <c r="G11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0.44444444444444442</v>
      </c>
      <c r="H11" s="11">
        <f>SUM('P5:P8'!H11)</f>
        <v>4</v>
      </c>
      <c r="I11" s="11">
        <f>SUM('P5:P8'!I11)</f>
        <v>5</v>
      </c>
      <c r="J11" s="13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0.8</v>
      </c>
      <c r="K11" s="11">
        <f>SUM('P5:P8'!K11)</f>
        <v>1</v>
      </c>
      <c r="L11" s="11">
        <f>SUM('P5:P8'!L11)</f>
        <v>8</v>
      </c>
      <c r="M11" s="11">
        <f>SUM('P5:P8'!M11)</f>
        <v>3</v>
      </c>
      <c r="N11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2.6666666666666665</v>
      </c>
      <c r="O11" s="11">
        <f>SUM('P5:P8'!O11)</f>
        <v>0</v>
      </c>
      <c r="P11" s="11">
        <f>SUM('P5:P8'!P11)</f>
        <v>0</v>
      </c>
      <c r="Q11" s="11">
        <f>SUM('P5:P8'!Q11)</f>
        <v>3</v>
      </c>
      <c r="R11" s="11">
        <f>SUM('P5:P8'!R11)</f>
        <v>2</v>
      </c>
      <c r="S11" s="11">
        <f>SUM('P5:P8'!S11)</f>
        <v>1</v>
      </c>
      <c r="T11" s="11">
        <f>SUM('P5:P8'!T11)</f>
        <v>0</v>
      </c>
      <c r="U11" s="11">
        <f>SUM('P5:P8'!U11)</f>
        <v>0</v>
      </c>
      <c r="V11" s="11">
        <f>SUM('P5:P8'!V11)</f>
        <v>1</v>
      </c>
    </row>
    <row r="12" spans="1:22" ht="92" x14ac:dyDescent="1.65">
      <c r="A12" s="21" t="s">
        <v>25</v>
      </c>
      <c r="B12" s="11">
        <f>SUM('P5:P8'!B12)</f>
        <v>17</v>
      </c>
      <c r="C12" s="11">
        <f>SUM('P5:P8'!C12)</f>
        <v>29</v>
      </c>
      <c r="D12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0.58620689655172409</v>
      </c>
      <c r="E12" s="11">
        <f>SUM('P5:P8'!E12)</f>
        <v>7</v>
      </c>
      <c r="F12" s="11">
        <f>SUM('P5:P8'!F12)</f>
        <v>14</v>
      </c>
      <c r="G12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0.5</v>
      </c>
      <c r="H12" s="11">
        <f>SUM('P5:P8'!H12)</f>
        <v>0</v>
      </c>
      <c r="I12" s="11">
        <f>SUM('P5:P8'!I12)</f>
        <v>0</v>
      </c>
      <c r="J12" s="13" t="str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-</v>
      </c>
      <c r="K12" s="11">
        <f>SUM('P5:P8'!K12)</f>
        <v>0</v>
      </c>
      <c r="L12" s="11">
        <f>SUM('P5:P8'!L12)</f>
        <v>4</v>
      </c>
      <c r="M12" s="11">
        <f>SUM('P5:P8'!M12)</f>
        <v>7</v>
      </c>
      <c r="N12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0.5714285714285714</v>
      </c>
      <c r="O12" s="11">
        <f>SUM('P5:P8'!O12)</f>
        <v>0</v>
      </c>
      <c r="P12" s="11">
        <f>SUM('P5:P8'!P12)</f>
        <v>0</v>
      </c>
      <c r="Q12" s="11">
        <f>SUM('P5:P8'!Q12)</f>
        <v>1</v>
      </c>
      <c r="R12" s="11">
        <f>SUM('P5:P8'!R12)</f>
        <v>1</v>
      </c>
      <c r="S12" s="11">
        <f>SUM('P5:P8'!S12)</f>
        <v>2</v>
      </c>
      <c r="T12" s="11">
        <f>SUM('P5:P8'!T12)</f>
        <v>0</v>
      </c>
      <c r="U12" s="11">
        <f>SUM('P5:P8'!U12)</f>
        <v>0</v>
      </c>
      <c r="V12" s="11">
        <f>SUM('P5:P8'!V12)</f>
        <v>0</v>
      </c>
    </row>
    <row r="13" spans="1:22" ht="92" x14ac:dyDescent="1.65">
      <c r="A13" s="21" t="s">
        <v>26</v>
      </c>
      <c r="B13" s="11">
        <f>SUM('P5:P8'!B13)</f>
        <v>13</v>
      </c>
      <c r="C13" s="11">
        <f>SUM('P5:P8'!C13)</f>
        <v>22</v>
      </c>
      <c r="D13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0.59090909090909094</v>
      </c>
      <c r="E13" s="11">
        <f>SUM('P5:P8'!E13)</f>
        <v>0</v>
      </c>
      <c r="F13" s="11">
        <f>SUM('P5:P8'!F13)</f>
        <v>2</v>
      </c>
      <c r="G13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</v>
      </c>
      <c r="H13" s="11">
        <f>SUM('P5:P8'!H13)</f>
        <v>0</v>
      </c>
      <c r="I13" s="11">
        <f>SUM('P5:P8'!I13)</f>
        <v>0</v>
      </c>
      <c r="J13" s="13" t="str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-</v>
      </c>
      <c r="K13" s="11">
        <f>SUM('P5:P8'!K13)</f>
        <v>0</v>
      </c>
      <c r="L13" s="11">
        <f>SUM('P5:P8'!L13)</f>
        <v>3</v>
      </c>
      <c r="M13" s="11">
        <f>SUM('P5:P8'!M13)</f>
        <v>4</v>
      </c>
      <c r="N13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0.75</v>
      </c>
      <c r="O13" s="11">
        <f>SUM('P5:P8'!O13)</f>
        <v>0</v>
      </c>
      <c r="P13" s="11">
        <f>SUM('P5:P8'!P13)</f>
        <v>0</v>
      </c>
      <c r="Q13" s="11">
        <f>SUM('P5:P8'!Q13)</f>
        <v>10</v>
      </c>
      <c r="R13" s="11">
        <f>SUM('P5:P8'!R13)</f>
        <v>2</v>
      </c>
      <c r="S13" s="11">
        <f>SUM('P5:P8'!S13)</f>
        <v>5</v>
      </c>
      <c r="T13" s="11">
        <f>SUM('P5:P8'!T13)</f>
        <v>0</v>
      </c>
      <c r="U13" s="11">
        <f>SUM('P5:P8'!U13)</f>
        <v>0</v>
      </c>
      <c r="V13" s="11">
        <f>SUM('P5:P8'!V13)</f>
        <v>1</v>
      </c>
    </row>
    <row r="14" spans="1:22" ht="92" x14ac:dyDescent="1.65">
      <c r="A14" s="21" t="s">
        <v>27</v>
      </c>
      <c r="B14" s="11">
        <f>SUM('P5:P8'!B14)</f>
        <v>19</v>
      </c>
      <c r="C14" s="11">
        <f>SUM('P5:P8'!C14)</f>
        <v>29</v>
      </c>
      <c r="D14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0.65517241379310343</v>
      </c>
      <c r="E14" s="11">
        <f>SUM('P5:P8'!E14)</f>
        <v>0</v>
      </c>
      <c r="F14" s="11">
        <f>SUM('P5:P8'!F14)</f>
        <v>0</v>
      </c>
      <c r="G14" s="13" t="str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-</v>
      </c>
      <c r="H14" s="11">
        <f>SUM('P5:P8'!H14)</f>
        <v>0</v>
      </c>
      <c r="I14" s="11">
        <f>SUM('P5:P8'!I14)</f>
        <v>0</v>
      </c>
      <c r="J14" s="13" t="str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-</v>
      </c>
      <c r="K14" s="11">
        <f>SUM('P5:P8'!K14)</f>
        <v>0</v>
      </c>
      <c r="L14" s="11">
        <f>SUM('P5:P8'!L14)</f>
        <v>4</v>
      </c>
      <c r="M14" s="11">
        <f>SUM('P5:P8'!M14)</f>
        <v>1</v>
      </c>
      <c r="N14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4</v>
      </c>
      <c r="O14" s="11">
        <f>SUM('P5:P8'!O14)</f>
        <v>0</v>
      </c>
      <c r="P14" s="11">
        <f>SUM('P5:P8'!P14)</f>
        <v>0</v>
      </c>
      <c r="Q14" s="11">
        <f>SUM('P5:P8'!Q14)</f>
        <v>7</v>
      </c>
      <c r="R14" s="11">
        <f>SUM('P5:P8'!R14)</f>
        <v>0</v>
      </c>
      <c r="S14" s="11">
        <f>SUM('P5:P8'!S14)</f>
        <v>3</v>
      </c>
      <c r="T14" s="11">
        <f>SUM('P5:P8'!T14)</f>
        <v>0</v>
      </c>
      <c r="U14" s="11">
        <f>SUM('P5:P8'!U14)</f>
        <v>0</v>
      </c>
      <c r="V14" s="11">
        <f>SUM('P5:P8'!V14)</f>
        <v>3</v>
      </c>
    </row>
    <row r="15" spans="1:22" ht="92" x14ac:dyDescent="1.65">
      <c r="A15" s="21" t="s">
        <v>28</v>
      </c>
      <c r="B15" s="11">
        <f>SUM('P5:P8'!B15)</f>
        <v>9</v>
      </c>
      <c r="C15" s="11">
        <f>SUM('P5:P8'!C15)</f>
        <v>18</v>
      </c>
      <c r="D15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0.5</v>
      </c>
      <c r="E15" s="11">
        <f>SUM('P5:P8'!E15)</f>
        <v>0</v>
      </c>
      <c r="F15" s="11">
        <f>SUM('P5:P8'!F15)</f>
        <v>0</v>
      </c>
      <c r="G15" s="13" t="str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-</v>
      </c>
      <c r="H15" s="11">
        <f>SUM('P5:P8'!H15)</f>
        <v>0</v>
      </c>
      <c r="I15" s="11">
        <f>SUM('P5:P8'!I15)</f>
        <v>0</v>
      </c>
      <c r="J15" s="13" t="str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-</v>
      </c>
      <c r="K15" s="11">
        <f>SUM('P5:P8'!K15)</f>
        <v>0</v>
      </c>
      <c r="L15" s="11">
        <f>SUM('P5:P8'!L15)</f>
        <v>1</v>
      </c>
      <c r="M15" s="11">
        <f>SUM('P5:P8'!M15)</f>
        <v>2</v>
      </c>
      <c r="N15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0.5</v>
      </c>
      <c r="O15" s="11">
        <f>SUM('P5:P8'!O15)</f>
        <v>0</v>
      </c>
      <c r="P15" s="11">
        <f>SUM('P5:P8'!P15)</f>
        <v>0</v>
      </c>
      <c r="Q15" s="11">
        <f>SUM('P5:P8'!Q15)</f>
        <v>9</v>
      </c>
      <c r="R15" s="11">
        <f>SUM('P5:P8'!R15)</f>
        <v>0</v>
      </c>
      <c r="S15" s="11">
        <f>SUM('P5:P8'!S15)</f>
        <v>2</v>
      </c>
      <c r="T15" s="11">
        <f>SUM('P5:P8'!T15)</f>
        <v>0</v>
      </c>
      <c r="U15" s="11">
        <f>SUM('P5:P8'!U15)</f>
        <v>0</v>
      </c>
      <c r="V15" s="11">
        <f>SUM('P5:P8'!V15)</f>
        <v>1</v>
      </c>
    </row>
    <row r="16" spans="1:22" ht="92" x14ac:dyDescent="1.65">
      <c r="A16" s="10" t="s">
        <v>53</v>
      </c>
      <c r="B16" s="11">
        <f>SUM('P5:P8'!B16)</f>
        <v>178</v>
      </c>
      <c r="C16" s="11">
        <f>SUM('P5:P8'!C16)</f>
        <v>367</v>
      </c>
      <c r="D16" s="12">
        <f>IFERROR(Table33567891011121314151617181920212223242526272829333583629393774171921232527293133353842454955636771764616[[#This Row],[Made]]/Table33567891011121314151617181920212223242526272829333583629393774171921232527293133353842454955636771764616[[#This Row],[Attempt]],"-")</f>
        <v>0.48501362397820164</v>
      </c>
      <c r="E16" s="11">
        <f>SUM('P5:P8'!E16)</f>
        <v>62</v>
      </c>
      <c r="F16" s="11">
        <f>SUM('P5:P8'!F16)</f>
        <v>150</v>
      </c>
      <c r="G16" s="13">
        <f>IFERROR(Table33567891011121314151617181920212223242526272829333583629393774171921232527293133353842454955636771764616[[#This Row],[Made 3]]/Table33567891011121314151617181920212223242526272829333583629393774171921232527293133353842454955636771764616[[#This Row],[Attempt 3]],"-")</f>
        <v>0.41333333333333333</v>
      </c>
      <c r="H16" s="11">
        <f>SUM('P5:P8'!H16)</f>
        <v>12</v>
      </c>
      <c r="I16" s="11">
        <f>SUM('P5:P8'!I16)</f>
        <v>20</v>
      </c>
      <c r="J16" s="13">
        <f>IFERROR(Table33567891011121314151617181920212223242526272829333583629393774171921232527293133353842454955636771764616[[#This Row],[FTM]]/Table33567891011121314151617181920212223242526272829333583629393774171921232527293133353842454955636771764616[[#This Row],[FTA]],"-")</f>
        <v>0.6</v>
      </c>
      <c r="K16" s="11">
        <f>SUM('P5:P8'!K16)</f>
        <v>5</v>
      </c>
      <c r="L16" s="11">
        <f>SUM('P5:P8'!L16)</f>
        <v>102</v>
      </c>
      <c r="M16" s="11">
        <f>SUM('P5:P8'!M16)</f>
        <v>43</v>
      </c>
      <c r="N16" s="14">
        <f>IFERROR(Table33567891011121314151617181920212223242526272829333583629393774171921232527293133353842454955636771764616[[#This Row],[Assists]]/Table33567891011121314151617181920212223242526272829333583629393774171921232527293133353842454955636771764616[[#This Row],[Turnovers]],Table33567891011121314151617181920212223242526272829333583629393774171921232527293133353842454955636771764616[[#This Row],[Assists]])</f>
        <v>2.3720930232558142</v>
      </c>
      <c r="O16" s="11">
        <f>SUM('P5:P8'!O16)</f>
        <v>0</v>
      </c>
      <c r="P16" s="11">
        <f>SUM('P5:P8'!P16)</f>
        <v>0</v>
      </c>
      <c r="Q16" s="11">
        <f>SUM('P5:P8'!Q16)</f>
        <v>58</v>
      </c>
      <c r="R16" s="11">
        <f>SUM('P5:P8'!R16)</f>
        <v>24</v>
      </c>
      <c r="S16" s="11">
        <f>SUM('P5:P8'!S16)</f>
        <v>19</v>
      </c>
      <c r="T16" s="11">
        <f>SUM('P5:P8'!T16)</f>
        <v>2</v>
      </c>
      <c r="U16" s="11">
        <f>SUM('P5:P8'!U16)</f>
        <v>0</v>
      </c>
      <c r="V16" s="11">
        <f>SUM('P5:P8'!V16)</f>
        <v>9</v>
      </c>
    </row>
  </sheetData>
  <mergeCells count="5">
    <mergeCell ref="A1:V1"/>
    <mergeCell ref="B2:D2"/>
    <mergeCell ref="E2:G2"/>
    <mergeCell ref="H2:J2"/>
    <mergeCell ref="O2:P2"/>
  </mergeCells>
  <pageMargins left="0.7" right="0.7" top="0.75" bottom="0.75" header="0.3" footer="0.3"/>
  <pageSetup fitToHeight="0"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91C8-8190-4F30-AA20-1116703C2FDA}">
  <sheetPr>
    <pageSetUpPr fitToPage="1"/>
  </sheetPr>
  <dimension ref="A1:V34"/>
  <sheetViews>
    <sheetView zoomScale="15" workbookViewId="0">
      <selection activeCell="G8" sqref="G8"/>
    </sheetView>
  </sheetViews>
  <sheetFormatPr defaultColWidth="8.90625" defaultRowHeight="14.5" x14ac:dyDescent="0.35"/>
  <cols>
    <col min="1" max="1" width="51.08984375" bestFit="1" customWidth="1"/>
    <col min="2" max="2" width="43.453125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43.54296875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59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" x14ac:dyDescent="2">
      <c r="A2" s="22"/>
      <c r="B2" s="33" t="s">
        <v>56</v>
      </c>
      <c r="C2" s="34"/>
      <c r="D2" s="34"/>
      <c r="E2" s="33" t="s">
        <v>30</v>
      </c>
      <c r="F2" s="34"/>
      <c r="G2" s="34"/>
      <c r="H2" s="33" t="s">
        <v>31</v>
      </c>
      <c r="I2" s="34"/>
      <c r="J2" s="34"/>
      <c r="K2" s="23"/>
      <c r="L2" s="23"/>
      <c r="M2" s="23"/>
      <c r="N2" s="23"/>
      <c r="O2" s="34" t="s">
        <v>32</v>
      </c>
      <c r="P2" s="34"/>
      <c r="Q2" s="24"/>
      <c r="R2" s="25"/>
      <c r="S2" s="22"/>
      <c r="T2" s="22"/>
      <c r="U2" s="22"/>
      <c r="V2" s="24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5</v>
      </c>
      <c r="C4" s="11">
        <v>5</v>
      </c>
      <c r="D4" s="12">
        <v>1</v>
      </c>
      <c r="E4" s="11">
        <v>1</v>
      </c>
      <c r="F4" s="11">
        <v>1</v>
      </c>
      <c r="G4" s="13">
        <v>1</v>
      </c>
      <c r="H4" s="11">
        <v>0</v>
      </c>
      <c r="I4" s="11">
        <v>0</v>
      </c>
      <c r="J4" s="13" t="s">
        <v>57</v>
      </c>
      <c r="K4" s="11">
        <v>0</v>
      </c>
      <c r="L4" s="11">
        <v>4</v>
      </c>
      <c r="M4" s="11">
        <v>1</v>
      </c>
      <c r="N4" s="14">
        <v>4</v>
      </c>
      <c r="O4" s="11">
        <v>0</v>
      </c>
      <c r="P4" s="11">
        <v>0</v>
      </c>
      <c r="Q4" s="11">
        <v>0</v>
      </c>
      <c r="R4" s="11">
        <v>1</v>
      </c>
      <c r="S4" s="11">
        <v>0</v>
      </c>
      <c r="T4" s="11">
        <v>0</v>
      </c>
      <c r="U4" s="18">
        <v>0</v>
      </c>
      <c r="V4" s="19">
        <v>0</v>
      </c>
    </row>
    <row r="5" spans="1:22" ht="92" x14ac:dyDescent="1.65">
      <c r="A5" s="21" t="s">
        <v>18</v>
      </c>
      <c r="B5" s="11">
        <v>2</v>
      </c>
      <c r="C5" s="11">
        <v>5</v>
      </c>
      <c r="D5" s="12">
        <v>0.4</v>
      </c>
      <c r="E5" s="11">
        <v>0</v>
      </c>
      <c r="F5" s="11">
        <v>1</v>
      </c>
      <c r="G5" s="13">
        <v>0</v>
      </c>
      <c r="H5" s="11">
        <v>0</v>
      </c>
      <c r="I5" s="11">
        <v>0</v>
      </c>
      <c r="J5" s="13" t="s">
        <v>57</v>
      </c>
      <c r="K5" s="11">
        <v>0</v>
      </c>
      <c r="L5" s="11">
        <v>1</v>
      </c>
      <c r="M5" s="11">
        <v>3</v>
      </c>
      <c r="N5" s="14">
        <v>0.33333333333333331</v>
      </c>
      <c r="O5" s="11">
        <v>0</v>
      </c>
      <c r="P5" s="11">
        <v>0</v>
      </c>
      <c r="Q5" s="11">
        <v>0</v>
      </c>
      <c r="R5" s="11">
        <v>1</v>
      </c>
      <c r="S5" s="11">
        <v>0</v>
      </c>
      <c r="T5" s="11">
        <v>0</v>
      </c>
      <c r="U5" s="18">
        <v>0</v>
      </c>
      <c r="V5" s="19">
        <v>0</v>
      </c>
    </row>
    <row r="6" spans="1:22" ht="92" x14ac:dyDescent="1.65">
      <c r="A6" s="21" t="s">
        <v>19</v>
      </c>
      <c r="B6" s="11">
        <v>2</v>
      </c>
      <c r="C6" s="11">
        <v>5</v>
      </c>
      <c r="D6" s="12">
        <v>0.4</v>
      </c>
      <c r="E6" s="11">
        <v>0</v>
      </c>
      <c r="F6" s="11">
        <v>0</v>
      </c>
      <c r="G6" s="13" t="s">
        <v>57</v>
      </c>
      <c r="H6" s="11">
        <v>0</v>
      </c>
      <c r="I6" s="11">
        <v>0</v>
      </c>
      <c r="J6" s="13" t="s">
        <v>57</v>
      </c>
      <c r="K6" s="11">
        <v>0</v>
      </c>
      <c r="L6" s="11">
        <v>0</v>
      </c>
      <c r="M6" s="11">
        <v>1</v>
      </c>
      <c r="N6" s="14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8">
        <v>0</v>
      </c>
      <c r="V6" s="19">
        <v>0</v>
      </c>
    </row>
    <row r="7" spans="1:22" ht="92" x14ac:dyDescent="1.65">
      <c r="A7" s="21" t="s">
        <v>20</v>
      </c>
      <c r="B7" s="11">
        <v>0</v>
      </c>
      <c r="C7" s="11">
        <v>2</v>
      </c>
      <c r="D7" s="12">
        <v>0</v>
      </c>
      <c r="E7" s="11">
        <v>0</v>
      </c>
      <c r="F7" s="11">
        <v>0</v>
      </c>
      <c r="G7" s="13" t="s">
        <v>57</v>
      </c>
      <c r="H7" s="11">
        <v>0</v>
      </c>
      <c r="I7" s="11">
        <v>0</v>
      </c>
      <c r="J7" s="13" t="s">
        <v>57</v>
      </c>
      <c r="K7" s="11">
        <v>0</v>
      </c>
      <c r="L7" s="11">
        <v>1</v>
      </c>
      <c r="M7" s="11">
        <v>0</v>
      </c>
      <c r="N7" s="14">
        <v>1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8">
        <v>0</v>
      </c>
      <c r="V7" s="19">
        <v>0</v>
      </c>
    </row>
    <row r="8" spans="1:22" ht="92" x14ac:dyDescent="1.65">
      <c r="A8" s="21" t="s">
        <v>21</v>
      </c>
      <c r="B8" s="11">
        <v>0</v>
      </c>
      <c r="C8" s="11">
        <v>2</v>
      </c>
      <c r="D8" s="12">
        <v>0</v>
      </c>
      <c r="E8" s="11">
        <v>0</v>
      </c>
      <c r="F8" s="11">
        <v>1</v>
      </c>
      <c r="G8" s="13">
        <v>0</v>
      </c>
      <c r="H8" s="11">
        <v>0</v>
      </c>
      <c r="I8" s="11">
        <v>0</v>
      </c>
      <c r="J8" s="13" t="s">
        <v>57</v>
      </c>
      <c r="K8" s="11">
        <v>0</v>
      </c>
      <c r="L8" s="11">
        <v>2</v>
      </c>
      <c r="M8" s="11">
        <v>0</v>
      </c>
      <c r="N8" s="14">
        <v>2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8">
        <v>0</v>
      </c>
      <c r="V8" s="19">
        <v>0</v>
      </c>
    </row>
    <row r="9" spans="1:22" ht="92" x14ac:dyDescent="1.65">
      <c r="A9" s="21" t="s">
        <v>22</v>
      </c>
      <c r="B9" s="11">
        <v>4</v>
      </c>
      <c r="C9" s="11">
        <v>9</v>
      </c>
      <c r="D9" s="12">
        <v>0.44444444444444442</v>
      </c>
      <c r="E9" s="11">
        <v>3</v>
      </c>
      <c r="F9" s="11">
        <v>7</v>
      </c>
      <c r="G9" s="13">
        <v>0.42857142857142855</v>
      </c>
      <c r="H9" s="11">
        <v>0</v>
      </c>
      <c r="I9" s="11">
        <v>0</v>
      </c>
      <c r="J9" s="13" t="s">
        <v>57</v>
      </c>
      <c r="K9" s="11">
        <v>0</v>
      </c>
      <c r="L9" s="11">
        <v>1</v>
      </c>
      <c r="M9" s="11">
        <v>1</v>
      </c>
      <c r="N9" s="14">
        <v>1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8">
        <v>0</v>
      </c>
      <c r="V9" s="19">
        <v>0</v>
      </c>
    </row>
    <row r="10" spans="1:22" ht="92" x14ac:dyDescent="1.65">
      <c r="A10" s="21" t="s">
        <v>23</v>
      </c>
      <c r="B10" s="11">
        <v>1</v>
      </c>
      <c r="C10" s="11">
        <v>1</v>
      </c>
      <c r="D10" s="12">
        <v>1</v>
      </c>
      <c r="E10" s="11">
        <v>0</v>
      </c>
      <c r="F10" s="11">
        <v>0</v>
      </c>
      <c r="G10" s="13" t="s">
        <v>57</v>
      </c>
      <c r="H10" s="11">
        <v>0</v>
      </c>
      <c r="I10" s="11">
        <v>0</v>
      </c>
      <c r="J10" s="13" t="s">
        <v>57</v>
      </c>
      <c r="K10" s="11">
        <v>0</v>
      </c>
      <c r="L10" s="11">
        <v>0</v>
      </c>
      <c r="M10" s="11">
        <v>0</v>
      </c>
      <c r="N10" s="14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8">
        <v>0</v>
      </c>
      <c r="V10" s="19">
        <v>0</v>
      </c>
    </row>
    <row r="11" spans="1:22" ht="92" x14ac:dyDescent="1.65">
      <c r="A11" s="21" t="s">
        <v>24</v>
      </c>
      <c r="B11" s="11">
        <v>0</v>
      </c>
      <c r="C11" s="11">
        <v>0</v>
      </c>
      <c r="D11" s="12" t="s">
        <v>57</v>
      </c>
      <c r="E11" s="11">
        <v>0</v>
      </c>
      <c r="F11" s="11">
        <v>0</v>
      </c>
      <c r="G11" s="13" t="s">
        <v>57</v>
      </c>
      <c r="H11" s="11">
        <v>0</v>
      </c>
      <c r="I11" s="11">
        <v>0</v>
      </c>
      <c r="J11" s="13" t="s">
        <v>57</v>
      </c>
      <c r="K11" s="11">
        <v>0</v>
      </c>
      <c r="L11" s="11">
        <v>0</v>
      </c>
      <c r="M11" s="11">
        <v>0</v>
      </c>
      <c r="N11" s="14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8">
        <v>0</v>
      </c>
      <c r="V11" s="19">
        <v>0</v>
      </c>
    </row>
    <row r="12" spans="1:22" ht="92" x14ac:dyDescent="1.65">
      <c r="A12" s="21" t="s">
        <v>25</v>
      </c>
      <c r="B12" s="11">
        <v>1</v>
      </c>
      <c r="C12" s="11">
        <v>1</v>
      </c>
      <c r="D12" s="12">
        <v>1</v>
      </c>
      <c r="E12" s="11">
        <v>1</v>
      </c>
      <c r="F12" s="11">
        <v>1</v>
      </c>
      <c r="G12" s="13">
        <v>1</v>
      </c>
      <c r="H12" s="11">
        <v>0</v>
      </c>
      <c r="I12" s="11">
        <v>0</v>
      </c>
      <c r="J12" s="13"/>
      <c r="K12" s="11">
        <v>0</v>
      </c>
      <c r="L12" s="11">
        <v>0</v>
      </c>
      <c r="M12" s="11">
        <v>3</v>
      </c>
      <c r="N12" s="14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8">
        <v>0</v>
      </c>
      <c r="V12" s="19">
        <v>0</v>
      </c>
    </row>
    <row r="13" spans="1:22" ht="92" x14ac:dyDescent="1.65">
      <c r="A13" s="21" t="s">
        <v>26</v>
      </c>
      <c r="B13" s="11">
        <v>3</v>
      </c>
      <c r="C13" s="11">
        <v>5</v>
      </c>
      <c r="D13" s="12">
        <v>0.6</v>
      </c>
      <c r="E13" s="11">
        <v>0</v>
      </c>
      <c r="F13" s="11">
        <v>0</v>
      </c>
      <c r="G13" s="13" t="s">
        <v>57</v>
      </c>
      <c r="H13" s="11">
        <v>0</v>
      </c>
      <c r="I13" s="11">
        <v>0</v>
      </c>
      <c r="J13" s="13" t="s">
        <v>57</v>
      </c>
      <c r="K13" s="11">
        <v>0</v>
      </c>
      <c r="L13" s="11">
        <v>0</v>
      </c>
      <c r="M13" s="11">
        <v>1</v>
      </c>
      <c r="N13" s="14">
        <v>0</v>
      </c>
      <c r="O13" s="11">
        <v>0</v>
      </c>
      <c r="P13" s="11">
        <v>0</v>
      </c>
      <c r="Q13" s="11">
        <v>2</v>
      </c>
      <c r="R13" s="11">
        <v>2</v>
      </c>
      <c r="S13" s="11">
        <v>0</v>
      </c>
      <c r="T13" s="11">
        <v>0</v>
      </c>
      <c r="U13" s="18">
        <v>0</v>
      </c>
      <c r="V13" s="19">
        <v>0</v>
      </c>
    </row>
    <row r="14" spans="1:22" ht="92" x14ac:dyDescent="1.65">
      <c r="A14" s="21" t="s">
        <v>27</v>
      </c>
      <c r="B14" s="11">
        <v>2</v>
      </c>
      <c r="C14" s="11">
        <v>5</v>
      </c>
      <c r="D14" s="12">
        <v>0.4</v>
      </c>
      <c r="E14" s="11">
        <v>0</v>
      </c>
      <c r="F14" s="11">
        <v>0</v>
      </c>
      <c r="G14" s="13" t="s">
        <v>57</v>
      </c>
      <c r="H14" s="11">
        <v>0</v>
      </c>
      <c r="I14" s="11">
        <v>0</v>
      </c>
      <c r="J14" s="13" t="s">
        <v>57</v>
      </c>
      <c r="K14" s="11">
        <v>0</v>
      </c>
      <c r="L14" s="11">
        <v>0</v>
      </c>
      <c r="M14" s="11">
        <v>0</v>
      </c>
      <c r="N14" s="14">
        <v>0</v>
      </c>
      <c r="O14" s="11">
        <v>0</v>
      </c>
      <c r="P14" s="11">
        <v>0</v>
      </c>
      <c r="Q14" s="11">
        <v>1</v>
      </c>
      <c r="R14" s="11">
        <v>1</v>
      </c>
      <c r="S14" s="11">
        <v>1</v>
      </c>
      <c r="T14" s="11">
        <v>0</v>
      </c>
      <c r="U14" s="18">
        <v>0</v>
      </c>
      <c r="V14" s="19">
        <v>0</v>
      </c>
    </row>
    <row r="15" spans="1:22" ht="92" x14ac:dyDescent="1.65">
      <c r="A15" s="21" t="s">
        <v>28</v>
      </c>
      <c r="B15" s="11">
        <v>4</v>
      </c>
      <c r="C15" s="11">
        <v>4</v>
      </c>
      <c r="D15" s="12">
        <v>1</v>
      </c>
      <c r="E15" s="11">
        <v>0</v>
      </c>
      <c r="F15" s="11">
        <v>0</v>
      </c>
      <c r="G15" s="13" t="s">
        <v>57</v>
      </c>
      <c r="H15" s="11">
        <v>0</v>
      </c>
      <c r="I15" s="11">
        <v>0</v>
      </c>
      <c r="J15" s="13" t="s">
        <v>57</v>
      </c>
      <c r="K15" s="11">
        <v>0</v>
      </c>
      <c r="L15" s="11">
        <v>1</v>
      </c>
      <c r="M15" s="11">
        <v>1</v>
      </c>
      <c r="N15" s="14">
        <v>1</v>
      </c>
      <c r="O15" s="11">
        <v>0</v>
      </c>
      <c r="P15" s="11">
        <v>0</v>
      </c>
      <c r="Q15" s="11">
        <v>0</v>
      </c>
      <c r="R15" s="11">
        <v>0</v>
      </c>
      <c r="S15" s="11">
        <v>1</v>
      </c>
      <c r="T15" s="11">
        <v>0</v>
      </c>
      <c r="U15" s="18">
        <v>0</v>
      </c>
      <c r="V15" s="19">
        <v>0</v>
      </c>
    </row>
    <row r="16" spans="1:22" ht="92" x14ac:dyDescent="1.65">
      <c r="A16" s="10" t="s">
        <v>53</v>
      </c>
      <c r="B16" s="15">
        <v>24</v>
      </c>
      <c r="C16" s="15">
        <v>44</v>
      </c>
      <c r="D16" s="12">
        <v>0.54545454545454541</v>
      </c>
      <c r="E16" s="15">
        <v>5</v>
      </c>
      <c r="F16" s="15">
        <v>11</v>
      </c>
      <c r="G16" s="13">
        <v>0.45454545454545453</v>
      </c>
      <c r="H16" s="15">
        <v>0</v>
      </c>
      <c r="I16" s="15">
        <v>0</v>
      </c>
      <c r="J16" s="13" t="s">
        <v>57</v>
      </c>
      <c r="K16" s="15">
        <v>0</v>
      </c>
      <c r="L16" s="15">
        <v>10</v>
      </c>
      <c r="M16" s="15">
        <v>11</v>
      </c>
      <c r="N16" s="14">
        <v>0.90909090909090906</v>
      </c>
      <c r="O16" s="15">
        <v>0</v>
      </c>
      <c r="P16" s="15">
        <v>0</v>
      </c>
      <c r="Q16" s="15">
        <v>3</v>
      </c>
      <c r="R16" s="15">
        <v>5</v>
      </c>
      <c r="S16" s="15">
        <v>2</v>
      </c>
      <c r="T16" s="15">
        <v>0</v>
      </c>
      <c r="U16" s="15">
        <v>0</v>
      </c>
      <c r="V16" s="15">
        <v>0</v>
      </c>
    </row>
    <row r="19" spans="1:22" ht="92" x14ac:dyDescent="2">
      <c r="A19" s="26" t="s">
        <v>60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ht="92" x14ac:dyDescent="2">
      <c r="A20" s="1"/>
      <c r="B20" s="29"/>
      <c r="C20" s="30"/>
      <c r="D20" s="30"/>
      <c r="E20" s="31" t="s">
        <v>30</v>
      </c>
      <c r="F20" s="32"/>
      <c r="G20" s="32"/>
      <c r="H20" s="31" t="s">
        <v>31</v>
      </c>
      <c r="I20" s="32"/>
      <c r="J20" s="32"/>
      <c r="K20" s="1"/>
      <c r="L20" s="1"/>
      <c r="M20" s="2"/>
      <c r="N20" s="2"/>
      <c r="O20" s="31" t="s">
        <v>32</v>
      </c>
      <c r="P20" s="32"/>
      <c r="Q20" s="3"/>
      <c r="R20" s="4"/>
      <c r="S20" s="1"/>
      <c r="T20" s="1"/>
      <c r="U20" s="1"/>
      <c r="V20" s="3"/>
    </row>
    <row r="21" spans="1:22" ht="76.5" x14ac:dyDescent="1.65">
      <c r="A21" s="5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</v>
      </c>
      <c r="I21" s="6" t="s">
        <v>5</v>
      </c>
      <c r="J21" s="6" t="s">
        <v>40</v>
      </c>
      <c r="K21" s="7" t="s">
        <v>41</v>
      </c>
      <c r="L21" s="6" t="s">
        <v>42</v>
      </c>
      <c r="M21" s="6" t="s">
        <v>43</v>
      </c>
      <c r="N21" s="6" t="s">
        <v>44</v>
      </c>
      <c r="O21" s="6" t="s">
        <v>45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8" t="s">
        <v>51</v>
      </c>
      <c r="V21" s="9" t="s">
        <v>52</v>
      </c>
    </row>
    <row r="22" spans="1:22" ht="92" x14ac:dyDescent="1.65">
      <c r="A22" s="21" t="s">
        <v>17</v>
      </c>
      <c r="B22" s="11"/>
      <c r="C22" s="11"/>
      <c r="D22" s="12"/>
      <c r="E22" s="11"/>
      <c r="F22" s="11"/>
      <c r="G22" s="13"/>
      <c r="H22" s="11"/>
      <c r="I22" s="11"/>
      <c r="J22" s="13"/>
      <c r="K22" s="11"/>
      <c r="L22" s="11"/>
      <c r="M22" s="11"/>
      <c r="N22" s="14"/>
      <c r="O22" s="11"/>
      <c r="P22" s="11"/>
      <c r="Q22" s="11"/>
      <c r="R22" s="11"/>
      <c r="S22" s="11"/>
      <c r="T22" s="11"/>
      <c r="U22" s="18"/>
      <c r="V22" s="19"/>
    </row>
    <row r="23" spans="1:22" ht="92" x14ac:dyDescent="1.65">
      <c r="A23" s="21" t="s">
        <v>18</v>
      </c>
      <c r="B23" s="11"/>
      <c r="C23" s="11"/>
      <c r="D23" s="12"/>
      <c r="E23" s="11"/>
      <c r="F23" s="11"/>
      <c r="G23" s="13"/>
      <c r="H23" s="11"/>
      <c r="I23" s="11"/>
      <c r="J23" s="13"/>
      <c r="K23" s="11"/>
      <c r="L23" s="11"/>
      <c r="M23" s="11"/>
      <c r="N23" s="14"/>
      <c r="O23" s="11"/>
      <c r="P23" s="11"/>
      <c r="Q23" s="11"/>
      <c r="R23" s="11"/>
      <c r="S23" s="11"/>
      <c r="T23" s="11"/>
      <c r="U23" s="18"/>
      <c r="V23" s="19"/>
    </row>
    <row r="24" spans="1:22" ht="92" x14ac:dyDescent="1.65">
      <c r="A24" s="21" t="s">
        <v>19</v>
      </c>
      <c r="B24" s="11"/>
      <c r="C24" s="11"/>
      <c r="D24" s="12"/>
      <c r="E24" s="11"/>
      <c r="F24" s="11"/>
      <c r="G24" s="13"/>
      <c r="H24" s="11"/>
      <c r="I24" s="11"/>
      <c r="J24" s="13"/>
      <c r="K24" s="11"/>
      <c r="L24" s="11"/>
      <c r="M24" s="11"/>
      <c r="N24" s="14"/>
      <c r="O24" s="11"/>
      <c r="P24" s="11"/>
      <c r="Q24" s="11"/>
      <c r="R24" s="11"/>
      <c r="S24" s="11"/>
      <c r="T24" s="11"/>
      <c r="U24" s="18"/>
      <c r="V24" s="19"/>
    </row>
    <row r="25" spans="1:22" ht="92" x14ac:dyDescent="1.65">
      <c r="A25" s="21" t="s">
        <v>20</v>
      </c>
      <c r="B25" s="11"/>
      <c r="C25" s="11"/>
      <c r="D25" s="12"/>
      <c r="E25" s="11"/>
      <c r="F25" s="11"/>
      <c r="G25" s="13"/>
      <c r="H25" s="11"/>
      <c r="I25" s="11"/>
      <c r="J25" s="13"/>
      <c r="K25" s="11"/>
      <c r="L25" s="11"/>
      <c r="M25" s="11"/>
      <c r="N25" s="14"/>
      <c r="O25" s="11"/>
      <c r="P25" s="11"/>
      <c r="Q25" s="11"/>
      <c r="R25" s="11"/>
      <c r="S25" s="11"/>
      <c r="T25" s="11"/>
      <c r="U25" s="18"/>
      <c r="V25" s="19"/>
    </row>
    <row r="26" spans="1:22" ht="92" x14ac:dyDescent="1.65">
      <c r="A26" s="21" t="s">
        <v>21</v>
      </c>
      <c r="B26" s="11"/>
      <c r="C26" s="11"/>
      <c r="D26" s="12"/>
      <c r="E26" s="11"/>
      <c r="F26" s="11"/>
      <c r="G26" s="13"/>
      <c r="H26" s="11"/>
      <c r="I26" s="11"/>
      <c r="J26" s="13"/>
      <c r="K26" s="11"/>
      <c r="L26" s="11"/>
      <c r="M26" s="11"/>
      <c r="N26" s="14"/>
      <c r="O26" s="11"/>
      <c r="P26" s="11"/>
      <c r="Q26" s="11"/>
      <c r="R26" s="11"/>
      <c r="S26" s="11"/>
      <c r="T26" s="11"/>
      <c r="U26" s="18"/>
      <c r="V26" s="19"/>
    </row>
    <row r="27" spans="1:22" ht="92" x14ac:dyDescent="1.65">
      <c r="A27" s="21" t="s">
        <v>22</v>
      </c>
      <c r="B27" s="11"/>
      <c r="C27" s="11"/>
      <c r="D27" s="12"/>
      <c r="E27" s="11"/>
      <c r="F27" s="11"/>
      <c r="G27" s="13"/>
      <c r="H27" s="11"/>
      <c r="I27" s="11"/>
      <c r="J27" s="13"/>
      <c r="K27" s="11"/>
      <c r="L27" s="11"/>
      <c r="M27" s="11"/>
      <c r="N27" s="14"/>
      <c r="O27" s="11"/>
      <c r="P27" s="11"/>
      <c r="Q27" s="11"/>
      <c r="R27" s="11"/>
      <c r="S27" s="11"/>
      <c r="T27" s="11"/>
      <c r="U27" s="18"/>
      <c r="V27" s="19"/>
    </row>
    <row r="28" spans="1:22" ht="92" x14ac:dyDescent="1.65">
      <c r="A28" s="21" t="s">
        <v>23</v>
      </c>
      <c r="B28" s="11"/>
      <c r="C28" s="11"/>
      <c r="D28" s="12"/>
      <c r="E28" s="11"/>
      <c r="F28" s="11"/>
      <c r="G28" s="13"/>
      <c r="H28" s="11"/>
      <c r="I28" s="11"/>
      <c r="J28" s="13"/>
      <c r="K28" s="11"/>
      <c r="L28" s="11"/>
      <c r="M28" s="11"/>
      <c r="N28" s="14"/>
      <c r="O28" s="11"/>
      <c r="P28" s="11"/>
      <c r="Q28" s="11"/>
      <c r="R28" s="11"/>
      <c r="S28" s="11"/>
      <c r="T28" s="11"/>
      <c r="U28" s="18"/>
      <c r="V28" s="19"/>
    </row>
    <row r="29" spans="1:22" ht="92" x14ac:dyDescent="1.65">
      <c r="A29" s="21" t="s">
        <v>24</v>
      </c>
      <c r="B29" s="11"/>
      <c r="C29" s="11"/>
      <c r="D29" s="12"/>
      <c r="E29" s="11"/>
      <c r="F29" s="11"/>
      <c r="G29" s="13"/>
      <c r="H29" s="11"/>
      <c r="I29" s="11"/>
      <c r="J29" s="13"/>
      <c r="K29" s="11"/>
      <c r="L29" s="11"/>
      <c r="M29" s="11"/>
      <c r="N29" s="14"/>
      <c r="O29" s="11"/>
      <c r="P29" s="11"/>
      <c r="Q29" s="11"/>
      <c r="R29" s="11"/>
      <c r="S29" s="11"/>
      <c r="T29" s="11"/>
      <c r="U29" s="18"/>
      <c r="V29" s="19"/>
    </row>
    <row r="30" spans="1:22" ht="92" x14ac:dyDescent="1.65">
      <c r="A30" s="21" t="s">
        <v>25</v>
      </c>
      <c r="B30" s="11"/>
      <c r="C30" s="11"/>
      <c r="D30" s="12"/>
      <c r="E30" s="11"/>
      <c r="F30" s="11"/>
      <c r="G30" s="13"/>
      <c r="H30" s="11"/>
      <c r="I30" s="11"/>
      <c r="J30" s="13"/>
      <c r="K30" s="11"/>
      <c r="L30" s="11"/>
      <c r="M30" s="11"/>
      <c r="N30" s="14"/>
      <c r="O30" s="11"/>
      <c r="P30" s="11"/>
      <c r="Q30" s="11"/>
      <c r="R30" s="11"/>
      <c r="S30" s="11"/>
      <c r="T30" s="11"/>
      <c r="U30" s="18"/>
      <c r="V30" s="19"/>
    </row>
    <row r="31" spans="1:22" ht="92" x14ac:dyDescent="1.65">
      <c r="A31" s="21" t="s">
        <v>26</v>
      </c>
      <c r="B31" s="11"/>
      <c r="C31" s="11"/>
      <c r="D31" s="12"/>
      <c r="E31" s="11"/>
      <c r="F31" s="11"/>
      <c r="G31" s="13"/>
      <c r="H31" s="11"/>
      <c r="I31" s="11"/>
      <c r="J31" s="13"/>
      <c r="K31" s="11"/>
      <c r="L31" s="11"/>
      <c r="M31" s="11"/>
      <c r="N31" s="14"/>
      <c r="O31" s="11"/>
      <c r="P31" s="11"/>
      <c r="Q31" s="11"/>
      <c r="R31" s="11"/>
      <c r="S31" s="11"/>
      <c r="T31" s="11"/>
      <c r="U31" s="18"/>
      <c r="V31" s="19"/>
    </row>
    <row r="32" spans="1:22" ht="92" x14ac:dyDescent="1.65">
      <c r="A32" s="21" t="s">
        <v>27</v>
      </c>
      <c r="B32" s="11"/>
      <c r="C32" s="11"/>
      <c r="D32" s="12"/>
      <c r="E32" s="11"/>
      <c r="F32" s="11"/>
      <c r="G32" s="13"/>
      <c r="H32" s="11"/>
      <c r="I32" s="11"/>
      <c r="J32" s="13"/>
      <c r="K32" s="11"/>
      <c r="L32" s="11"/>
      <c r="M32" s="11"/>
      <c r="N32" s="14"/>
      <c r="O32" s="11"/>
      <c r="P32" s="11"/>
      <c r="Q32" s="11"/>
      <c r="R32" s="11"/>
      <c r="S32" s="11"/>
      <c r="T32" s="11"/>
      <c r="U32" s="18"/>
      <c r="V32" s="19"/>
    </row>
    <row r="33" spans="1:22" ht="92" x14ac:dyDescent="1.65">
      <c r="A33" s="21" t="s">
        <v>28</v>
      </c>
      <c r="B33" s="11"/>
      <c r="C33" s="11"/>
      <c r="D33" s="12"/>
      <c r="E33" s="11"/>
      <c r="F33" s="11"/>
      <c r="G33" s="13"/>
      <c r="H33" s="11"/>
      <c r="I33" s="11"/>
      <c r="J33" s="13"/>
      <c r="K33" s="11"/>
      <c r="L33" s="11"/>
      <c r="M33" s="11"/>
      <c r="N33" s="14"/>
      <c r="O33" s="11"/>
      <c r="P33" s="11"/>
      <c r="Q33" s="11"/>
      <c r="R33" s="11"/>
      <c r="S33" s="11"/>
      <c r="T33" s="11"/>
      <c r="U33" s="18"/>
      <c r="V33" s="19"/>
    </row>
    <row r="34" spans="1:22" ht="92" x14ac:dyDescent="1.65">
      <c r="A34" s="10" t="s">
        <v>53</v>
      </c>
      <c r="B34" s="15"/>
      <c r="C34" s="15"/>
      <c r="D34" s="12"/>
      <c r="E34" s="15"/>
      <c r="F34" s="15"/>
      <c r="G34" s="13"/>
      <c r="H34" s="15"/>
      <c r="I34" s="15"/>
      <c r="J34" s="13"/>
      <c r="K34" s="15"/>
      <c r="L34" s="15"/>
      <c r="M34" s="15"/>
      <c r="N34" s="14"/>
      <c r="O34" s="15"/>
      <c r="P34" s="15"/>
      <c r="Q34" s="15"/>
      <c r="R34" s="15"/>
      <c r="S34" s="15"/>
      <c r="T34" s="15"/>
      <c r="U34" s="15"/>
      <c r="V34" s="15"/>
    </row>
  </sheetData>
  <mergeCells count="10">
    <mergeCell ref="B20:D20"/>
    <mergeCell ref="E20:G20"/>
    <mergeCell ref="H20:J20"/>
    <mergeCell ref="O20:P20"/>
    <mergeCell ref="A1:V1"/>
    <mergeCell ref="B2:D2"/>
    <mergeCell ref="E2:G2"/>
    <mergeCell ref="H2:J2"/>
    <mergeCell ref="O2:P2"/>
    <mergeCell ref="A19:V19"/>
  </mergeCells>
  <pageMargins left="0.7" right="0.7" top="0.75" bottom="0.75" header="0.3" footer="0.3"/>
  <pageSetup fitToHeight="0" orientation="landscape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150C-9BF8-4CFF-8F43-A061E347DACC}">
  <sheetPr>
    <pageSetUpPr fitToPage="1"/>
  </sheetPr>
  <dimension ref="A1:V34"/>
  <sheetViews>
    <sheetView topLeftCell="A12" zoomScale="21" workbookViewId="0">
      <selection activeCell="G35" sqref="G35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5.1796875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61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3</v>
      </c>
      <c r="C4" s="11">
        <v>9</v>
      </c>
      <c r="D4" s="12">
        <f>IFERROR(Table335678910111213141516171819202122232425262728293335836293937[[#This Row],[Made]]/Table335678910111213141516171819202122232425262728293335836293937[[#This Row],[Attempt]],"-")</f>
        <v>0.33333333333333331</v>
      </c>
      <c r="E4" s="11">
        <v>0</v>
      </c>
      <c r="F4" s="11">
        <v>4</v>
      </c>
      <c r="G4" s="13">
        <f>IFERROR(Table335678910111213141516171819202122232425262728293335836293937[[#This Row],[Made 3]]/Table335678910111213141516171819202122232425262728293335836293937[[#This Row],[Attempt 3]],"-")</f>
        <v>0</v>
      </c>
      <c r="H4" s="11"/>
      <c r="I4" s="11"/>
      <c r="J4" s="13"/>
      <c r="K4" s="11"/>
      <c r="L4" s="11">
        <v>3</v>
      </c>
      <c r="M4" s="11">
        <v>2</v>
      </c>
      <c r="N4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1.5</v>
      </c>
      <c r="O4" s="11"/>
      <c r="P4" s="11"/>
      <c r="Q4" s="11"/>
      <c r="R4" s="11"/>
      <c r="S4" s="11"/>
      <c r="T4" s="11"/>
      <c r="U4" s="18"/>
      <c r="V4" s="19"/>
    </row>
    <row r="5" spans="1:22" ht="92" x14ac:dyDescent="1.65">
      <c r="A5" s="21" t="s">
        <v>18</v>
      </c>
      <c r="B5" s="11">
        <v>2</v>
      </c>
      <c r="C5" s="11">
        <v>7</v>
      </c>
      <c r="D5" s="12">
        <f>IFERROR(Table335678910111213141516171819202122232425262728293335836293937[[#This Row],[Made]]/Table335678910111213141516171819202122232425262728293335836293937[[#This Row],[Attempt]],"-")</f>
        <v>0.2857142857142857</v>
      </c>
      <c r="E5" s="11">
        <v>1</v>
      </c>
      <c r="F5" s="11">
        <v>2</v>
      </c>
      <c r="G5" s="13">
        <f>IFERROR(Table335678910111213141516171819202122232425262728293335836293937[[#This Row],[Made 3]]/Table335678910111213141516171819202122232425262728293335836293937[[#This Row],[Attempt 3]],"-")</f>
        <v>0.5</v>
      </c>
      <c r="H5" s="11"/>
      <c r="I5" s="11"/>
      <c r="J5" s="13"/>
      <c r="K5" s="11"/>
      <c r="L5" s="11">
        <v>0</v>
      </c>
      <c r="M5" s="11">
        <v>1</v>
      </c>
      <c r="N5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0</v>
      </c>
      <c r="O5" s="11"/>
      <c r="P5" s="11"/>
      <c r="Q5" s="11"/>
      <c r="R5" s="11"/>
      <c r="S5" s="11"/>
      <c r="T5" s="11"/>
      <c r="U5" s="18"/>
      <c r="V5" s="19"/>
    </row>
    <row r="6" spans="1:22" ht="92" x14ac:dyDescent="1.65">
      <c r="A6" s="21" t="s">
        <v>19</v>
      </c>
      <c r="B6" s="11">
        <v>0</v>
      </c>
      <c r="C6" s="11">
        <v>2</v>
      </c>
      <c r="D6" s="12">
        <f>IFERROR(Table335678910111213141516171819202122232425262728293335836293937[[#This Row],[Made]]/Table335678910111213141516171819202122232425262728293335836293937[[#This Row],[Attempt]],"-")</f>
        <v>0</v>
      </c>
      <c r="E6" s="11"/>
      <c r="F6" s="11"/>
      <c r="G6" s="13"/>
      <c r="H6" s="11"/>
      <c r="I6" s="11"/>
      <c r="J6" s="13"/>
      <c r="K6" s="11"/>
      <c r="L6" s="11">
        <v>0</v>
      </c>
      <c r="M6" s="11">
        <v>2</v>
      </c>
      <c r="N6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0</v>
      </c>
      <c r="O6" s="11"/>
      <c r="P6" s="11"/>
      <c r="Q6" s="11"/>
      <c r="R6" s="11"/>
      <c r="S6" s="11"/>
      <c r="T6" s="11"/>
      <c r="U6" s="18"/>
      <c r="V6" s="19"/>
    </row>
    <row r="7" spans="1:22" ht="92" x14ac:dyDescent="1.65">
      <c r="A7" s="21" t="s">
        <v>20</v>
      </c>
      <c r="B7" s="11">
        <v>2</v>
      </c>
      <c r="C7" s="11">
        <v>8</v>
      </c>
      <c r="D7" s="12">
        <f>IFERROR(Table335678910111213141516171819202122232425262728293335836293937[[#This Row],[Made]]/Table335678910111213141516171819202122232425262728293335836293937[[#This Row],[Attempt]],"-")</f>
        <v>0.25</v>
      </c>
      <c r="E7" s="11">
        <v>1</v>
      </c>
      <c r="F7" s="11">
        <v>2</v>
      </c>
      <c r="G7" s="13">
        <f>IFERROR(Table335678910111213141516171819202122232425262728293335836293937[[#This Row],[Made 3]]/Table335678910111213141516171819202122232425262728293335836293937[[#This Row],[Attempt 3]],"-")</f>
        <v>0.5</v>
      </c>
      <c r="H7" s="11"/>
      <c r="I7" s="11"/>
      <c r="J7" s="13"/>
      <c r="K7" s="11"/>
      <c r="L7" s="11">
        <v>3</v>
      </c>
      <c r="M7" s="11">
        <v>2</v>
      </c>
      <c r="N7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1.5</v>
      </c>
      <c r="O7" s="11"/>
      <c r="P7" s="11"/>
      <c r="Q7" s="11"/>
      <c r="R7" s="11"/>
      <c r="S7" s="11"/>
      <c r="T7" s="11"/>
      <c r="U7" s="18"/>
      <c r="V7" s="19"/>
    </row>
    <row r="8" spans="1:22" ht="92" x14ac:dyDescent="1.65">
      <c r="A8" s="21" t="s">
        <v>21</v>
      </c>
      <c r="B8" s="11">
        <v>4</v>
      </c>
      <c r="C8" s="11">
        <v>9</v>
      </c>
      <c r="D8" s="12">
        <f>IFERROR(Table335678910111213141516171819202122232425262728293335836293937[[#This Row],[Made]]/Table335678910111213141516171819202122232425262728293335836293937[[#This Row],[Attempt]],"-")</f>
        <v>0.44444444444444442</v>
      </c>
      <c r="E8" s="11">
        <v>2</v>
      </c>
      <c r="F8" s="11">
        <v>3</v>
      </c>
      <c r="G8" s="13">
        <f>IFERROR(Table335678910111213141516171819202122232425262728293335836293937[[#This Row],[Made 3]]/Table335678910111213141516171819202122232425262728293335836293937[[#This Row],[Attempt 3]],"-")</f>
        <v>0.66666666666666663</v>
      </c>
      <c r="H8" s="11"/>
      <c r="I8" s="11"/>
      <c r="J8" s="13"/>
      <c r="K8" s="11"/>
      <c r="L8" s="11">
        <v>4</v>
      </c>
      <c r="M8" s="11">
        <v>2</v>
      </c>
      <c r="N8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2</v>
      </c>
      <c r="O8" s="11"/>
      <c r="P8" s="11"/>
      <c r="Q8" s="11"/>
      <c r="R8" s="11">
        <v>3</v>
      </c>
      <c r="S8" s="11"/>
      <c r="T8" s="11"/>
      <c r="U8" s="18"/>
      <c r="V8" s="19"/>
    </row>
    <row r="9" spans="1:22" ht="92" x14ac:dyDescent="1.65">
      <c r="A9" s="21" t="s">
        <v>22</v>
      </c>
      <c r="B9" s="11">
        <v>3</v>
      </c>
      <c r="C9" s="11">
        <v>7</v>
      </c>
      <c r="D9" s="12">
        <f>IFERROR(Table335678910111213141516171819202122232425262728293335836293937[[#This Row],[Made]]/Table335678910111213141516171819202122232425262728293335836293937[[#This Row],[Attempt]],"-")</f>
        <v>0.42857142857142855</v>
      </c>
      <c r="E9" s="11">
        <v>1</v>
      </c>
      <c r="F9" s="11">
        <v>3</v>
      </c>
      <c r="G9" s="13">
        <f>IFERROR(Table335678910111213141516171819202122232425262728293335836293937[[#This Row],[Made 3]]/Table335678910111213141516171819202122232425262728293335836293937[[#This Row],[Attempt 3]],"-")</f>
        <v>0.33333333333333331</v>
      </c>
      <c r="H9" s="11"/>
      <c r="I9" s="11"/>
      <c r="J9" s="13"/>
      <c r="K9" s="11"/>
      <c r="L9" s="11"/>
      <c r="M9" s="11"/>
      <c r="N9" s="14"/>
      <c r="O9" s="11"/>
      <c r="P9" s="11"/>
      <c r="Q9" s="11"/>
      <c r="R9" s="11"/>
      <c r="S9" s="11"/>
      <c r="T9" s="11"/>
      <c r="U9" s="18"/>
      <c r="V9" s="19"/>
    </row>
    <row r="10" spans="1:22" ht="92" x14ac:dyDescent="1.65">
      <c r="A10" s="21" t="s">
        <v>23</v>
      </c>
      <c r="B10" s="11">
        <v>2</v>
      </c>
      <c r="C10" s="11">
        <v>3</v>
      </c>
      <c r="D10" s="12">
        <f>IFERROR(Table335678910111213141516171819202122232425262728293335836293937[[#This Row],[Made]]/Table335678910111213141516171819202122232425262728293335836293937[[#This Row],[Attempt]],"-")</f>
        <v>0.66666666666666663</v>
      </c>
      <c r="E10" s="11">
        <v>0</v>
      </c>
      <c r="F10" s="11">
        <v>1</v>
      </c>
      <c r="G10" s="13">
        <f>IFERROR(Table335678910111213141516171819202122232425262728293335836293937[[#This Row],[Made 3]]/Table335678910111213141516171819202122232425262728293335836293937[[#This Row],[Attempt 3]],"-")</f>
        <v>0</v>
      </c>
      <c r="H10" s="11"/>
      <c r="I10" s="11"/>
      <c r="J10" s="13"/>
      <c r="K10" s="11"/>
      <c r="L10" s="11">
        <v>1</v>
      </c>
      <c r="M10" s="11">
        <v>1</v>
      </c>
      <c r="N10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1</v>
      </c>
      <c r="O10" s="11"/>
      <c r="P10" s="11"/>
      <c r="Q10" s="11"/>
      <c r="R10" s="11"/>
      <c r="S10" s="11"/>
      <c r="T10" s="11"/>
      <c r="U10" s="18"/>
      <c r="V10" s="19"/>
    </row>
    <row r="11" spans="1:22" ht="92" x14ac:dyDescent="1.65">
      <c r="A11" s="21" t="s">
        <v>24</v>
      </c>
      <c r="B11" s="11"/>
      <c r="C11" s="11"/>
      <c r="D11" s="12"/>
      <c r="E11" s="11"/>
      <c r="F11" s="11"/>
      <c r="G11" s="13"/>
      <c r="H11" s="11"/>
      <c r="I11" s="11"/>
      <c r="J11" s="13"/>
      <c r="K11" s="11"/>
      <c r="L11" s="11"/>
      <c r="M11" s="11"/>
      <c r="N11" s="14"/>
      <c r="O11" s="11"/>
      <c r="P11" s="11"/>
      <c r="Q11" s="11"/>
      <c r="R11" s="11"/>
      <c r="S11" s="11"/>
      <c r="T11" s="11"/>
      <c r="U11" s="18"/>
      <c r="V11" s="19"/>
    </row>
    <row r="12" spans="1:22" ht="92" x14ac:dyDescent="1.65">
      <c r="A12" s="21" t="s">
        <v>25</v>
      </c>
      <c r="B12" s="11">
        <v>1</v>
      </c>
      <c r="C12" s="11">
        <v>1</v>
      </c>
      <c r="D12" s="12">
        <f>IFERROR(Table335678910111213141516171819202122232425262728293335836293937[[#This Row],[Made]]/Table335678910111213141516171819202122232425262728293335836293937[[#This Row],[Attempt]],"-")</f>
        <v>1</v>
      </c>
      <c r="E12" s="11"/>
      <c r="F12" s="11"/>
      <c r="G12" s="13"/>
      <c r="H12" s="11"/>
      <c r="I12" s="11"/>
      <c r="J12" s="13"/>
      <c r="K12" s="11"/>
      <c r="L12" s="11">
        <v>0</v>
      </c>
      <c r="M12" s="11">
        <v>2</v>
      </c>
      <c r="N12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0</v>
      </c>
      <c r="O12" s="11"/>
      <c r="P12" s="11"/>
      <c r="Q12" s="11"/>
      <c r="R12" s="11"/>
      <c r="S12" s="11"/>
      <c r="T12" s="11"/>
      <c r="U12" s="18"/>
      <c r="V12" s="19"/>
    </row>
    <row r="13" spans="1:22" ht="92" x14ac:dyDescent="1.65">
      <c r="A13" s="21" t="s">
        <v>26</v>
      </c>
      <c r="B13" s="11">
        <v>5</v>
      </c>
      <c r="C13" s="11">
        <v>7</v>
      </c>
      <c r="D13" s="12">
        <f>IFERROR(Table335678910111213141516171819202122232425262728293335836293937[[#This Row],[Made]]/Table335678910111213141516171819202122232425262728293335836293937[[#This Row],[Attempt]],"-")</f>
        <v>0.7142857142857143</v>
      </c>
      <c r="E13" s="11"/>
      <c r="F13" s="11"/>
      <c r="G13" s="13"/>
      <c r="H13" s="11"/>
      <c r="I13" s="11"/>
      <c r="J13" s="13"/>
      <c r="K13" s="11"/>
      <c r="L13" s="11">
        <v>1</v>
      </c>
      <c r="M13" s="11">
        <v>1</v>
      </c>
      <c r="N13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1</v>
      </c>
      <c r="O13" s="11"/>
      <c r="P13" s="11"/>
      <c r="Q13" s="11">
        <v>1</v>
      </c>
      <c r="R13" s="11"/>
      <c r="S13" s="11"/>
      <c r="T13" s="11"/>
      <c r="U13" s="18"/>
      <c r="V13" s="19"/>
    </row>
    <row r="14" spans="1:22" ht="92" x14ac:dyDescent="1.65">
      <c r="A14" s="21" t="s">
        <v>27</v>
      </c>
      <c r="B14" s="11">
        <v>1</v>
      </c>
      <c r="C14" s="11">
        <v>3</v>
      </c>
      <c r="D14" s="12">
        <f>IFERROR(Table335678910111213141516171819202122232425262728293335836293937[[#This Row],[Made]]/Table335678910111213141516171819202122232425262728293335836293937[[#This Row],[Attempt]],"-")</f>
        <v>0.33333333333333331</v>
      </c>
      <c r="E14" s="11"/>
      <c r="F14" s="11"/>
      <c r="G14" s="13"/>
      <c r="H14" s="11"/>
      <c r="I14" s="11"/>
      <c r="J14" s="13"/>
      <c r="K14" s="11"/>
      <c r="L14" s="11">
        <v>1</v>
      </c>
      <c r="M14" s="11">
        <v>2</v>
      </c>
      <c r="N14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0.5</v>
      </c>
      <c r="O14" s="11"/>
      <c r="P14" s="11"/>
      <c r="Q14" s="11"/>
      <c r="R14" s="11">
        <v>1</v>
      </c>
      <c r="S14" s="11"/>
      <c r="T14" s="11"/>
      <c r="U14" s="18"/>
      <c r="V14" s="19"/>
    </row>
    <row r="15" spans="1:22" ht="92" x14ac:dyDescent="1.65">
      <c r="A15" s="21" t="s">
        <v>28</v>
      </c>
      <c r="B15" s="11">
        <v>2</v>
      </c>
      <c r="C15" s="11">
        <v>3</v>
      </c>
      <c r="D15" s="12">
        <f>IFERROR(Table335678910111213141516171819202122232425262728293335836293937[[#This Row],[Made]]/Table335678910111213141516171819202122232425262728293335836293937[[#This Row],[Attempt]],"-")</f>
        <v>0.66666666666666663</v>
      </c>
      <c r="E15" s="11"/>
      <c r="F15" s="11"/>
      <c r="G15" s="13"/>
      <c r="H15" s="11"/>
      <c r="I15" s="11"/>
      <c r="J15" s="13"/>
      <c r="K15" s="11"/>
      <c r="L15" s="11"/>
      <c r="M15" s="11"/>
      <c r="N15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0</v>
      </c>
      <c r="O15" s="11"/>
      <c r="P15" s="11"/>
      <c r="Q15" s="11"/>
      <c r="R15" s="11">
        <v>2</v>
      </c>
      <c r="S15" s="11"/>
      <c r="T15" s="11"/>
      <c r="U15" s="18"/>
      <c r="V15" s="19">
        <v>1</v>
      </c>
    </row>
    <row r="16" spans="1:22" ht="92" x14ac:dyDescent="1.65">
      <c r="A16" s="10" t="s">
        <v>53</v>
      </c>
      <c r="B16" s="15">
        <f>SUM(B4:B15)</f>
        <v>25</v>
      </c>
      <c r="C16" s="15">
        <f>SUM(C4:C15)</f>
        <v>59</v>
      </c>
      <c r="D16" s="12">
        <f>IFERROR(Table335678910111213141516171819202122232425262728293335836293937[[#This Row],[Made]]/Table335678910111213141516171819202122232425262728293335836293937[[#This Row],[Attempt]],"-")</f>
        <v>0.42372881355932202</v>
      </c>
      <c r="E16" s="15">
        <f>SUM(E4:E15)</f>
        <v>5</v>
      </c>
      <c r="F16" s="15">
        <f>SUM(F4:F15)</f>
        <v>15</v>
      </c>
      <c r="G16" s="13">
        <f>IFERROR(Table335678910111213141516171819202122232425262728293335836293937[[#This Row],[Made 3]]/Table335678910111213141516171819202122232425262728293335836293937[[#This Row],[Attempt 3]],"-")</f>
        <v>0.33333333333333331</v>
      </c>
      <c r="H16" s="15"/>
      <c r="I16" s="15"/>
      <c r="J16" s="13"/>
      <c r="K16" s="15"/>
      <c r="L16" s="15">
        <f>SUM(L4:L15)</f>
        <v>13</v>
      </c>
      <c r="M16" s="15">
        <f>SUM(M4:M15)</f>
        <v>15</v>
      </c>
      <c r="N16" s="14">
        <f>IFERROR(Table335678910111213141516171819202122232425262728293335836293937[[#This Row],[Assists]]/Table335678910111213141516171819202122232425262728293335836293937[[#This Row],[Turnovers]],Table335678910111213141516171819202122232425262728293335836293937[[#This Row],[Assists]])</f>
        <v>0.8666666666666667</v>
      </c>
      <c r="O16" s="15"/>
      <c r="P16" s="15"/>
      <c r="Q16" s="15">
        <f>SUM(Q4:Q15)</f>
        <v>1</v>
      </c>
      <c r="R16" s="15">
        <f>SUM(R4:R15)</f>
        <v>6</v>
      </c>
      <c r="S16" s="15"/>
      <c r="T16" s="15"/>
      <c r="U16" s="15"/>
      <c r="V16" s="15">
        <f>SUM(V4:V15)</f>
        <v>1</v>
      </c>
    </row>
    <row r="19" spans="1:22" ht="92" x14ac:dyDescent="2">
      <c r="A19" s="26" t="s">
        <v>54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ht="92" x14ac:dyDescent="2">
      <c r="A20" s="1"/>
      <c r="B20" s="31" t="s">
        <v>56</v>
      </c>
      <c r="C20" s="32"/>
      <c r="D20" s="32"/>
      <c r="E20" s="31" t="s">
        <v>30</v>
      </c>
      <c r="F20" s="32"/>
      <c r="G20" s="32"/>
      <c r="H20" s="31" t="s">
        <v>31</v>
      </c>
      <c r="I20" s="32"/>
      <c r="J20" s="32"/>
      <c r="K20" s="1"/>
      <c r="L20" s="1"/>
      <c r="M20" s="2"/>
      <c r="N20" s="2"/>
      <c r="O20" s="31" t="s">
        <v>32</v>
      </c>
      <c r="P20" s="32"/>
      <c r="Q20" s="3"/>
      <c r="R20" s="4"/>
      <c r="S20" s="1"/>
      <c r="T20" s="1"/>
      <c r="U20" s="1"/>
      <c r="V20" s="3"/>
    </row>
    <row r="21" spans="1:22" ht="76.5" x14ac:dyDescent="1.65">
      <c r="A21" s="5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</v>
      </c>
      <c r="I21" s="6" t="s">
        <v>5</v>
      </c>
      <c r="J21" s="6" t="s">
        <v>40</v>
      </c>
      <c r="K21" s="7" t="s">
        <v>41</v>
      </c>
      <c r="L21" s="6" t="s">
        <v>42</v>
      </c>
      <c r="M21" s="6" t="s">
        <v>43</v>
      </c>
      <c r="N21" s="6" t="s">
        <v>44</v>
      </c>
      <c r="O21" s="6" t="s">
        <v>45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8" t="s">
        <v>51</v>
      </c>
      <c r="V21" s="9" t="s">
        <v>52</v>
      </c>
    </row>
    <row r="22" spans="1:22" ht="92" x14ac:dyDescent="1.65">
      <c r="A22" s="21" t="s">
        <v>17</v>
      </c>
      <c r="B22" s="11">
        <v>8</v>
      </c>
      <c r="C22" s="11">
        <v>14</v>
      </c>
      <c r="D22" s="12">
        <v>0.5714285714285714</v>
      </c>
      <c r="E22" s="11">
        <v>1</v>
      </c>
      <c r="F22" s="11">
        <v>5</v>
      </c>
      <c r="G22" s="13">
        <v>0.2</v>
      </c>
      <c r="H22" s="11">
        <v>0</v>
      </c>
      <c r="I22" s="11">
        <v>0</v>
      </c>
      <c r="J22" s="13" t="s">
        <v>57</v>
      </c>
      <c r="K22" s="11">
        <v>0</v>
      </c>
      <c r="L22" s="11">
        <v>7</v>
      </c>
      <c r="M22" s="11">
        <v>3</v>
      </c>
      <c r="N22" s="14">
        <v>2.3333333333333335</v>
      </c>
      <c r="O22" s="11">
        <v>0</v>
      </c>
      <c r="P22" s="11">
        <v>0</v>
      </c>
      <c r="Q22" s="11">
        <v>0</v>
      </c>
      <c r="R22" s="11">
        <v>1</v>
      </c>
      <c r="S22" s="11">
        <v>0</v>
      </c>
      <c r="T22" s="11">
        <v>0</v>
      </c>
      <c r="U22" s="11">
        <v>0</v>
      </c>
      <c r="V22" s="11">
        <v>0</v>
      </c>
    </row>
    <row r="23" spans="1:22" ht="92" x14ac:dyDescent="1.65">
      <c r="A23" s="21" t="s">
        <v>18</v>
      </c>
      <c r="B23" s="11">
        <v>4</v>
      </c>
      <c r="C23" s="11">
        <v>10</v>
      </c>
      <c r="D23" s="12">
        <v>0.4</v>
      </c>
      <c r="E23" s="11">
        <v>1</v>
      </c>
      <c r="F23" s="11">
        <v>3</v>
      </c>
      <c r="G23" s="13">
        <v>0.33333333333333331</v>
      </c>
      <c r="H23" s="11">
        <v>0</v>
      </c>
      <c r="I23" s="11">
        <v>0</v>
      </c>
      <c r="J23" s="13" t="s">
        <v>57</v>
      </c>
      <c r="K23" s="11">
        <v>0</v>
      </c>
      <c r="L23" s="11">
        <v>1</v>
      </c>
      <c r="M23" s="11">
        <v>4</v>
      </c>
      <c r="N23" s="14">
        <v>0.25</v>
      </c>
      <c r="O23" s="11">
        <v>0</v>
      </c>
      <c r="P23" s="11">
        <v>0</v>
      </c>
      <c r="Q23" s="11">
        <v>0</v>
      </c>
      <c r="R23" s="11">
        <v>1</v>
      </c>
      <c r="S23" s="11">
        <v>0</v>
      </c>
      <c r="T23" s="11">
        <v>0</v>
      </c>
      <c r="U23" s="11">
        <v>0</v>
      </c>
      <c r="V23" s="11">
        <v>0</v>
      </c>
    </row>
    <row r="24" spans="1:22" ht="92" x14ac:dyDescent="1.65">
      <c r="A24" s="21" t="s">
        <v>19</v>
      </c>
      <c r="B24" s="11">
        <v>2</v>
      </c>
      <c r="C24" s="11">
        <v>7</v>
      </c>
      <c r="D24" s="12">
        <v>0.2857142857142857</v>
      </c>
      <c r="E24" s="11">
        <v>0</v>
      </c>
      <c r="F24" s="11">
        <v>0</v>
      </c>
      <c r="G24" s="13" t="s">
        <v>57</v>
      </c>
      <c r="H24" s="11">
        <v>0</v>
      </c>
      <c r="I24" s="11">
        <v>0</v>
      </c>
      <c r="J24" s="13" t="s">
        <v>57</v>
      </c>
      <c r="K24" s="11">
        <v>0</v>
      </c>
      <c r="L24" s="11">
        <v>0</v>
      </c>
      <c r="M24" s="11">
        <v>3</v>
      </c>
      <c r="N24" s="14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</row>
    <row r="25" spans="1:22" ht="92" x14ac:dyDescent="1.65">
      <c r="A25" s="21" t="s">
        <v>20</v>
      </c>
      <c r="B25" s="11">
        <v>2</v>
      </c>
      <c r="C25" s="11">
        <v>10</v>
      </c>
      <c r="D25" s="12">
        <v>0.2</v>
      </c>
      <c r="E25" s="11">
        <v>1</v>
      </c>
      <c r="F25" s="11">
        <v>2</v>
      </c>
      <c r="G25" s="13">
        <v>0.5</v>
      </c>
      <c r="H25" s="11">
        <v>0</v>
      </c>
      <c r="I25" s="11">
        <v>0</v>
      </c>
      <c r="J25" s="13" t="s">
        <v>57</v>
      </c>
      <c r="K25" s="11">
        <v>0</v>
      </c>
      <c r="L25" s="11">
        <v>4</v>
      </c>
      <c r="M25" s="11">
        <v>2</v>
      </c>
      <c r="N25" s="14">
        <v>2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</row>
    <row r="26" spans="1:22" ht="92" x14ac:dyDescent="1.65">
      <c r="A26" s="21" t="s">
        <v>21</v>
      </c>
      <c r="B26" s="11">
        <v>4</v>
      </c>
      <c r="C26" s="11">
        <v>11</v>
      </c>
      <c r="D26" s="12">
        <v>0.36363636363636365</v>
      </c>
      <c r="E26" s="11">
        <v>2</v>
      </c>
      <c r="F26" s="11">
        <v>4</v>
      </c>
      <c r="G26" s="13">
        <v>0.5</v>
      </c>
      <c r="H26" s="11">
        <v>0</v>
      </c>
      <c r="I26" s="11">
        <v>0</v>
      </c>
      <c r="J26" s="13" t="s">
        <v>57</v>
      </c>
      <c r="K26" s="11">
        <v>0</v>
      </c>
      <c r="L26" s="11">
        <v>6</v>
      </c>
      <c r="M26" s="11">
        <v>2</v>
      </c>
      <c r="N26" s="14">
        <v>3</v>
      </c>
      <c r="O26" s="11">
        <v>0</v>
      </c>
      <c r="P26" s="11">
        <v>0</v>
      </c>
      <c r="Q26" s="11">
        <v>0</v>
      </c>
      <c r="R26" s="11">
        <v>3</v>
      </c>
      <c r="S26" s="11">
        <v>0</v>
      </c>
      <c r="T26" s="11">
        <v>0</v>
      </c>
      <c r="U26" s="11">
        <v>0</v>
      </c>
      <c r="V26" s="11">
        <v>0</v>
      </c>
    </row>
    <row r="27" spans="1:22" ht="92" x14ac:dyDescent="1.65">
      <c r="A27" s="21" t="s">
        <v>22</v>
      </c>
      <c r="B27" s="11">
        <v>7</v>
      </c>
      <c r="C27" s="11">
        <v>16</v>
      </c>
      <c r="D27" s="12">
        <v>0.4375</v>
      </c>
      <c r="E27" s="11">
        <v>4</v>
      </c>
      <c r="F27" s="11">
        <v>10</v>
      </c>
      <c r="G27" s="13">
        <v>0.4</v>
      </c>
      <c r="H27" s="11">
        <v>0</v>
      </c>
      <c r="I27" s="11">
        <v>0</v>
      </c>
      <c r="J27" s="13" t="s">
        <v>57</v>
      </c>
      <c r="K27" s="11">
        <v>0</v>
      </c>
      <c r="L27" s="11">
        <v>1</v>
      </c>
      <c r="M27" s="11">
        <v>1</v>
      </c>
      <c r="N27" s="14">
        <v>1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</row>
    <row r="28" spans="1:22" ht="92" x14ac:dyDescent="1.65">
      <c r="A28" s="21" t="s">
        <v>23</v>
      </c>
      <c r="B28" s="11">
        <v>3</v>
      </c>
      <c r="C28" s="11">
        <v>4</v>
      </c>
      <c r="D28" s="12">
        <v>0.75</v>
      </c>
      <c r="E28" s="11">
        <v>0</v>
      </c>
      <c r="F28" s="11">
        <v>1</v>
      </c>
      <c r="G28" s="13">
        <v>0</v>
      </c>
      <c r="H28" s="11">
        <v>0</v>
      </c>
      <c r="I28" s="11">
        <v>0</v>
      </c>
      <c r="J28" s="13" t="s">
        <v>57</v>
      </c>
      <c r="K28" s="11">
        <v>0</v>
      </c>
      <c r="L28" s="11">
        <v>1</v>
      </c>
      <c r="M28" s="11">
        <v>1</v>
      </c>
      <c r="N28" s="14">
        <v>1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</row>
    <row r="29" spans="1:22" ht="92" x14ac:dyDescent="1.65">
      <c r="A29" s="21" t="s">
        <v>24</v>
      </c>
      <c r="B29" s="11">
        <v>0</v>
      </c>
      <c r="C29" s="11">
        <v>0</v>
      </c>
      <c r="D29" s="12" t="s">
        <v>57</v>
      </c>
      <c r="E29" s="11">
        <v>0</v>
      </c>
      <c r="F29" s="11">
        <v>0</v>
      </c>
      <c r="G29" s="13" t="s">
        <v>57</v>
      </c>
      <c r="H29" s="11">
        <v>0</v>
      </c>
      <c r="I29" s="11">
        <v>0</v>
      </c>
      <c r="J29" s="13" t="s">
        <v>57</v>
      </c>
      <c r="K29" s="11">
        <v>0</v>
      </c>
      <c r="L29" s="11">
        <v>0</v>
      </c>
      <c r="M29" s="11">
        <v>0</v>
      </c>
      <c r="N29" s="14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</row>
    <row r="30" spans="1:22" ht="92" x14ac:dyDescent="1.65">
      <c r="A30" s="21" t="s">
        <v>25</v>
      </c>
      <c r="B30" s="11">
        <v>2</v>
      </c>
      <c r="C30" s="11">
        <v>2</v>
      </c>
      <c r="D30" s="12">
        <v>1</v>
      </c>
      <c r="E30" s="11">
        <v>1</v>
      </c>
      <c r="F30" s="11">
        <v>1</v>
      </c>
      <c r="G30" s="13">
        <v>1</v>
      </c>
      <c r="H30" s="11">
        <v>0</v>
      </c>
      <c r="I30" s="11">
        <v>0</v>
      </c>
      <c r="J30" s="13" t="s">
        <v>57</v>
      </c>
      <c r="K30" s="11">
        <v>0</v>
      </c>
      <c r="L30" s="11">
        <v>0</v>
      </c>
      <c r="M30" s="11">
        <v>5</v>
      </c>
      <c r="N30" s="14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</row>
    <row r="31" spans="1:22" ht="92" x14ac:dyDescent="1.65">
      <c r="A31" s="21" t="s">
        <v>26</v>
      </c>
      <c r="B31" s="11">
        <v>8</v>
      </c>
      <c r="C31" s="11">
        <v>12</v>
      </c>
      <c r="D31" s="12">
        <v>0.66666666666666663</v>
      </c>
      <c r="E31" s="11">
        <v>0</v>
      </c>
      <c r="F31" s="11">
        <v>0</v>
      </c>
      <c r="G31" s="13" t="s">
        <v>57</v>
      </c>
      <c r="H31" s="11">
        <v>0</v>
      </c>
      <c r="I31" s="11">
        <v>0</v>
      </c>
      <c r="J31" s="13" t="s">
        <v>57</v>
      </c>
      <c r="K31" s="11">
        <v>0</v>
      </c>
      <c r="L31" s="11">
        <v>1</v>
      </c>
      <c r="M31" s="11">
        <v>1</v>
      </c>
      <c r="N31" s="14">
        <v>1</v>
      </c>
      <c r="O31" s="11">
        <v>0</v>
      </c>
      <c r="P31" s="11">
        <v>0</v>
      </c>
      <c r="Q31" s="11">
        <v>3</v>
      </c>
      <c r="R31" s="11">
        <v>2</v>
      </c>
      <c r="S31" s="11">
        <v>0</v>
      </c>
      <c r="T31" s="11">
        <v>0</v>
      </c>
      <c r="U31" s="11">
        <v>0</v>
      </c>
      <c r="V31" s="11">
        <v>0</v>
      </c>
    </row>
    <row r="32" spans="1:22" ht="92" x14ac:dyDescent="1.65">
      <c r="A32" s="21" t="s">
        <v>27</v>
      </c>
      <c r="B32" s="11">
        <v>3</v>
      </c>
      <c r="C32" s="11">
        <v>8</v>
      </c>
      <c r="D32" s="12">
        <v>0.375</v>
      </c>
      <c r="E32" s="11">
        <v>0</v>
      </c>
      <c r="F32" s="11">
        <v>0</v>
      </c>
      <c r="G32" s="13" t="s">
        <v>57</v>
      </c>
      <c r="H32" s="11">
        <v>0</v>
      </c>
      <c r="I32" s="11">
        <v>0</v>
      </c>
      <c r="J32" s="13" t="s">
        <v>57</v>
      </c>
      <c r="K32" s="11">
        <v>0</v>
      </c>
      <c r="L32" s="11">
        <v>1</v>
      </c>
      <c r="M32" s="11">
        <v>2</v>
      </c>
      <c r="N32" s="14">
        <v>0.5</v>
      </c>
      <c r="O32" s="11">
        <v>0</v>
      </c>
      <c r="P32" s="11">
        <v>0</v>
      </c>
      <c r="Q32" s="11">
        <v>1</v>
      </c>
      <c r="R32" s="11">
        <v>2</v>
      </c>
      <c r="S32" s="11">
        <v>1</v>
      </c>
      <c r="T32" s="11">
        <v>0</v>
      </c>
      <c r="U32" s="11">
        <v>0</v>
      </c>
      <c r="V32" s="11">
        <v>0</v>
      </c>
    </row>
    <row r="33" spans="1:22" ht="92" x14ac:dyDescent="1.65">
      <c r="A33" s="21" t="s">
        <v>28</v>
      </c>
      <c r="B33" s="11">
        <v>6</v>
      </c>
      <c r="C33" s="11">
        <v>7</v>
      </c>
      <c r="D33" s="12">
        <v>0.8571428571428571</v>
      </c>
      <c r="E33" s="11">
        <v>0</v>
      </c>
      <c r="F33" s="11">
        <v>0</v>
      </c>
      <c r="G33" s="13" t="s">
        <v>57</v>
      </c>
      <c r="H33" s="11">
        <v>0</v>
      </c>
      <c r="I33" s="11">
        <v>0</v>
      </c>
      <c r="J33" s="13" t="s">
        <v>57</v>
      </c>
      <c r="K33" s="11">
        <v>0</v>
      </c>
      <c r="L33" s="11">
        <v>1</v>
      </c>
      <c r="M33" s="11">
        <v>1</v>
      </c>
      <c r="N33" s="14">
        <v>1</v>
      </c>
      <c r="O33" s="11">
        <v>0</v>
      </c>
      <c r="P33" s="11">
        <v>0</v>
      </c>
      <c r="Q33" s="11">
        <v>0</v>
      </c>
      <c r="R33" s="11">
        <v>2</v>
      </c>
      <c r="S33" s="11">
        <v>1</v>
      </c>
      <c r="T33" s="11">
        <v>0</v>
      </c>
      <c r="U33" s="11">
        <v>0</v>
      </c>
      <c r="V33" s="11">
        <v>1</v>
      </c>
    </row>
    <row r="34" spans="1:22" ht="92" x14ac:dyDescent="1.65">
      <c r="A34" s="10" t="s">
        <v>53</v>
      </c>
      <c r="B34" s="15">
        <v>49</v>
      </c>
      <c r="C34" s="11">
        <v>101</v>
      </c>
      <c r="D34" s="12">
        <v>0.48509999999999998</v>
      </c>
      <c r="E34" s="11">
        <v>10</v>
      </c>
      <c r="F34" s="11">
        <v>26</v>
      </c>
      <c r="G34" s="16">
        <v>0.3846</v>
      </c>
      <c r="H34" s="11">
        <v>0</v>
      </c>
      <c r="I34" s="11">
        <v>0</v>
      </c>
      <c r="J34" s="16">
        <v>0</v>
      </c>
      <c r="K34" s="11">
        <v>0</v>
      </c>
      <c r="L34" s="11">
        <v>23</v>
      </c>
      <c r="M34" s="11">
        <v>25</v>
      </c>
      <c r="N34" s="17">
        <v>0.92</v>
      </c>
      <c r="O34" s="11">
        <v>0</v>
      </c>
      <c r="P34" s="11">
        <v>0</v>
      </c>
      <c r="Q34" s="11">
        <v>4</v>
      </c>
      <c r="R34" s="11">
        <v>11</v>
      </c>
      <c r="S34" s="11">
        <v>2</v>
      </c>
      <c r="T34" s="11">
        <v>0</v>
      </c>
      <c r="U34" s="11">
        <v>0</v>
      </c>
      <c r="V34" s="11">
        <v>1</v>
      </c>
    </row>
  </sheetData>
  <mergeCells count="10">
    <mergeCell ref="B20:D20"/>
    <mergeCell ref="E20:G20"/>
    <mergeCell ref="H20:J20"/>
    <mergeCell ref="O20:P20"/>
    <mergeCell ref="A1:V1"/>
    <mergeCell ref="B2:D2"/>
    <mergeCell ref="E2:G2"/>
    <mergeCell ref="H2:J2"/>
    <mergeCell ref="O2:P2"/>
    <mergeCell ref="A19:V19"/>
  </mergeCells>
  <pageMargins left="0.7" right="0.7" top="0.75" bottom="0.75" header="0.3" footer="0.3"/>
  <pageSetup fitToHeight="0" orientation="landscape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FCA5-1477-416F-A7E5-72F569860D25}">
  <sheetPr>
    <pageSetUpPr fitToPage="1"/>
  </sheetPr>
  <dimension ref="A1:V34"/>
  <sheetViews>
    <sheetView zoomScale="17" workbookViewId="0">
      <selection activeCell="E14" sqref="E14:G14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62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.15" customHeight="1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1</v>
      </c>
      <c r="C4" s="11">
        <v>6</v>
      </c>
      <c r="D4" s="12">
        <v>0.16666666666666666</v>
      </c>
      <c r="E4" s="11">
        <v>1</v>
      </c>
      <c r="F4" s="11">
        <v>3</v>
      </c>
      <c r="G4" s="13">
        <v>0.33333333333333331</v>
      </c>
      <c r="H4" s="11">
        <v>2</v>
      </c>
      <c r="I4" s="11">
        <v>2</v>
      </c>
      <c r="J4" s="13">
        <v>1</v>
      </c>
      <c r="K4" s="11"/>
      <c r="L4" s="11">
        <v>8</v>
      </c>
      <c r="M4" s="11">
        <v>2</v>
      </c>
      <c r="N4" s="14">
        <v>4</v>
      </c>
      <c r="O4" s="11"/>
      <c r="P4" s="11"/>
      <c r="Q4" s="11">
        <v>1</v>
      </c>
      <c r="R4" s="11">
        <v>2</v>
      </c>
      <c r="S4" s="11"/>
      <c r="T4" s="11"/>
      <c r="U4" s="18"/>
      <c r="V4" s="19">
        <v>1</v>
      </c>
    </row>
    <row r="5" spans="1:22" ht="92" x14ac:dyDescent="1.65">
      <c r="A5" s="21" t="s">
        <v>18</v>
      </c>
      <c r="B5" s="11">
        <v>2</v>
      </c>
      <c r="C5" s="11">
        <v>8</v>
      </c>
      <c r="D5" s="12">
        <v>0.25</v>
      </c>
      <c r="E5" s="11">
        <v>1</v>
      </c>
      <c r="F5" s="11">
        <v>3</v>
      </c>
      <c r="G5" s="13">
        <v>0.33333333333333331</v>
      </c>
      <c r="H5" s="11"/>
      <c r="I5" s="11"/>
      <c r="J5" s="13"/>
      <c r="K5" s="11"/>
      <c r="L5" s="11">
        <v>1</v>
      </c>
      <c r="M5" s="11">
        <v>7</v>
      </c>
      <c r="N5" s="14">
        <v>0.14285714285714285</v>
      </c>
      <c r="O5" s="11"/>
      <c r="P5" s="11"/>
      <c r="Q5" s="11"/>
      <c r="R5" s="11">
        <v>1</v>
      </c>
      <c r="S5" s="11"/>
      <c r="T5" s="11"/>
      <c r="U5" s="18"/>
      <c r="V5" s="19">
        <v>1</v>
      </c>
    </row>
    <row r="6" spans="1:22" ht="92" x14ac:dyDescent="1.65">
      <c r="A6" s="21" t="s">
        <v>19</v>
      </c>
      <c r="B6" s="11">
        <v>4</v>
      </c>
      <c r="C6" s="11">
        <v>6</v>
      </c>
      <c r="D6" s="12">
        <v>0.66666666666666663</v>
      </c>
      <c r="E6" s="11">
        <v>0</v>
      </c>
      <c r="F6" s="11">
        <v>1</v>
      </c>
      <c r="G6" s="13">
        <v>0</v>
      </c>
      <c r="H6" s="11"/>
      <c r="I6" s="11"/>
      <c r="J6" s="13"/>
      <c r="K6" s="11"/>
      <c r="L6" s="11">
        <v>1</v>
      </c>
      <c r="M6" s="11">
        <v>2</v>
      </c>
      <c r="N6" s="14">
        <v>0.5</v>
      </c>
      <c r="O6" s="11"/>
      <c r="P6" s="11"/>
      <c r="Q6" s="11">
        <v>1</v>
      </c>
      <c r="R6" s="11"/>
      <c r="S6" s="11">
        <v>1</v>
      </c>
      <c r="T6" s="11"/>
      <c r="U6" s="18"/>
      <c r="V6" s="19"/>
    </row>
    <row r="7" spans="1:22" ht="92" x14ac:dyDescent="1.65">
      <c r="A7" s="21" t="s">
        <v>20</v>
      </c>
      <c r="B7" s="11">
        <v>3</v>
      </c>
      <c r="C7" s="11">
        <v>9</v>
      </c>
      <c r="D7" s="12">
        <v>0.33333333333333331</v>
      </c>
      <c r="E7" s="11">
        <v>0</v>
      </c>
      <c r="F7" s="11">
        <v>1</v>
      </c>
      <c r="G7" s="13">
        <v>0</v>
      </c>
      <c r="H7" s="11">
        <v>1</v>
      </c>
      <c r="I7" s="11">
        <v>2</v>
      </c>
      <c r="J7" s="13">
        <v>0.5</v>
      </c>
      <c r="K7" s="11">
        <v>1</v>
      </c>
      <c r="L7" s="11">
        <v>1</v>
      </c>
      <c r="M7" s="11">
        <v>0</v>
      </c>
      <c r="N7" s="14">
        <v>1</v>
      </c>
      <c r="O7" s="11"/>
      <c r="P7" s="11"/>
      <c r="Q7" s="11">
        <v>3</v>
      </c>
      <c r="R7" s="11">
        <v>1</v>
      </c>
      <c r="S7" s="11">
        <v>1</v>
      </c>
      <c r="T7" s="11"/>
      <c r="U7" s="18"/>
      <c r="V7" s="19">
        <v>1</v>
      </c>
    </row>
    <row r="8" spans="1:22" ht="92" x14ac:dyDescent="1.65">
      <c r="A8" s="21" t="s">
        <v>21</v>
      </c>
      <c r="B8" s="11">
        <v>5</v>
      </c>
      <c r="C8" s="11">
        <v>9</v>
      </c>
      <c r="D8" s="12">
        <v>0.55555555555555558</v>
      </c>
      <c r="E8" s="11">
        <v>2</v>
      </c>
      <c r="F8" s="11">
        <v>2</v>
      </c>
      <c r="G8" s="13">
        <v>1</v>
      </c>
      <c r="H8" s="11"/>
      <c r="I8" s="11"/>
      <c r="J8" s="13"/>
      <c r="K8" s="11">
        <v>1</v>
      </c>
      <c r="L8" s="11">
        <v>4</v>
      </c>
      <c r="M8" s="11">
        <v>0</v>
      </c>
      <c r="N8" s="14">
        <v>4</v>
      </c>
      <c r="O8" s="11"/>
      <c r="P8" s="11"/>
      <c r="Q8" s="11">
        <v>3</v>
      </c>
      <c r="R8" s="11">
        <v>1</v>
      </c>
      <c r="S8" s="11"/>
      <c r="T8" s="11"/>
      <c r="U8" s="18"/>
      <c r="V8" s="19">
        <v>1</v>
      </c>
    </row>
    <row r="9" spans="1:22" ht="92" x14ac:dyDescent="1.65">
      <c r="A9" s="21" t="s">
        <v>22</v>
      </c>
      <c r="B9" s="11">
        <v>5</v>
      </c>
      <c r="C9" s="11">
        <v>7</v>
      </c>
      <c r="D9" s="12">
        <v>0.7142857142857143</v>
      </c>
      <c r="E9" s="11">
        <v>2</v>
      </c>
      <c r="F9" s="11">
        <v>3</v>
      </c>
      <c r="G9" s="13">
        <v>0.66666666666666663</v>
      </c>
      <c r="H9" s="11"/>
      <c r="I9" s="11"/>
      <c r="J9" s="13"/>
      <c r="K9" s="11"/>
      <c r="L9" s="11">
        <v>1</v>
      </c>
      <c r="M9" s="11">
        <v>0</v>
      </c>
      <c r="N9" s="14">
        <v>1</v>
      </c>
      <c r="O9" s="11"/>
      <c r="P9" s="11"/>
      <c r="Q9" s="11"/>
      <c r="R9" s="11"/>
      <c r="S9" s="11"/>
      <c r="T9" s="11"/>
      <c r="U9" s="18"/>
      <c r="V9" s="19"/>
    </row>
    <row r="10" spans="1:22" ht="92" x14ac:dyDescent="1.65">
      <c r="A10" s="21" t="s">
        <v>23</v>
      </c>
      <c r="B10" s="11">
        <v>0</v>
      </c>
      <c r="C10" s="11">
        <v>8</v>
      </c>
      <c r="D10" s="12">
        <v>0</v>
      </c>
      <c r="E10" s="11">
        <v>0</v>
      </c>
      <c r="F10" s="11">
        <v>3</v>
      </c>
      <c r="G10" s="13">
        <v>0</v>
      </c>
      <c r="H10" s="11"/>
      <c r="I10" s="11"/>
      <c r="J10" s="13"/>
      <c r="K10" s="11"/>
      <c r="L10" s="11">
        <v>0</v>
      </c>
      <c r="M10" s="11">
        <v>2</v>
      </c>
      <c r="N10" s="14">
        <v>0</v>
      </c>
      <c r="O10" s="11"/>
      <c r="P10" s="11"/>
      <c r="Q10" s="11">
        <v>1</v>
      </c>
      <c r="R10" s="11"/>
      <c r="S10" s="11"/>
      <c r="T10" s="11"/>
      <c r="U10" s="18"/>
      <c r="V10" s="19"/>
    </row>
    <row r="11" spans="1:22" ht="92" x14ac:dyDescent="1.65">
      <c r="A11" s="21" t="s">
        <v>24</v>
      </c>
      <c r="B11" s="11">
        <v>2</v>
      </c>
      <c r="C11" s="11">
        <v>6</v>
      </c>
      <c r="D11" s="12">
        <v>0.33333333333333331</v>
      </c>
      <c r="E11" s="11">
        <v>0</v>
      </c>
      <c r="F11" s="11">
        <v>2</v>
      </c>
      <c r="G11" s="13">
        <v>0</v>
      </c>
      <c r="H11" s="11">
        <v>2</v>
      </c>
      <c r="I11" s="11">
        <v>2</v>
      </c>
      <c r="J11" s="13">
        <v>1</v>
      </c>
      <c r="K11" s="11"/>
      <c r="L11" s="11">
        <v>0</v>
      </c>
      <c r="M11" s="11">
        <v>3</v>
      </c>
      <c r="N11" s="14">
        <v>0</v>
      </c>
      <c r="O11" s="11"/>
      <c r="P11" s="11"/>
      <c r="Q11" s="11"/>
      <c r="R11" s="11">
        <v>1</v>
      </c>
      <c r="S11" s="11">
        <v>1</v>
      </c>
      <c r="T11" s="11"/>
      <c r="U11" s="18"/>
      <c r="V11" s="19"/>
    </row>
    <row r="12" spans="1:22" ht="92" x14ac:dyDescent="1.65">
      <c r="A12" s="21" t="s">
        <v>25</v>
      </c>
      <c r="B12" s="11">
        <v>2</v>
      </c>
      <c r="C12" s="11">
        <v>8</v>
      </c>
      <c r="D12" s="12">
        <v>0.25</v>
      </c>
      <c r="E12" s="11">
        <v>0</v>
      </c>
      <c r="F12" s="11">
        <v>4</v>
      </c>
      <c r="G12" s="13">
        <v>0</v>
      </c>
      <c r="H12" s="11"/>
      <c r="I12" s="11"/>
      <c r="J12" s="13"/>
      <c r="K12" s="11"/>
      <c r="L12" s="11">
        <v>1</v>
      </c>
      <c r="M12" s="11">
        <v>1</v>
      </c>
      <c r="N12" s="14">
        <v>1</v>
      </c>
      <c r="O12" s="11"/>
      <c r="P12" s="11"/>
      <c r="Q12" s="11"/>
      <c r="R12" s="11"/>
      <c r="S12" s="11"/>
      <c r="T12" s="11"/>
      <c r="U12" s="18"/>
      <c r="V12" s="19"/>
    </row>
    <row r="13" spans="1:22" ht="92" x14ac:dyDescent="1.65">
      <c r="A13" s="21" t="s">
        <v>26</v>
      </c>
      <c r="B13" s="11">
        <v>1</v>
      </c>
      <c r="C13" s="11">
        <v>4</v>
      </c>
      <c r="D13" s="12">
        <v>0.25</v>
      </c>
      <c r="E13" s="11">
        <v>0</v>
      </c>
      <c r="F13" s="11">
        <v>1</v>
      </c>
      <c r="G13" s="13">
        <v>0</v>
      </c>
      <c r="H13" s="11"/>
      <c r="I13" s="11"/>
      <c r="J13" s="13"/>
      <c r="K13" s="11"/>
      <c r="L13" s="11">
        <v>0</v>
      </c>
      <c r="M13" s="11">
        <v>1</v>
      </c>
      <c r="N13" s="14">
        <v>0</v>
      </c>
      <c r="O13" s="11"/>
      <c r="P13" s="11"/>
      <c r="Q13" s="11">
        <v>1</v>
      </c>
      <c r="R13" s="11"/>
      <c r="S13" s="11">
        <v>2</v>
      </c>
      <c r="T13" s="11"/>
      <c r="U13" s="18"/>
      <c r="V13" s="19">
        <v>1</v>
      </c>
    </row>
    <row r="14" spans="1:22" ht="92" x14ac:dyDescent="1.65">
      <c r="A14" s="21" t="s">
        <v>27</v>
      </c>
      <c r="B14" s="11">
        <v>3</v>
      </c>
      <c r="C14" s="11">
        <v>7</v>
      </c>
      <c r="D14" s="12">
        <v>0.42857142857142855</v>
      </c>
      <c r="E14" s="11"/>
      <c r="F14" s="11"/>
      <c r="G14" s="13"/>
      <c r="H14" s="11"/>
      <c r="I14" s="11"/>
      <c r="J14" s="13"/>
      <c r="K14" s="11"/>
      <c r="L14" s="11">
        <v>0</v>
      </c>
      <c r="M14" s="11">
        <v>1</v>
      </c>
      <c r="N14" s="14">
        <v>0</v>
      </c>
      <c r="O14" s="11"/>
      <c r="P14" s="11"/>
      <c r="Q14" s="11"/>
      <c r="R14" s="11"/>
      <c r="S14" s="11">
        <v>5</v>
      </c>
      <c r="T14" s="11"/>
      <c r="U14" s="18"/>
      <c r="V14" s="19"/>
    </row>
    <row r="15" spans="1:22" ht="92" x14ac:dyDescent="1.65">
      <c r="A15" s="21" t="s">
        <v>28</v>
      </c>
      <c r="B15" s="11">
        <v>8</v>
      </c>
      <c r="C15" s="11">
        <v>12</v>
      </c>
      <c r="D15" s="12">
        <v>0.66666666666666663</v>
      </c>
      <c r="E15" s="11">
        <v>0</v>
      </c>
      <c r="F15" s="11">
        <v>1</v>
      </c>
      <c r="G15" s="13">
        <v>0</v>
      </c>
      <c r="H15" s="11"/>
      <c r="I15" s="11"/>
      <c r="J15" s="13"/>
      <c r="K15" s="11"/>
      <c r="L15" s="11"/>
      <c r="M15" s="11"/>
      <c r="N15" s="14"/>
      <c r="O15" s="11"/>
      <c r="P15" s="11"/>
      <c r="Q15" s="11">
        <v>1</v>
      </c>
      <c r="R15" s="11"/>
      <c r="S15" s="11">
        <v>1</v>
      </c>
      <c r="T15" s="11"/>
      <c r="U15" s="18"/>
      <c r="V15" s="19"/>
    </row>
    <row r="16" spans="1:22" ht="92" x14ac:dyDescent="1.65">
      <c r="A16" s="10" t="s">
        <v>53</v>
      </c>
      <c r="B16" s="15">
        <v>36</v>
      </c>
      <c r="C16" s="15">
        <v>90</v>
      </c>
      <c r="D16" s="12">
        <v>0.4</v>
      </c>
      <c r="E16" s="15">
        <v>6</v>
      </c>
      <c r="F16" s="15">
        <v>24</v>
      </c>
      <c r="G16" s="13">
        <v>0.25</v>
      </c>
      <c r="H16" s="15">
        <v>5</v>
      </c>
      <c r="I16" s="15">
        <v>6</v>
      </c>
      <c r="J16" s="13">
        <v>0.83333333333333337</v>
      </c>
      <c r="K16" s="15">
        <v>2</v>
      </c>
      <c r="L16" s="15">
        <v>17</v>
      </c>
      <c r="M16" s="15">
        <v>19</v>
      </c>
      <c r="N16" s="14">
        <v>0.89473684210526316</v>
      </c>
      <c r="O16" s="15">
        <v>0</v>
      </c>
      <c r="P16" s="15">
        <v>0</v>
      </c>
      <c r="Q16" s="15">
        <v>11</v>
      </c>
      <c r="R16" s="15">
        <v>6</v>
      </c>
      <c r="S16" s="15">
        <v>11</v>
      </c>
      <c r="T16" s="15">
        <v>0</v>
      </c>
      <c r="U16" s="15">
        <v>0</v>
      </c>
      <c r="V16" s="15">
        <v>5</v>
      </c>
    </row>
    <row r="19" spans="1:22" ht="92" x14ac:dyDescent="2">
      <c r="A19" s="26" t="s">
        <v>63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ht="92.15" customHeight="1" x14ac:dyDescent="2">
      <c r="A20" s="1"/>
      <c r="B20" s="31" t="s">
        <v>56</v>
      </c>
      <c r="C20" s="32"/>
      <c r="D20" s="32"/>
      <c r="E20" s="31" t="s">
        <v>30</v>
      </c>
      <c r="F20" s="32"/>
      <c r="G20" s="32"/>
      <c r="H20" s="31" t="s">
        <v>31</v>
      </c>
      <c r="I20" s="32"/>
      <c r="J20" s="32"/>
      <c r="K20" s="1"/>
      <c r="L20" s="1"/>
      <c r="M20" s="2"/>
      <c r="N20" s="2"/>
      <c r="O20" s="31" t="s">
        <v>32</v>
      </c>
      <c r="P20" s="32"/>
      <c r="Q20" s="3"/>
      <c r="R20" s="4"/>
      <c r="S20" s="1"/>
      <c r="T20" s="1"/>
      <c r="U20" s="1"/>
      <c r="V20" s="3"/>
    </row>
    <row r="21" spans="1:22" ht="76.5" x14ac:dyDescent="1.65">
      <c r="A21" s="5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</v>
      </c>
      <c r="I21" s="6" t="s">
        <v>5</v>
      </c>
      <c r="J21" s="6" t="s">
        <v>40</v>
      </c>
      <c r="K21" s="7" t="s">
        <v>41</v>
      </c>
      <c r="L21" s="6" t="s">
        <v>42</v>
      </c>
      <c r="M21" s="6" t="s">
        <v>43</v>
      </c>
      <c r="N21" s="6" t="s">
        <v>44</v>
      </c>
      <c r="O21" s="6" t="s">
        <v>45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8" t="s">
        <v>51</v>
      </c>
      <c r="V21" s="9" t="s">
        <v>52</v>
      </c>
    </row>
    <row r="22" spans="1:22" ht="92" x14ac:dyDescent="1.65">
      <c r="A22" s="21" t="s">
        <v>17</v>
      </c>
      <c r="B22" s="11">
        <v>9</v>
      </c>
      <c r="C22" s="11">
        <v>20</v>
      </c>
      <c r="D22" s="12">
        <v>0.45</v>
      </c>
      <c r="E22" s="11">
        <v>2</v>
      </c>
      <c r="F22" s="11">
        <v>8</v>
      </c>
      <c r="G22" s="13">
        <v>0.25</v>
      </c>
      <c r="H22" s="11">
        <v>2</v>
      </c>
      <c r="I22" s="11">
        <v>2</v>
      </c>
      <c r="J22" s="13">
        <v>1</v>
      </c>
      <c r="K22" s="11">
        <v>0</v>
      </c>
      <c r="L22" s="11">
        <v>15</v>
      </c>
      <c r="M22" s="11">
        <v>5</v>
      </c>
      <c r="N22" s="14">
        <v>3</v>
      </c>
      <c r="O22" s="11">
        <v>0</v>
      </c>
      <c r="P22" s="11">
        <v>0</v>
      </c>
      <c r="Q22" s="11">
        <v>1</v>
      </c>
      <c r="R22" s="11">
        <v>3</v>
      </c>
      <c r="S22" s="11">
        <v>0</v>
      </c>
      <c r="T22" s="11">
        <v>0</v>
      </c>
      <c r="U22" s="11">
        <v>0</v>
      </c>
      <c r="V22" s="11">
        <v>1</v>
      </c>
    </row>
    <row r="23" spans="1:22" ht="92" x14ac:dyDescent="1.65">
      <c r="A23" s="21" t="s">
        <v>18</v>
      </c>
      <c r="B23" s="11">
        <v>6</v>
      </c>
      <c r="C23" s="11">
        <v>20</v>
      </c>
      <c r="D23" s="12">
        <v>0.3</v>
      </c>
      <c r="E23" s="11">
        <v>2</v>
      </c>
      <c r="F23" s="11">
        <v>6</v>
      </c>
      <c r="G23" s="13">
        <v>0.33333333333333331</v>
      </c>
      <c r="H23" s="11">
        <v>0</v>
      </c>
      <c r="I23" s="11">
        <v>0</v>
      </c>
      <c r="J23" s="13" t="s">
        <v>57</v>
      </c>
      <c r="K23" s="11">
        <v>0</v>
      </c>
      <c r="L23" s="11">
        <v>2</v>
      </c>
      <c r="M23" s="11">
        <v>11</v>
      </c>
      <c r="N23" s="14">
        <v>0.18181818181818182</v>
      </c>
      <c r="O23" s="11">
        <v>0</v>
      </c>
      <c r="P23" s="11">
        <v>0</v>
      </c>
      <c r="Q23" s="11">
        <v>0</v>
      </c>
      <c r="R23" s="11">
        <v>2</v>
      </c>
      <c r="S23" s="11">
        <v>0</v>
      </c>
      <c r="T23" s="11">
        <v>0</v>
      </c>
      <c r="U23" s="11">
        <v>0</v>
      </c>
      <c r="V23" s="11">
        <v>1</v>
      </c>
    </row>
    <row r="24" spans="1:22" ht="92" x14ac:dyDescent="1.65">
      <c r="A24" s="21" t="s">
        <v>19</v>
      </c>
      <c r="B24" s="11">
        <v>6</v>
      </c>
      <c r="C24" s="11">
        <v>13</v>
      </c>
      <c r="D24" s="12">
        <v>0.46153846153846156</v>
      </c>
      <c r="E24" s="11">
        <v>0</v>
      </c>
      <c r="F24" s="11">
        <v>1</v>
      </c>
      <c r="G24" s="13">
        <v>0</v>
      </c>
      <c r="H24" s="11">
        <v>0</v>
      </c>
      <c r="I24" s="11">
        <v>0</v>
      </c>
      <c r="J24" s="13" t="s">
        <v>57</v>
      </c>
      <c r="K24" s="11">
        <v>0</v>
      </c>
      <c r="L24" s="11">
        <v>1</v>
      </c>
      <c r="M24" s="11">
        <v>5</v>
      </c>
      <c r="N24" s="14">
        <v>0.2</v>
      </c>
      <c r="O24" s="11">
        <v>0</v>
      </c>
      <c r="P24" s="11">
        <v>0</v>
      </c>
      <c r="Q24" s="11">
        <v>1</v>
      </c>
      <c r="R24" s="11">
        <v>0</v>
      </c>
      <c r="S24" s="11">
        <v>1</v>
      </c>
      <c r="T24" s="11">
        <v>0</v>
      </c>
      <c r="U24" s="11">
        <v>0</v>
      </c>
      <c r="V24" s="11">
        <v>0</v>
      </c>
    </row>
    <row r="25" spans="1:22" ht="92" x14ac:dyDescent="1.65">
      <c r="A25" s="21" t="s">
        <v>20</v>
      </c>
      <c r="B25" s="11">
        <v>5</v>
      </c>
      <c r="C25" s="11">
        <v>19</v>
      </c>
      <c r="D25" s="12">
        <v>0.26315789473684209</v>
      </c>
      <c r="E25" s="11">
        <v>1</v>
      </c>
      <c r="F25" s="11">
        <v>3</v>
      </c>
      <c r="G25" s="13">
        <v>0.33333333333333331</v>
      </c>
      <c r="H25" s="11">
        <v>1</v>
      </c>
      <c r="I25" s="11">
        <v>2</v>
      </c>
      <c r="J25" s="13">
        <v>0.5</v>
      </c>
      <c r="K25" s="11">
        <v>1</v>
      </c>
      <c r="L25" s="11">
        <v>5</v>
      </c>
      <c r="M25" s="11">
        <v>2</v>
      </c>
      <c r="N25" s="14">
        <v>2.5</v>
      </c>
      <c r="O25" s="11">
        <v>0</v>
      </c>
      <c r="P25" s="11">
        <v>0</v>
      </c>
      <c r="Q25" s="11">
        <v>3</v>
      </c>
      <c r="R25" s="11">
        <v>1</v>
      </c>
      <c r="S25" s="11">
        <v>1</v>
      </c>
      <c r="T25" s="11">
        <v>0</v>
      </c>
      <c r="U25" s="11">
        <v>0</v>
      </c>
      <c r="V25" s="11">
        <v>1</v>
      </c>
    </row>
    <row r="26" spans="1:22" ht="92" x14ac:dyDescent="1.65">
      <c r="A26" s="21" t="s">
        <v>21</v>
      </c>
      <c r="B26" s="11">
        <v>9</v>
      </c>
      <c r="C26" s="11">
        <v>20</v>
      </c>
      <c r="D26" s="12">
        <v>0.45</v>
      </c>
      <c r="E26" s="11">
        <v>4</v>
      </c>
      <c r="F26" s="11">
        <v>6</v>
      </c>
      <c r="G26" s="13">
        <v>0.66666666666666663</v>
      </c>
      <c r="H26" s="11">
        <v>0</v>
      </c>
      <c r="I26" s="11">
        <v>0</v>
      </c>
      <c r="J26" s="13" t="s">
        <v>57</v>
      </c>
      <c r="K26" s="11">
        <v>1</v>
      </c>
      <c r="L26" s="11">
        <v>10</v>
      </c>
      <c r="M26" s="11">
        <v>2</v>
      </c>
      <c r="N26" s="14">
        <v>5</v>
      </c>
      <c r="O26" s="11">
        <v>0</v>
      </c>
      <c r="P26" s="11">
        <v>0</v>
      </c>
      <c r="Q26" s="11">
        <v>3</v>
      </c>
      <c r="R26" s="11">
        <v>4</v>
      </c>
      <c r="S26" s="11">
        <v>0</v>
      </c>
      <c r="T26" s="11">
        <v>0</v>
      </c>
      <c r="U26" s="11">
        <v>0</v>
      </c>
      <c r="V26" s="11">
        <v>1</v>
      </c>
    </row>
    <row r="27" spans="1:22" ht="92" x14ac:dyDescent="1.65">
      <c r="A27" s="21" t="s">
        <v>22</v>
      </c>
      <c r="B27" s="11">
        <v>12</v>
      </c>
      <c r="C27" s="11">
        <v>23</v>
      </c>
      <c r="D27" s="12">
        <v>0.52173913043478259</v>
      </c>
      <c r="E27" s="11">
        <v>6</v>
      </c>
      <c r="F27" s="11">
        <v>13</v>
      </c>
      <c r="G27" s="13">
        <v>0.46153846153846156</v>
      </c>
      <c r="H27" s="11">
        <v>0</v>
      </c>
      <c r="I27" s="11">
        <v>0</v>
      </c>
      <c r="J27" s="13" t="s">
        <v>57</v>
      </c>
      <c r="K27" s="11">
        <v>0</v>
      </c>
      <c r="L27" s="11">
        <v>2</v>
      </c>
      <c r="M27" s="11">
        <v>1</v>
      </c>
      <c r="N27" s="14">
        <v>2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</row>
    <row r="28" spans="1:22" ht="92" x14ac:dyDescent="1.65">
      <c r="A28" s="21" t="s">
        <v>23</v>
      </c>
      <c r="B28" s="11">
        <v>3</v>
      </c>
      <c r="C28" s="11">
        <v>12</v>
      </c>
      <c r="D28" s="12">
        <v>0.25</v>
      </c>
      <c r="E28" s="11">
        <v>0</v>
      </c>
      <c r="F28" s="11">
        <v>4</v>
      </c>
      <c r="G28" s="13">
        <v>0</v>
      </c>
      <c r="H28" s="11">
        <v>0</v>
      </c>
      <c r="I28" s="11">
        <v>0</v>
      </c>
      <c r="J28" s="13" t="s">
        <v>57</v>
      </c>
      <c r="K28" s="11">
        <v>0</v>
      </c>
      <c r="L28" s="11">
        <v>1</v>
      </c>
      <c r="M28" s="11">
        <v>3</v>
      </c>
      <c r="N28" s="14">
        <v>0.33333333333333331</v>
      </c>
      <c r="O28" s="11">
        <v>0</v>
      </c>
      <c r="P28" s="11">
        <v>0</v>
      </c>
      <c r="Q28" s="11">
        <v>1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</row>
    <row r="29" spans="1:22" ht="92" x14ac:dyDescent="1.65">
      <c r="A29" s="21" t="s">
        <v>24</v>
      </c>
      <c r="B29" s="11">
        <v>2</v>
      </c>
      <c r="C29" s="11">
        <v>6</v>
      </c>
      <c r="D29" s="12">
        <v>0.33333333333333331</v>
      </c>
      <c r="E29" s="11">
        <v>0</v>
      </c>
      <c r="F29" s="11">
        <v>2</v>
      </c>
      <c r="G29" s="13">
        <v>0</v>
      </c>
      <c r="H29" s="11">
        <v>2</v>
      </c>
      <c r="I29" s="11">
        <v>2</v>
      </c>
      <c r="J29" s="13">
        <v>1</v>
      </c>
      <c r="K29" s="11">
        <v>0</v>
      </c>
      <c r="L29" s="11">
        <v>0</v>
      </c>
      <c r="M29" s="11">
        <v>3</v>
      </c>
      <c r="N29" s="14">
        <v>0</v>
      </c>
      <c r="O29" s="11">
        <v>0</v>
      </c>
      <c r="P29" s="11">
        <v>0</v>
      </c>
      <c r="Q29" s="11">
        <v>0</v>
      </c>
      <c r="R29" s="11">
        <v>1</v>
      </c>
      <c r="S29" s="11">
        <v>1</v>
      </c>
      <c r="T29" s="11">
        <v>0</v>
      </c>
      <c r="U29" s="11">
        <v>0</v>
      </c>
      <c r="V29" s="11">
        <v>0</v>
      </c>
    </row>
    <row r="30" spans="1:22" ht="92" x14ac:dyDescent="1.65">
      <c r="A30" s="21" t="s">
        <v>25</v>
      </c>
      <c r="B30" s="11">
        <v>4</v>
      </c>
      <c r="C30" s="11">
        <v>10</v>
      </c>
      <c r="D30" s="12">
        <v>0.4</v>
      </c>
      <c r="E30" s="11">
        <v>1</v>
      </c>
      <c r="F30" s="11">
        <v>5</v>
      </c>
      <c r="G30" s="13">
        <v>0.2</v>
      </c>
      <c r="H30" s="11">
        <v>0</v>
      </c>
      <c r="I30" s="11">
        <v>0</v>
      </c>
      <c r="J30" s="13" t="s">
        <v>57</v>
      </c>
      <c r="K30" s="11">
        <v>0</v>
      </c>
      <c r="L30" s="11">
        <v>1</v>
      </c>
      <c r="M30" s="11">
        <v>6</v>
      </c>
      <c r="N30" s="14">
        <v>0.16666666666666666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</row>
    <row r="31" spans="1:22" ht="92" x14ac:dyDescent="1.65">
      <c r="A31" s="21" t="s">
        <v>26</v>
      </c>
      <c r="B31" s="11">
        <v>9</v>
      </c>
      <c r="C31" s="11">
        <v>16</v>
      </c>
      <c r="D31" s="12">
        <v>0.5625</v>
      </c>
      <c r="E31" s="11">
        <v>0</v>
      </c>
      <c r="F31" s="11">
        <v>1</v>
      </c>
      <c r="G31" s="13">
        <v>0</v>
      </c>
      <c r="H31" s="11">
        <v>0</v>
      </c>
      <c r="I31" s="11">
        <v>0</v>
      </c>
      <c r="J31" s="13" t="s">
        <v>57</v>
      </c>
      <c r="K31" s="11">
        <v>0</v>
      </c>
      <c r="L31" s="11">
        <v>1</v>
      </c>
      <c r="M31" s="11">
        <v>3</v>
      </c>
      <c r="N31" s="14">
        <v>0.33333333333333331</v>
      </c>
      <c r="O31" s="11">
        <v>0</v>
      </c>
      <c r="P31" s="11">
        <v>0</v>
      </c>
      <c r="Q31" s="11">
        <v>4</v>
      </c>
      <c r="R31" s="11">
        <v>2</v>
      </c>
      <c r="S31" s="11">
        <v>2</v>
      </c>
      <c r="T31" s="11">
        <v>0</v>
      </c>
      <c r="U31" s="11">
        <v>0</v>
      </c>
      <c r="V31" s="11">
        <v>1</v>
      </c>
    </row>
    <row r="32" spans="1:22" ht="92" x14ac:dyDescent="1.65">
      <c r="A32" s="21" t="s">
        <v>27</v>
      </c>
      <c r="B32" s="11">
        <v>6</v>
      </c>
      <c r="C32" s="11">
        <v>15</v>
      </c>
      <c r="D32" s="12">
        <v>0.4</v>
      </c>
      <c r="E32" s="11">
        <v>0</v>
      </c>
      <c r="F32" s="11">
        <v>0</v>
      </c>
      <c r="G32" s="13" t="s">
        <v>57</v>
      </c>
      <c r="H32" s="11">
        <v>0</v>
      </c>
      <c r="I32" s="11">
        <v>0</v>
      </c>
      <c r="J32" s="13" t="s">
        <v>57</v>
      </c>
      <c r="K32" s="11">
        <v>0</v>
      </c>
      <c r="L32" s="11">
        <v>1</v>
      </c>
      <c r="M32" s="11">
        <v>3</v>
      </c>
      <c r="N32" s="14">
        <v>0.33333333333333331</v>
      </c>
      <c r="O32" s="11">
        <v>0</v>
      </c>
      <c r="P32" s="11">
        <v>0</v>
      </c>
      <c r="Q32" s="11">
        <v>1</v>
      </c>
      <c r="R32" s="11">
        <v>2</v>
      </c>
      <c r="S32" s="11">
        <v>6</v>
      </c>
      <c r="T32" s="11">
        <v>0</v>
      </c>
      <c r="U32" s="11">
        <v>0</v>
      </c>
      <c r="V32" s="11">
        <v>0</v>
      </c>
    </row>
    <row r="33" spans="1:22" ht="92" x14ac:dyDescent="1.65">
      <c r="A33" s="21" t="s">
        <v>28</v>
      </c>
      <c r="B33" s="11">
        <v>14</v>
      </c>
      <c r="C33" s="11">
        <v>19</v>
      </c>
      <c r="D33" s="12">
        <v>0.73684210526315785</v>
      </c>
      <c r="E33" s="11">
        <v>0</v>
      </c>
      <c r="F33" s="11">
        <v>1</v>
      </c>
      <c r="G33" s="13">
        <v>0</v>
      </c>
      <c r="H33" s="11">
        <v>0</v>
      </c>
      <c r="I33" s="11">
        <v>0</v>
      </c>
      <c r="J33" s="13" t="s">
        <v>57</v>
      </c>
      <c r="K33" s="11">
        <v>0</v>
      </c>
      <c r="L33" s="11">
        <v>1</v>
      </c>
      <c r="M33" s="11">
        <v>1</v>
      </c>
      <c r="N33" s="14">
        <v>1</v>
      </c>
      <c r="O33" s="11">
        <v>0</v>
      </c>
      <c r="P33" s="11">
        <v>0</v>
      </c>
      <c r="Q33" s="11">
        <v>1</v>
      </c>
      <c r="R33" s="11">
        <v>2</v>
      </c>
      <c r="S33" s="11">
        <v>2</v>
      </c>
      <c r="T33" s="11">
        <v>0</v>
      </c>
      <c r="U33" s="11">
        <v>0</v>
      </c>
      <c r="V33" s="11">
        <v>1</v>
      </c>
    </row>
    <row r="34" spans="1:22" ht="92" x14ac:dyDescent="1.65">
      <c r="A34" s="10" t="s">
        <v>53</v>
      </c>
      <c r="B34" s="11">
        <v>85</v>
      </c>
      <c r="C34" s="11">
        <v>193</v>
      </c>
      <c r="D34" s="12">
        <v>0.44041450777202074</v>
      </c>
      <c r="E34" s="11">
        <v>16</v>
      </c>
      <c r="F34" s="11">
        <v>50</v>
      </c>
      <c r="G34" s="16">
        <v>0.32</v>
      </c>
      <c r="H34" s="11">
        <v>5</v>
      </c>
      <c r="I34" s="11">
        <v>6</v>
      </c>
      <c r="J34" s="16">
        <v>0.83333333333333337</v>
      </c>
      <c r="K34" s="11">
        <v>2</v>
      </c>
      <c r="L34" s="11">
        <v>40</v>
      </c>
      <c r="M34" s="11">
        <v>45</v>
      </c>
      <c r="N34" s="17">
        <v>0.88888888888888884</v>
      </c>
      <c r="O34" s="11">
        <v>0</v>
      </c>
      <c r="P34" s="11">
        <v>0</v>
      </c>
      <c r="Q34" s="11">
        <v>15</v>
      </c>
      <c r="R34" s="11">
        <v>17</v>
      </c>
      <c r="S34" s="11">
        <v>13</v>
      </c>
      <c r="T34" s="11">
        <v>0</v>
      </c>
      <c r="U34" s="11">
        <v>0</v>
      </c>
      <c r="V34" s="11">
        <v>6</v>
      </c>
    </row>
  </sheetData>
  <mergeCells count="10">
    <mergeCell ref="B20:D20"/>
    <mergeCell ref="E20:G20"/>
    <mergeCell ref="H20:J20"/>
    <mergeCell ref="O20:P20"/>
    <mergeCell ref="A1:V1"/>
    <mergeCell ref="B2:D2"/>
    <mergeCell ref="E2:G2"/>
    <mergeCell ref="H2:J2"/>
    <mergeCell ref="O2:P2"/>
    <mergeCell ref="A19:V19"/>
  </mergeCells>
  <pageMargins left="0.7" right="0.7" top="0.75" bottom="0.75" header="0.3" footer="0.3"/>
  <pageSetup fitToHeight="0" orientation="landscape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07E6F-66C8-431F-AEFC-91C1E401B623}">
  <sheetPr>
    <pageSetUpPr fitToPage="1"/>
  </sheetPr>
  <dimension ref="A1:V34"/>
  <sheetViews>
    <sheetView zoomScale="16" workbookViewId="0">
      <selection activeCell="J13" sqref="J13"/>
    </sheetView>
  </sheetViews>
  <sheetFormatPr defaultColWidth="8.90625" defaultRowHeight="14.5" x14ac:dyDescent="0.35"/>
  <cols>
    <col min="1" max="1" width="51.08984375" bestFit="1" customWidth="1"/>
    <col min="2" max="2" width="67.36328125" bestFit="1" customWidth="1"/>
    <col min="3" max="3" width="35.08984375" bestFit="1" customWidth="1"/>
    <col min="4" max="4" width="52.36328125" bestFit="1" customWidth="1"/>
    <col min="5" max="5" width="32" bestFit="1" customWidth="1"/>
    <col min="6" max="6" width="41.453125" bestFit="1" customWidth="1"/>
    <col min="7" max="7" width="62.7265625" bestFit="1" customWidth="1"/>
    <col min="8" max="9" width="21.26953125" bestFit="1" customWidth="1"/>
    <col min="10" max="10" width="52.36328125" bestFit="1" customWidth="1"/>
    <col min="11" max="11" width="30.6328125" customWidth="1"/>
    <col min="12" max="12" width="29.1796875" bestFit="1" customWidth="1"/>
    <col min="13" max="13" width="41.1796875" bestFit="1" customWidth="1"/>
    <col min="14" max="14" width="35.36328125" bestFit="1" customWidth="1"/>
    <col min="15" max="15" width="39.1796875" bestFit="1" customWidth="1"/>
    <col min="16" max="16" width="40.453125" bestFit="1" customWidth="1"/>
    <col min="17" max="17" width="52.7265625" bestFit="1" customWidth="1"/>
    <col min="18" max="18" width="26.26953125" bestFit="1" customWidth="1"/>
    <col min="19" max="19" width="27.7265625" bestFit="1" customWidth="1"/>
    <col min="20" max="20" width="44.26953125" bestFit="1" customWidth="1"/>
    <col min="21" max="21" width="33.1796875" bestFit="1" customWidth="1"/>
    <col min="22" max="22" width="23.6328125" bestFit="1" customWidth="1"/>
  </cols>
  <sheetData>
    <row r="1" spans="1:22" ht="92" x14ac:dyDescent="2">
      <c r="A1" s="26" t="s">
        <v>64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92.15" customHeight="1" x14ac:dyDescent="2">
      <c r="A2" s="1"/>
      <c r="B2" s="31" t="s">
        <v>56</v>
      </c>
      <c r="C2" s="32"/>
      <c r="D2" s="32"/>
      <c r="E2" s="31" t="s">
        <v>30</v>
      </c>
      <c r="F2" s="32"/>
      <c r="G2" s="32"/>
      <c r="H2" s="31" t="s">
        <v>31</v>
      </c>
      <c r="I2" s="32"/>
      <c r="J2" s="32"/>
      <c r="K2" s="1"/>
      <c r="L2" s="1"/>
      <c r="M2" s="2"/>
      <c r="N2" s="2"/>
      <c r="O2" s="31" t="s">
        <v>32</v>
      </c>
      <c r="P2" s="32"/>
      <c r="Q2" s="3"/>
      <c r="R2" s="4"/>
      <c r="S2" s="1"/>
      <c r="T2" s="1"/>
      <c r="U2" s="1"/>
      <c r="V2" s="3"/>
    </row>
    <row r="3" spans="1:22" ht="76.5" x14ac:dyDescent="1.65">
      <c r="A3" s="5" t="s">
        <v>33</v>
      </c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6" t="s">
        <v>39</v>
      </c>
      <c r="H3" s="6" t="s">
        <v>4</v>
      </c>
      <c r="I3" s="6" t="s">
        <v>5</v>
      </c>
      <c r="J3" s="6" t="s">
        <v>40</v>
      </c>
      <c r="K3" s="7" t="s">
        <v>41</v>
      </c>
      <c r="L3" s="6" t="s">
        <v>42</v>
      </c>
      <c r="M3" s="6" t="s">
        <v>43</v>
      </c>
      <c r="N3" s="6" t="s">
        <v>44</v>
      </c>
      <c r="O3" s="6" t="s">
        <v>45</v>
      </c>
      <c r="P3" s="6" t="s">
        <v>46</v>
      </c>
      <c r="Q3" s="6" t="s">
        <v>47</v>
      </c>
      <c r="R3" s="6" t="s">
        <v>48</v>
      </c>
      <c r="S3" s="6" t="s">
        <v>49</v>
      </c>
      <c r="T3" s="6" t="s">
        <v>50</v>
      </c>
      <c r="U3" s="8" t="s">
        <v>51</v>
      </c>
      <c r="V3" s="9" t="s">
        <v>52</v>
      </c>
    </row>
    <row r="4" spans="1:22" ht="92" x14ac:dyDescent="1.65">
      <c r="A4" s="21" t="s">
        <v>17</v>
      </c>
      <c r="B4" s="11">
        <v>6</v>
      </c>
      <c r="C4" s="11">
        <v>10</v>
      </c>
      <c r="D4" s="12">
        <v>0.6</v>
      </c>
      <c r="E4" s="11">
        <v>2</v>
      </c>
      <c r="F4" s="11">
        <v>4</v>
      </c>
      <c r="G4" s="13">
        <v>0.5</v>
      </c>
      <c r="H4" s="11">
        <v>1</v>
      </c>
      <c r="I4" s="11">
        <v>1</v>
      </c>
      <c r="J4" s="13">
        <v>1</v>
      </c>
      <c r="K4" s="11">
        <v>1</v>
      </c>
      <c r="L4" s="11">
        <v>2</v>
      </c>
      <c r="M4" s="11">
        <v>1</v>
      </c>
      <c r="N4" s="14">
        <v>2</v>
      </c>
      <c r="O4" s="11"/>
      <c r="P4" s="11"/>
      <c r="Q4" s="11"/>
      <c r="R4" s="11"/>
      <c r="S4" s="11"/>
      <c r="T4" s="11">
        <v>2</v>
      </c>
      <c r="U4" s="18"/>
      <c r="V4" s="19"/>
    </row>
    <row r="5" spans="1:22" ht="92" x14ac:dyDescent="1.65">
      <c r="A5" s="21" t="s">
        <v>18</v>
      </c>
      <c r="B5" s="11">
        <v>3</v>
      </c>
      <c r="C5" s="11">
        <v>12</v>
      </c>
      <c r="D5" s="12">
        <v>0.25</v>
      </c>
      <c r="E5" s="11">
        <v>0</v>
      </c>
      <c r="F5" s="11">
        <v>5</v>
      </c>
      <c r="G5" s="13">
        <v>0</v>
      </c>
      <c r="H5" s="11"/>
      <c r="I5" s="11"/>
      <c r="J5" s="13"/>
      <c r="K5" s="11"/>
      <c r="L5" s="11">
        <v>1</v>
      </c>
      <c r="M5" s="11">
        <v>3</v>
      </c>
      <c r="N5" s="14">
        <v>0.33333333333333331</v>
      </c>
      <c r="O5" s="11"/>
      <c r="P5" s="11"/>
      <c r="Q5" s="11">
        <v>1</v>
      </c>
      <c r="R5" s="11">
        <v>1</v>
      </c>
      <c r="S5" s="11">
        <v>1</v>
      </c>
      <c r="T5" s="11"/>
      <c r="U5" s="18"/>
      <c r="V5" s="19">
        <v>1</v>
      </c>
    </row>
    <row r="6" spans="1:22" ht="92" x14ac:dyDescent="1.65">
      <c r="A6" s="21" t="s">
        <v>19</v>
      </c>
      <c r="B6" s="11">
        <v>5</v>
      </c>
      <c r="C6" s="11">
        <v>12</v>
      </c>
      <c r="D6" s="12">
        <v>0.41666666666666669</v>
      </c>
      <c r="E6" s="11">
        <v>2</v>
      </c>
      <c r="F6" s="11">
        <v>6</v>
      </c>
      <c r="G6" s="13">
        <v>0.33333333333333331</v>
      </c>
      <c r="H6" s="11">
        <v>0</v>
      </c>
      <c r="I6" s="11">
        <v>1</v>
      </c>
      <c r="J6" s="13">
        <v>0</v>
      </c>
      <c r="K6" s="11"/>
      <c r="L6" s="11">
        <v>4</v>
      </c>
      <c r="M6" s="11">
        <v>0</v>
      </c>
      <c r="N6" s="14">
        <v>4</v>
      </c>
      <c r="O6" s="11"/>
      <c r="P6" s="11"/>
      <c r="Q6" s="11"/>
      <c r="R6" s="11"/>
      <c r="S6" s="11"/>
      <c r="T6" s="11"/>
      <c r="U6" s="18"/>
      <c r="V6" s="19"/>
    </row>
    <row r="7" spans="1:22" ht="92" x14ac:dyDescent="1.65">
      <c r="A7" s="21" t="s">
        <v>20</v>
      </c>
      <c r="B7" s="11">
        <v>4</v>
      </c>
      <c r="C7" s="11">
        <v>10</v>
      </c>
      <c r="D7" s="12">
        <v>0.4</v>
      </c>
      <c r="E7" s="11">
        <v>1</v>
      </c>
      <c r="F7" s="11">
        <v>3</v>
      </c>
      <c r="G7" s="13">
        <v>0.33333333333333331</v>
      </c>
      <c r="H7" s="11">
        <v>1</v>
      </c>
      <c r="I7" s="11">
        <v>1</v>
      </c>
      <c r="J7" s="13">
        <v>1</v>
      </c>
      <c r="K7" s="11"/>
      <c r="L7" s="11">
        <v>1</v>
      </c>
      <c r="M7" s="11">
        <v>2</v>
      </c>
      <c r="N7" s="14">
        <v>0.5</v>
      </c>
      <c r="O7" s="11"/>
      <c r="P7" s="11"/>
      <c r="Q7" s="11">
        <v>1</v>
      </c>
      <c r="R7" s="11"/>
      <c r="S7" s="11"/>
      <c r="T7" s="11"/>
      <c r="U7" s="18"/>
      <c r="V7" s="19">
        <v>1</v>
      </c>
    </row>
    <row r="8" spans="1:22" ht="92" x14ac:dyDescent="1.65">
      <c r="A8" s="21" t="s">
        <v>21</v>
      </c>
      <c r="B8" s="11">
        <v>5</v>
      </c>
      <c r="C8" s="11">
        <v>13</v>
      </c>
      <c r="D8" s="12">
        <v>0.38461538461538464</v>
      </c>
      <c r="E8" s="11">
        <v>1</v>
      </c>
      <c r="F8" s="11">
        <v>3</v>
      </c>
      <c r="G8" s="13">
        <v>0.33333333333333331</v>
      </c>
      <c r="H8" s="11">
        <v>0</v>
      </c>
      <c r="I8" s="11">
        <v>1</v>
      </c>
      <c r="J8" s="13">
        <v>0</v>
      </c>
      <c r="K8" s="11">
        <v>1</v>
      </c>
      <c r="L8" s="11">
        <v>3</v>
      </c>
      <c r="M8" s="11">
        <v>0</v>
      </c>
      <c r="N8" s="14">
        <v>3</v>
      </c>
      <c r="O8" s="11"/>
      <c r="P8" s="11"/>
      <c r="Q8" s="11">
        <v>3</v>
      </c>
      <c r="R8" s="11"/>
      <c r="S8" s="11"/>
      <c r="T8" s="11"/>
      <c r="U8" s="18"/>
      <c r="V8" s="19">
        <v>2</v>
      </c>
    </row>
    <row r="9" spans="1:22" ht="92" x14ac:dyDescent="1.65">
      <c r="A9" s="21" t="s">
        <v>22</v>
      </c>
      <c r="B9" s="11">
        <v>0</v>
      </c>
      <c r="C9" s="11">
        <v>4</v>
      </c>
      <c r="D9" s="12">
        <v>0</v>
      </c>
      <c r="E9" s="11">
        <v>0</v>
      </c>
      <c r="F9" s="11">
        <v>3</v>
      </c>
      <c r="G9" s="13">
        <v>0</v>
      </c>
      <c r="H9" s="11">
        <v>1</v>
      </c>
      <c r="I9" s="11">
        <v>1</v>
      </c>
      <c r="J9" s="13">
        <v>1</v>
      </c>
      <c r="K9" s="11"/>
      <c r="L9" s="11">
        <v>2</v>
      </c>
      <c r="M9" s="11">
        <v>0</v>
      </c>
      <c r="N9" s="14">
        <v>2</v>
      </c>
      <c r="O9" s="11"/>
      <c r="P9" s="11"/>
      <c r="Q9" s="11"/>
      <c r="R9" s="11">
        <v>1</v>
      </c>
      <c r="S9" s="11">
        <v>1</v>
      </c>
      <c r="T9" s="11"/>
      <c r="U9" s="18"/>
      <c r="V9" s="19"/>
    </row>
    <row r="10" spans="1:22" ht="92" x14ac:dyDescent="1.65">
      <c r="A10" s="21" t="s">
        <v>23</v>
      </c>
      <c r="B10" s="11">
        <v>2</v>
      </c>
      <c r="C10" s="11">
        <v>9</v>
      </c>
      <c r="D10" s="12">
        <v>0.22222222222222221</v>
      </c>
      <c r="E10" s="11">
        <v>1</v>
      </c>
      <c r="F10" s="11">
        <v>5</v>
      </c>
      <c r="G10" s="13">
        <v>0.2</v>
      </c>
      <c r="H10" s="11"/>
      <c r="I10" s="11"/>
      <c r="J10" s="13"/>
      <c r="K10" s="11"/>
      <c r="L10" s="11"/>
      <c r="M10" s="11"/>
      <c r="N10" s="14"/>
      <c r="O10" s="11"/>
      <c r="P10" s="11"/>
      <c r="Q10" s="11"/>
      <c r="R10" s="11"/>
      <c r="S10" s="11"/>
      <c r="T10" s="11"/>
      <c r="U10" s="18"/>
      <c r="V10" s="19">
        <v>1</v>
      </c>
    </row>
    <row r="11" spans="1:22" ht="92" x14ac:dyDescent="1.65">
      <c r="A11" s="21" t="s">
        <v>24</v>
      </c>
      <c r="B11" s="11">
        <v>6</v>
      </c>
      <c r="C11" s="11">
        <v>10</v>
      </c>
      <c r="D11" s="12">
        <v>0.6</v>
      </c>
      <c r="E11" s="11">
        <v>2</v>
      </c>
      <c r="F11" s="11">
        <v>4</v>
      </c>
      <c r="G11" s="13">
        <v>0.5</v>
      </c>
      <c r="H11" s="11">
        <v>3</v>
      </c>
      <c r="I11" s="11">
        <v>3</v>
      </c>
      <c r="J11" s="13">
        <v>1</v>
      </c>
      <c r="K11" s="11">
        <v>1</v>
      </c>
      <c r="L11" s="11">
        <v>1</v>
      </c>
      <c r="M11" s="11">
        <v>2</v>
      </c>
      <c r="N11" s="14">
        <v>0.5</v>
      </c>
      <c r="O11" s="11"/>
      <c r="P11" s="11"/>
      <c r="Q11" s="11">
        <v>1</v>
      </c>
      <c r="R11" s="11"/>
      <c r="S11" s="11">
        <v>2</v>
      </c>
      <c r="T11" s="11"/>
      <c r="U11" s="18"/>
      <c r="V11" s="19"/>
    </row>
    <row r="12" spans="1:22" ht="92" x14ac:dyDescent="1.65">
      <c r="A12" s="21" t="s">
        <v>25</v>
      </c>
      <c r="B12" s="11">
        <v>4</v>
      </c>
      <c r="C12" s="11">
        <v>10</v>
      </c>
      <c r="D12" s="12">
        <v>0.4</v>
      </c>
      <c r="E12" s="11">
        <v>1</v>
      </c>
      <c r="F12" s="11">
        <v>4</v>
      </c>
      <c r="G12" s="13">
        <v>0.25</v>
      </c>
      <c r="H12" s="11"/>
      <c r="I12" s="11"/>
      <c r="J12" s="13"/>
      <c r="K12" s="11"/>
      <c r="L12" s="11">
        <v>3</v>
      </c>
      <c r="M12" s="11">
        <v>0</v>
      </c>
      <c r="N12" s="14">
        <v>3</v>
      </c>
      <c r="O12" s="11"/>
      <c r="P12" s="11"/>
      <c r="Q12" s="11"/>
      <c r="R12" s="11"/>
      <c r="S12" s="11"/>
      <c r="T12" s="11"/>
      <c r="U12" s="18">
        <v>1</v>
      </c>
      <c r="V12" s="19"/>
    </row>
    <row r="13" spans="1:22" ht="92" x14ac:dyDescent="1.65">
      <c r="A13" s="21" t="s">
        <v>26</v>
      </c>
      <c r="B13" s="11">
        <v>4</v>
      </c>
      <c r="C13" s="11">
        <v>6</v>
      </c>
      <c r="D13" s="12">
        <v>0.66666666666666663</v>
      </c>
      <c r="E13" s="11">
        <v>0</v>
      </c>
      <c r="F13" s="11">
        <v>1</v>
      </c>
      <c r="G13" s="13">
        <v>0</v>
      </c>
      <c r="H13" s="11"/>
      <c r="I13" s="11"/>
      <c r="J13" s="13"/>
      <c r="K13" s="11"/>
      <c r="L13" s="11">
        <v>1</v>
      </c>
      <c r="M13" s="11">
        <v>0</v>
      </c>
      <c r="N13" s="14">
        <v>1</v>
      </c>
      <c r="O13" s="11"/>
      <c r="P13" s="11"/>
      <c r="Q13" s="11">
        <v>6</v>
      </c>
      <c r="R13" s="11"/>
      <c r="S13" s="11">
        <v>1</v>
      </c>
      <c r="T13" s="11"/>
      <c r="U13" s="18"/>
      <c r="V13" s="19">
        <v>1</v>
      </c>
    </row>
    <row r="14" spans="1:22" ht="92" x14ac:dyDescent="1.65">
      <c r="A14" s="21" t="s">
        <v>27</v>
      </c>
      <c r="B14" s="11">
        <v>3</v>
      </c>
      <c r="C14" s="11">
        <v>8</v>
      </c>
      <c r="D14" s="12">
        <v>0.375</v>
      </c>
      <c r="E14" s="11"/>
      <c r="F14" s="11"/>
      <c r="G14" s="13"/>
      <c r="H14" s="11"/>
      <c r="I14" s="11"/>
      <c r="J14" s="13"/>
      <c r="K14" s="11"/>
      <c r="L14" s="11">
        <v>1</v>
      </c>
      <c r="M14" s="11">
        <v>0</v>
      </c>
      <c r="N14" s="14">
        <v>1</v>
      </c>
      <c r="O14" s="11"/>
      <c r="P14" s="11"/>
      <c r="Q14" s="11">
        <v>1</v>
      </c>
      <c r="R14" s="11">
        <v>1</v>
      </c>
      <c r="S14" s="11">
        <v>1</v>
      </c>
      <c r="T14" s="11"/>
      <c r="U14" s="18"/>
      <c r="V14" s="19"/>
    </row>
    <row r="15" spans="1:22" ht="92" x14ac:dyDescent="1.65">
      <c r="A15" s="21" t="s">
        <v>28</v>
      </c>
      <c r="B15" s="11">
        <v>3</v>
      </c>
      <c r="C15" s="11">
        <v>7</v>
      </c>
      <c r="D15" s="12">
        <v>0.42857142857142855</v>
      </c>
      <c r="E15" s="11"/>
      <c r="F15" s="11"/>
      <c r="G15" s="13"/>
      <c r="H15" s="11"/>
      <c r="I15" s="11"/>
      <c r="J15" s="13"/>
      <c r="K15" s="11"/>
      <c r="L15" s="11"/>
      <c r="M15" s="11"/>
      <c r="N15" s="14"/>
      <c r="O15" s="11"/>
      <c r="P15" s="11"/>
      <c r="Q15" s="11">
        <v>2</v>
      </c>
      <c r="R15" s="11">
        <v>1</v>
      </c>
      <c r="S15" s="11"/>
      <c r="T15" s="11"/>
      <c r="U15" s="18"/>
      <c r="V15" s="19"/>
    </row>
    <row r="16" spans="1:22" ht="92" x14ac:dyDescent="1.65">
      <c r="A16" s="10" t="s">
        <v>53</v>
      </c>
      <c r="B16" s="15">
        <v>45</v>
      </c>
      <c r="C16" s="15">
        <v>111</v>
      </c>
      <c r="D16" s="12">
        <v>0.40540540540540543</v>
      </c>
      <c r="E16" s="15">
        <v>10</v>
      </c>
      <c r="F16" s="15">
        <v>38</v>
      </c>
      <c r="G16" s="13">
        <v>0.26315789473684209</v>
      </c>
      <c r="H16" s="15">
        <v>6</v>
      </c>
      <c r="I16" s="15">
        <v>8</v>
      </c>
      <c r="J16" s="13">
        <v>0.75</v>
      </c>
      <c r="K16" s="15">
        <v>3</v>
      </c>
      <c r="L16" s="15">
        <v>19</v>
      </c>
      <c r="M16" s="15">
        <v>8</v>
      </c>
      <c r="N16" s="14">
        <v>2.375</v>
      </c>
      <c r="O16" s="15">
        <v>0</v>
      </c>
      <c r="P16" s="15">
        <v>0</v>
      </c>
      <c r="Q16" s="15">
        <v>15</v>
      </c>
      <c r="R16" s="15">
        <v>4</v>
      </c>
      <c r="S16" s="15">
        <v>6</v>
      </c>
      <c r="T16" s="15">
        <v>2</v>
      </c>
      <c r="U16" s="15">
        <v>1</v>
      </c>
      <c r="V16" s="15">
        <v>6</v>
      </c>
    </row>
    <row r="19" spans="1:22" ht="92" x14ac:dyDescent="2">
      <c r="A19" s="26" t="s">
        <v>63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8"/>
    </row>
    <row r="20" spans="1:22" ht="92.15" customHeight="1" x14ac:dyDescent="2">
      <c r="A20" s="1"/>
      <c r="B20" s="31" t="s">
        <v>56</v>
      </c>
      <c r="C20" s="32"/>
      <c r="D20" s="32"/>
      <c r="E20" s="31" t="s">
        <v>30</v>
      </c>
      <c r="F20" s="32"/>
      <c r="G20" s="32"/>
      <c r="H20" s="31" t="s">
        <v>31</v>
      </c>
      <c r="I20" s="32"/>
      <c r="J20" s="32"/>
      <c r="K20" s="1"/>
      <c r="L20" s="1"/>
      <c r="M20" s="2"/>
      <c r="N20" s="2"/>
      <c r="O20" s="31" t="s">
        <v>32</v>
      </c>
      <c r="P20" s="32"/>
      <c r="Q20" s="3"/>
      <c r="R20" s="4"/>
      <c r="S20" s="1"/>
      <c r="T20" s="1"/>
      <c r="U20" s="1"/>
      <c r="V20" s="3"/>
    </row>
    <row r="21" spans="1:22" ht="76.5" x14ac:dyDescent="1.65">
      <c r="A21" s="5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  <c r="G21" s="6" t="s">
        <v>39</v>
      </c>
      <c r="H21" s="6" t="s">
        <v>4</v>
      </c>
      <c r="I21" s="6" t="s">
        <v>5</v>
      </c>
      <c r="J21" s="6" t="s">
        <v>40</v>
      </c>
      <c r="K21" s="7" t="s">
        <v>41</v>
      </c>
      <c r="L21" s="6" t="s">
        <v>42</v>
      </c>
      <c r="M21" s="6" t="s">
        <v>43</v>
      </c>
      <c r="N21" s="6" t="s">
        <v>44</v>
      </c>
      <c r="O21" s="6" t="s">
        <v>45</v>
      </c>
      <c r="P21" s="6" t="s">
        <v>46</v>
      </c>
      <c r="Q21" s="6" t="s">
        <v>47</v>
      </c>
      <c r="R21" s="6" t="s">
        <v>48</v>
      </c>
      <c r="S21" s="6" t="s">
        <v>49</v>
      </c>
      <c r="T21" s="6" t="s">
        <v>50</v>
      </c>
      <c r="U21" s="8" t="s">
        <v>51</v>
      </c>
      <c r="V21" s="9" t="s">
        <v>52</v>
      </c>
    </row>
    <row r="22" spans="1:22" ht="92" x14ac:dyDescent="1.65">
      <c r="A22" s="21" t="s">
        <v>17</v>
      </c>
      <c r="B22" s="11">
        <v>15</v>
      </c>
      <c r="C22" s="11">
        <v>30</v>
      </c>
      <c r="D22" s="12">
        <v>0.5</v>
      </c>
      <c r="E22" s="11">
        <v>4</v>
      </c>
      <c r="F22" s="11">
        <v>12</v>
      </c>
      <c r="G22" s="13">
        <v>0.33333333333333331</v>
      </c>
      <c r="H22" s="11">
        <v>3</v>
      </c>
      <c r="I22" s="11">
        <v>3</v>
      </c>
      <c r="J22" s="13">
        <v>1</v>
      </c>
      <c r="K22" s="11">
        <v>1</v>
      </c>
      <c r="L22" s="11">
        <v>17</v>
      </c>
      <c r="M22" s="11">
        <v>6</v>
      </c>
      <c r="N22" s="14">
        <v>2.8333333333333335</v>
      </c>
      <c r="O22" s="11">
        <v>0</v>
      </c>
      <c r="P22" s="11">
        <v>0</v>
      </c>
      <c r="Q22" s="11">
        <v>1</v>
      </c>
      <c r="R22" s="11">
        <v>3</v>
      </c>
      <c r="S22" s="11">
        <v>0</v>
      </c>
      <c r="T22" s="11">
        <v>2</v>
      </c>
      <c r="U22" s="11">
        <v>0</v>
      </c>
      <c r="V22" s="11">
        <v>1</v>
      </c>
    </row>
    <row r="23" spans="1:22" ht="92" x14ac:dyDescent="1.65">
      <c r="A23" s="21" t="s">
        <v>18</v>
      </c>
      <c r="B23" s="11">
        <v>9</v>
      </c>
      <c r="C23" s="11">
        <v>32</v>
      </c>
      <c r="D23" s="12">
        <v>0.28125</v>
      </c>
      <c r="E23" s="11">
        <v>2</v>
      </c>
      <c r="F23" s="11">
        <v>11</v>
      </c>
      <c r="G23" s="13">
        <v>0.18181818181818182</v>
      </c>
      <c r="H23" s="11">
        <v>0</v>
      </c>
      <c r="I23" s="11">
        <v>0</v>
      </c>
      <c r="J23" s="13" t="s">
        <v>57</v>
      </c>
      <c r="K23" s="11">
        <v>0</v>
      </c>
      <c r="L23" s="11">
        <v>3</v>
      </c>
      <c r="M23" s="11">
        <v>14</v>
      </c>
      <c r="N23" s="14">
        <v>0.21428571428571427</v>
      </c>
      <c r="O23" s="11">
        <v>0</v>
      </c>
      <c r="P23" s="11">
        <v>0</v>
      </c>
      <c r="Q23" s="11">
        <v>1</v>
      </c>
      <c r="R23" s="11">
        <v>3</v>
      </c>
      <c r="S23" s="11">
        <v>1</v>
      </c>
      <c r="T23" s="11">
        <v>0</v>
      </c>
      <c r="U23" s="11">
        <v>0</v>
      </c>
      <c r="V23" s="11">
        <v>2</v>
      </c>
    </row>
    <row r="24" spans="1:22" ht="92" x14ac:dyDescent="1.65">
      <c r="A24" s="21" t="s">
        <v>19</v>
      </c>
      <c r="B24" s="11">
        <v>11</v>
      </c>
      <c r="C24" s="11">
        <v>25</v>
      </c>
      <c r="D24" s="12">
        <v>0.44</v>
      </c>
      <c r="E24" s="11">
        <v>2</v>
      </c>
      <c r="F24" s="11">
        <v>7</v>
      </c>
      <c r="G24" s="13">
        <v>0.2857142857142857</v>
      </c>
      <c r="H24" s="11">
        <v>0</v>
      </c>
      <c r="I24" s="11">
        <v>1</v>
      </c>
      <c r="J24" s="13">
        <v>0</v>
      </c>
      <c r="K24" s="11">
        <v>0</v>
      </c>
      <c r="L24" s="11">
        <v>5</v>
      </c>
      <c r="M24" s="11">
        <v>5</v>
      </c>
      <c r="N24" s="14">
        <v>1</v>
      </c>
      <c r="O24" s="11">
        <v>0</v>
      </c>
      <c r="P24" s="11">
        <v>0</v>
      </c>
      <c r="Q24" s="11">
        <v>1</v>
      </c>
      <c r="R24" s="11">
        <v>0</v>
      </c>
      <c r="S24" s="11">
        <v>1</v>
      </c>
      <c r="T24" s="11">
        <v>0</v>
      </c>
      <c r="U24" s="11">
        <v>0</v>
      </c>
      <c r="V24" s="11">
        <v>0</v>
      </c>
    </row>
    <row r="25" spans="1:22" ht="92" x14ac:dyDescent="1.65">
      <c r="A25" s="21" t="s">
        <v>20</v>
      </c>
      <c r="B25" s="11">
        <v>9</v>
      </c>
      <c r="C25" s="11">
        <v>29</v>
      </c>
      <c r="D25" s="12">
        <v>0.31034482758620691</v>
      </c>
      <c r="E25" s="11">
        <v>2</v>
      </c>
      <c r="F25" s="11">
        <v>6</v>
      </c>
      <c r="G25" s="13">
        <v>0.33333333333333331</v>
      </c>
      <c r="H25" s="11">
        <v>2</v>
      </c>
      <c r="I25" s="11">
        <v>3</v>
      </c>
      <c r="J25" s="13">
        <v>0.66666666666666663</v>
      </c>
      <c r="K25" s="11">
        <v>1</v>
      </c>
      <c r="L25" s="11">
        <v>6</v>
      </c>
      <c r="M25" s="11">
        <v>4</v>
      </c>
      <c r="N25" s="14">
        <v>1.5</v>
      </c>
      <c r="O25" s="11">
        <v>0</v>
      </c>
      <c r="P25" s="11">
        <v>0</v>
      </c>
      <c r="Q25" s="11">
        <v>4</v>
      </c>
      <c r="R25" s="11">
        <v>1</v>
      </c>
      <c r="S25" s="11">
        <v>1</v>
      </c>
      <c r="T25" s="11">
        <v>0</v>
      </c>
      <c r="U25" s="11">
        <v>0</v>
      </c>
      <c r="V25" s="11">
        <v>2</v>
      </c>
    </row>
    <row r="26" spans="1:22" ht="92" x14ac:dyDescent="1.65">
      <c r="A26" s="21" t="s">
        <v>21</v>
      </c>
      <c r="B26" s="11">
        <v>14</v>
      </c>
      <c r="C26" s="11">
        <v>33</v>
      </c>
      <c r="D26" s="12">
        <v>0.42424242424242425</v>
      </c>
      <c r="E26" s="11">
        <v>5</v>
      </c>
      <c r="F26" s="11">
        <v>9</v>
      </c>
      <c r="G26" s="13">
        <v>0.55555555555555558</v>
      </c>
      <c r="H26" s="11">
        <v>0</v>
      </c>
      <c r="I26" s="11">
        <v>1</v>
      </c>
      <c r="J26" s="13">
        <v>0</v>
      </c>
      <c r="K26" s="11">
        <v>2</v>
      </c>
      <c r="L26" s="11">
        <v>13</v>
      </c>
      <c r="M26" s="11">
        <v>2</v>
      </c>
      <c r="N26" s="14">
        <v>6.5</v>
      </c>
      <c r="O26" s="11">
        <v>0</v>
      </c>
      <c r="P26" s="11">
        <v>0</v>
      </c>
      <c r="Q26" s="11">
        <v>6</v>
      </c>
      <c r="R26" s="11">
        <v>4</v>
      </c>
      <c r="S26" s="11">
        <v>0</v>
      </c>
      <c r="T26" s="11">
        <v>0</v>
      </c>
      <c r="U26" s="11">
        <v>0</v>
      </c>
      <c r="V26" s="11">
        <v>3</v>
      </c>
    </row>
    <row r="27" spans="1:22" ht="92" x14ac:dyDescent="1.65">
      <c r="A27" s="21" t="s">
        <v>22</v>
      </c>
      <c r="B27" s="11">
        <v>12</v>
      </c>
      <c r="C27" s="11">
        <v>27</v>
      </c>
      <c r="D27" s="12">
        <v>0.44444444444444442</v>
      </c>
      <c r="E27" s="11">
        <v>6</v>
      </c>
      <c r="F27" s="11">
        <v>16</v>
      </c>
      <c r="G27" s="13">
        <v>0.375</v>
      </c>
      <c r="H27" s="11">
        <v>1</v>
      </c>
      <c r="I27" s="11">
        <v>1</v>
      </c>
      <c r="J27" s="13">
        <v>1</v>
      </c>
      <c r="K27" s="11">
        <v>0</v>
      </c>
      <c r="L27" s="11">
        <v>4</v>
      </c>
      <c r="M27" s="11">
        <v>1</v>
      </c>
      <c r="N27" s="14">
        <v>4</v>
      </c>
      <c r="O27" s="11">
        <v>0</v>
      </c>
      <c r="P27" s="11">
        <v>0</v>
      </c>
      <c r="Q27" s="11">
        <v>0</v>
      </c>
      <c r="R27" s="11">
        <v>1</v>
      </c>
      <c r="S27" s="11">
        <v>1</v>
      </c>
      <c r="T27" s="11">
        <v>0</v>
      </c>
      <c r="U27" s="11">
        <v>0</v>
      </c>
      <c r="V27" s="11">
        <v>0</v>
      </c>
    </row>
    <row r="28" spans="1:22" ht="92" x14ac:dyDescent="1.65">
      <c r="A28" s="21" t="s">
        <v>23</v>
      </c>
      <c r="B28" s="11">
        <v>5</v>
      </c>
      <c r="C28" s="11">
        <v>21</v>
      </c>
      <c r="D28" s="12">
        <v>0.23809523809523808</v>
      </c>
      <c r="E28" s="11">
        <v>1</v>
      </c>
      <c r="F28" s="11">
        <v>9</v>
      </c>
      <c r="G28" s="13">
        <v>0.1111111111111111</v>
      </c>
      <c r="H28" s="11">
        <v>0</v>
      </c>
      <c r="I28" s="11">
        <v>0</v>
      </c>
      <c r="J28" s="13" t="s">
        <v>57</v>
      </c>
      <c r="K28" s="11">
        <v>0</v>
      </c>
      <c r="L28" s="11">
        <v>1</v>
      </c>
      <c r="M28" s="11">
        <v>3</v>
      </c>
      <c r="N28" s="14">
        <v>0.33333333333333331</v>
      </c>
      <c r="O28" s="11">
        <v>0</v>
      </c>
      <c r="P28" s="11">
        <v>0</v>
      </c>
      <c r="Q28" s="11">
        <v>1</v>
      </c>
      <c r="R28" s="11">
        <v>0</v>
      </c>
      <c r="S28" s="11">
        <v>0</v>
      </c>
      <c r="T28" s="11">
        <v>0</v>
      </c>
      <c r="U28" s="11">
        <v>0</v>
      </c>
      <c r="V28" s="11">
        <v>1</v>
      </c>
    </row>
    <row r="29" spans="1:22" ht="92" x14ac:dyDescent="1.65">
      <c r="A29" s="21" t="s">
        <v>24</v>
      </c>
      <c r="B29" s="11">
        <v>8</v>
      </c>
      <c r="C29" s="11">
        <v>16</v>
      </c>
      <c r="D29" s="12">
        <v>0.5</v>
      </c>
      <c r="E29" s="11">
        <v>2</v>
      </c>
      <c r="F29" s="11">
        <v>6</v>
      </c>
      <c r="G29" s="13">
        <v>0.33333333333333331</v>
      </c>
      <c r="H29" s="11">
        <v>5</v>
      </c>
      <c r="I29" s="11">
        <v>5</v>
      </c>
      <c r="J29" s="13">
        <v>1</v>
      </c>
      <c r="K29" s="11">
        <v>1</v>
      </c>
      <c r="L29" s="11">
        <v>1</v>
      </c>
      <c r="M29" s="11">
        <v>5</v>
      </c>
      <c r="N29" s="14">
        <v>0.2</v>
      </c>
      <c r="O29" s="11">
        <v>0</v>
      </c>
      <c r="P29" s="11">
        <v>0</v>
      </c>
      <c r="Q29" s="11">
        <v>1</v>
      </c>
      <c r="R29" s="11">
        <v>1</v>
      </c>
      <c r="S29" s="11">
        <v>3</v>
      </c>
      <c r="T29" s="11">
        <v>0</v>
      </c>
      <c r="U29" s="11">
        <v>0</v>
      </c>
      <c r="V29" s="11">
        <v>0</v>
      </c>
    </row>
    <row r="30" spans="1:22" ht="92" x14ac:dyDescent="1.65">
      <c r="A30" s="21" t="s">
        <v>25</v>
      </c>
      <c r="B30" s="11">
        <v>8</v>
      </c>
      <c r="C30" s="11">
        <v>20</v>
      </c>
      <c r="D30" s="12">
        <v>0.4</v>
      </c>
      <c r="E30" s="11">
        <v>2</v>
      </c>
      <c r="F30" s="11">
        <v>9</v>
      </c>
      <c r="G30" s="13">
        <v>0.22222222222222221</v>
      </c>
      <c r="H30" s="11">
        <v>0</v>
      </c>
      <c r="I30" s="11">
        <v>0</v>
      </c>
      <c r="J30" s="13" t="s">
        <v>57</v>
      </c>
      <c r="K30" s="11">
        <v>0</v>
      </c>
      <c r="L30" s="11">
        <v>4</v>
      </c>
      <c r="M30" s="11">
        <v>6</v>
      </c>
      <c r="N30" s="14">
        <v>0.66666666666666663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  <c r="V30" s="11">
        <v>0</v>
      </c>
    </row>
    <row r="31" spans="1:22" ht="92" x14ac:dyDescent="1.65">
      <c r="A31" s="21" t="s">
        <v>26</v>
      </c>
      <c r="B31" s="11">
        <v>13</v>
      </c>
      <c r="C31" s="11">
        <v>22</v>
      </c>
      <c r="D31" s="12">
        <v>0.59090909090909094</v>
      </c>
      <c r="E31" s="11">
        <v>0</v>
      </c>
      <c r="F31" s="11">
        <v>2</v>
      </c>
      <c r="G31" s="13">
        <v>0</v>
      </c>
      <c r="H31" s="11">
        <v>0</v>
      </c>
      <c r="I31" s="11">
        <v>0</v>
      </c>
      <c r="J31" s="13" t="s">
        <v>57</v>
      </c>
      <c r="K31" s="11">
        <v>0</v>
      </c>
      <c r="L31" s="11">
        <v>2</v>
      </c>
      <c r="M31" s="11">
        <v>3</v>
      </c>
      <c r="N31" s="14">
        <v>0.66666666666666663</v>
      </c>
      <c r="O31" s="11">
        <v>0</v>
      </c>
      <c r="P31" s="11">
        <v>0</v>
      </c>
      <c r="Q31" s="11">
        <v>10</v>
      </c>
      <c r="R31" s="11">
        <v>2</v>
      </c>
      <c r="S31" s="11">
        <v>3</v>
      </c>
      <c r="T31" s="11">
        <v>0</v>
      </c>
      <c r="U31" s="11">
        <v>0</v>
      </c>
      <c r="V31" s="11">
        <v>2</v>
      </c>
    </row>
    <row r="32" spans="1:22" ht="92" x14ac:dyDescent="1.65">
      <c r="A32" s="21" t="s">
        <v>27</v>
      </c>
      <c r="B32" s="11">
        <v>9</v>
      </c>
      <c r="C32" s="11">
        <v>23</v>
      </c>
      <c r="D32" s="12">
        <v>0.39130434782608697</v>
      </c>
      <c r="E32" s="11">
        <v>0</v>
      </c>
      <c r="F32" s="11">
        <v>0</v>
      </c>
      <c r="G32" s="13" t="s">
        <v>57</v>
      </c>
      <c r="H32" s="11">
        <v>0</v>
      </c>
      <c r="I32" s="11">
        <v>0</v>
      </c>
      <c r="J32" s="13" t="s">
        <v>57</v>
      </c>
      <c r="K32" s="11">
        <v>0</v>
      </c>
      <c r="L32" s="11">
        <v>2</v>
      </c>
      <c r="M32" s="11">
        <v>3</v>
      </c>
      <c r="N32" s="14">
        <v>0.66666666666666663</v>
      </c>
      <c r="O32" s="11">
        <v>0</v>
      </c>
      <c r="P32" s="11">
        <v>0</v>
      </c>
      <c r="Q32" s="11">
        <v>2</v>
      </c>
      <c r="R32" s="11">
        <v>3</v>
      </c>
      <c r="S32" s="11">
        <v>7</v>
      </c>
      <c r="T32" s="11">
        <v>0</v>
      </c>
      <c r="U32" s="11">
        <v>0</v>
      </c>
      <c r="V32" s="11">
        <v>0</v>
      </c>
    </row>
    <row r="33" spans="1:22" ht="92" x14ac:dyDescent="1.65">
      <c r="A33" s="21" t="s">
        <v>28</v>
      </c>
      <c r="B33" s="11">
        <v>17</v>
      </c>
      <c r="C33" s="11">
        <v>26</v>
      </c>
      <c r="D33" s="12">
        <v>0.65384615384615385</v>
      </c>
      <c r="E33" s="11">
        <v>0</v>
      </c>
      <c r="F33" s="11">
        <v>1</v>
      </c>
      <c r="G33" s="13">
        <v>0</v>
      </c>
      <c r="H33" s="11">
        <v>0</v>
      </c>
      <c r="I33" s="11">
        <v>0</v>
      </c>
      <c r="J33" s="13" t="s">
        <v>57</v>
      </c>
      <c r="K33" s="11">
        <v>0</v>
      </c>
      <c r="L33" s="11">
        <v>1</v>
      </c>
      <c r="M33" s="11">
        <v>1</v>
      </c>
      <c r="N33" s="14">
        <v>1</v>
      </c>
      <c r="O33" s="11">
        <v>0</v>
      </c>
      <c r="P33" s="11">
        <v>0</v>
      </c>
      <c r="Q33" s="11">
        <v>3</v>
      </c>
      <c r="R33" s="11">
        <v>3</v>
      </c>
      <c r="S33" s="11">
        <v>2</v>
      </c>
      <c r="T33" s="11">
        <v>0</v>
      </c>
      <c r="U33" s="11">
        <v>0</v>
      </c>
      <c r="V33" s="11">
        <v>1</v>
      </c>
    </row>
    <row r="34" spans="1:22" ht="92" x14ac:dyDescent="1.65">
      <c r="A34" s="10" t="s">
        <v>53</v>
      </c>
      <c r="B34" s="11">
        <v>130</v>
      </c>
      <c r="C34" s="11">
        <v>304</v>
      </c>
      <c r="D34" s="12">
        <v>0.42763157894736842</v>
      </c>
      <c r="E34" s="11">
        <v>26</v>
      </c>
      <c r="F34" s="11">
        <v>88</v>
      </c>
      <c r="G34" s="16">
        <v>0.29545454545454547</v>
      </c>
      <c r="H34" s="11">
        <v>11</v>
      </c>
      <c r="I34" s="11">
        <v>14</v>
      </c>
      <c r="J34" s="16">
        <v>0.83333333333333337</v>
      </c>
      <c r="K34" s="11">
        <v>5</v>
      </c>
      <c r="L34" s="11">
        <v>59</v>
      </c>
      <c r="M34" s="11">
        <v>53</v>
      </c>
      <c r="N34" s="17">
        <v>1.1132075471698113</v>
      </c>
      <c r="O34" s="11">
        <v>0</v>
      </c>
      <c r="P34" s="11">
        <v>0</v>
      </c>
      <c r="Q34" s="11">
        <v>30</v>
      </c>
      <c r="R34" s="11">
        <v>21</v>
      </c>
      <c r="S34" s="11">
        <v>19</v>
      </c>
      <c r="T34" s="11">
        <v>2</v>
      </c>
      <c r="U34" s="11">
        <v>1</v>
      </c>
      <c r="V34" s="11">
        <v>12</v>
      </c>
    </row>
  </sheetData>
  <mergeCells count="10">
    <mergeCell ref="B20:D20"/>
    <mergeCell ref="E20:G20"/>
    <mergeCell ref="H20:J20"/>
    <mergeCell ref="O20:P20"/>
    <mergeCell ref="A1:V1"/>
    <mergeCell ref="B2:D2"/>
    <mergeCell ref="E2:G2"/>
    <mergeCell ref="H2:J2"/>
    <mergeCell ref="O2:P2"/>
    <mergeCell ref="A19:V19"/>
  </mergeCells>
  <pageMargins left="0.7" right="0.7" top="0.75" bottom="0.75" header="0.3" footer="0.3"/>
  <pageSetup fitToHeight="0"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Dummy Sheet</vt:lpstr>
      <vt:lpstr>Sheet1</vt:lpstr>
      <vt:lpstr>Practice Totals</vt:lpstr>
      <vt:lpstr>Week 1 Totals</vt:lpstr>
      <vt:lpstr>Week 2 Totals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Jha, Aansh</cp:lastModifiedBy>
  <cp:revision/>
  <dcterms:created xsi:type="dcterms:W3CDTF">2023-08-24T20:30:02Z</dcterms:created>
  <dcterms:modified xsi:type="dcterms:W3CDTF">2024-07-16T03:21:02Z</dcterms:modified>
  <cp:category/>
  <cp:contentStatus/>
</cp:coreProperties>
</file>