
<file path=[Content_Types].xml><?xml version="1.0" encoding="utf-8"?>
<Types xmlns="http://schemas.openxmlformats.org/package/2006/content-types">
  <Default Extension="data" ContentType="application/vnd.openxmlformats-officedocument.model+data"/>
  <Default Extension="glb" ContentType="model/gltf.binary"/>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aaqooPro Datahub\OneDrive\Documents\SQL Server Management Studio\Portfolio Projects\"/>
    </mc:Choice>
  </mc:AlternateContent>
  <xr:revisionPtr revIDLastSave="0" documentId="13_ncr:1_{205F7983-C168-41B9-BA38-FD32F19D212D}" xr6:coauthVersionLast="47" xr6:coauthVersionMax="47" xr10:uidLastSave="{00000000-0000-0000-0000-000000000000}"/>
  <bookViews>
    <workbookView xWindow="-120" yWindow="-120" windowWidth="20730" windowHeight="11160" activeTab="4" xr2:uid="{0383813B-D16A-4CE9-8E5C-FA5E3D1592DE}"/>
  </bookViews>
  <sheets>
    <sheet name="Data " sheetId="1" r:id="rId1"/>
    <sheet name="Pivot" sheetId="4" r:id="rId2"/>
    <sheet name="Report Card" sheetId="2" r:id="rId3"/>
    <sheet name="Dashboard " sheetId="3" r:id="rId4"/>
    <sheet name="Events" sheetId="8" r:id="rId5"/>
    <sheet name="Subjects" sheetId="9" r:id="rId6"/>
  </sheets>
  <definedNames>
    <definedName name="_xlnm._FilterDatabase" localSheetId="0" hidden="1">'Data '!$A$7:$Q$57</definedName>
    <definedName name="_xlcn.WorksheetConnection_aaqooProGroupOfSchoolReportCard.xlsxTable11" hidden="1">Table1[]</definedName>
    <definedName name="_xlcn.WorksheetConnection_DataB7Q571" hidden="1">'Data '!$B$7:$Q$57</definedName>
    <definedName name="Slicer_Column1">#N/A</definedName>
  </definedNames>
  <calcPr calcId="191029"/>
  <pivotCaches>
    <pivotCache cacheId="4" r:id="rId7"/>
    <pivotCache cacheId="1" r:id="rId8"/>
    <pivotCache cacheId="2"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 !$B$7:$Q$57"/>
          <x15:modelTable id="Table1" name="Table1" connection="WorksheetConnection_aaqooPro Group Of School Report Card.xlsx!Table1"/>
        </x15:modelTables>
      </x15:dataModel>
    </ext>
  </extLst>
</workbook>
</file>

<file path=xl/calcChain.xml><?xml version="1.0" encoding="utf-8"?>
<calcChain xmlns="http://schemas.openxmlformats.org/spreadsheetml/2006/main">
  <c r="C70" i="1" l="1"/>
  <c r="D70" i="1"/>
  <c r="E70" i="1"/>
  <c r="F70" i="1"/>
  <c r="H70" i="1" s="1"/>
  <c r="G70" i="1"/>
  <c r="I70" i="1" s="1"/>
  <c r="G74" i="1"/>
  <c r="G73" i="1"/>
  <c r="G72" i="1"/>
  <c r="G71" i="1"/>
  <c r="F74" i="1"/>
  <c r="H74" i="1" s="1"/>
  <c r="F73" i="1"/>
  <c r="H73" i="1" s="1"/>
  <c r="F72" i="1"/>
  <c r="H72" i="1" s="1"/>
  <c r="F71" i="1"/>
  <c r="E74" i="1"/>
  <c r="E73" i="1"/>
  <c r="E72" i="1"/>
  <c r="E71" i="1"/>
  <c r="D74" i="1"/>
  <c r="D73" i="1"/>
  <c r="D72" i="1"/>
  <c r="D71" i="1"/>
  <c r="C74" i="1"/>
  <c r="C73" i="1"/>
  <c r="C72" i="1"/>
  <c r="C71" i="1"/>
  <c r="L26" i="2"/>
  <c r="I21" i="2"/>
  <c r="K21" i="2" s="1"/>
  <c r="I22" i="2"/>
  <c r="K22" i="2" s="1"/>
  <c r="I23" i="2"/>
  <c r="K23" i="2" s="1"/>
  <c r="I24" i="2"/>
  <c r="J24" i="2" s="1"/>
  <c r="I20" i="2"/>
  <c r="K20" i="2" s="1"/>
  <c r="F15" i="2"/>
  <c r="F14" i="2"/>
  <c r="F13" i="2"/>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8" i="1"/>
  <c r="L9" i="1"/>
  <c r="M9" i="1" s="1"/>
  <c r="O9" i="1" s="1"/>
  <c r="L10" i="1"/>
  <c r="M10" i="1" s="1"/>
  <c r="P10" i="1" s="1"/>
  <c r="L11" i="1"/>
  <c r="M11" i="1" s="1"/>
  <c r="P11" i="1" s="1"/>
  <c r="L12" i="1"/>
  <c r="M12" i="1" s="1"/>
  <c r="P12" i="1" s="1"/>
  <c r="L13" i="1"/>
  <c r="M13" i="1" s="1"/>
  <c r="P13" i="1" s="1"/>
  <c r="L14" i="1"/>
  <c r="M14" i="1" s="1"/>
  <c r="P14" i="1" s="1"/>
  <c r="L15" i="1"/>
  <c r="M15" i="1" s="1"/>
  <c r="O15" i="1" s="1"/>
  <c r="L16" i="1"/>
  <c r="M16" i="1" s="1"/>
  <c r="O16" i="1" s="1"/>
  <c r="L17" i="1"/>
  <c r="M17" i="1" s="1"/>
  <c r="O17" i="1" s="1"/>
  <c r="L18" i="1"/>
  <c r="M18" i="1" s="1"/>
  <c r="O18" i="1" s="1"/>
  <c r="L19" i="1"/>
  <c r="M19" i="1" s="1"/>
  <c r="O19" i="1" s="1"/>
  <c r="L20" i="1"/>
  <c r="M20" i="1" s="1"/>
  <c r="O20" i="1" s="1"/>
  <c r="L21" i="1"/>
  <c r="M21" i="1" s="1"/>
  <c r="O21" i="1" s="1"/>
  <c r="L22" i="1"/>
  <c r="M22" i="1" s="1"/>
  <c r="O22" i="1" s="1"/>
  <c r="L23" i="1"/>
  <c r="M23" i="1" s="1"/>
  <c r="O23" i="1" s="1"/>
  <c r="L24" i="1"/>
  <c r="M24" i="1" s="1"/>
  <c r="P24" i="1" s="1"/>
  <c r="L25" i="1"/>
  <c r="M25" i="1" s="1"/>
  <c r="O25" i="1" s="1"/>
  <c r="L26" i="1"/>
  <c r="M26" i="1" s="1"/>
  <c r="P26" i="1" s="1"/>
  <c r="L27" i="1"/>
  <c r="M27" i="1" s="1"/>
  <c r="O27" i="1" s="1"/>
  <c r="L28" i="1"/>
  <c r="M28" i="1" s="1"/>
  <c r="O28" i="1" s="1"/>
  <c r="L29" i="1"/>
  <c r="M29" i="1" s="1"/>
  <c r="O29" i="1" s="1"/>
  <c r="L30" i="1"/>
  <c r="M30" i="1" s="1"/>
  <c r="P30" i="1" s="1"/>
  <c r="L31" i="1"/>
  <c r="M31" i="1" s="1"/>
  <c r="P31" i="1" s="1"/>
  <c r="L32" i="1"/>
  <c r="M32" i="1" s="1"/>
  <c r="P32" i="1" s="1"/>
  <c r="L33" i="1"/>
  <c r="M33" i="1" s="1"/>
  <c r="P33" i="1" s="1"/>
  <c r="L34" i="1"/>
  <c r="M34" i="1" s="1"/>
  <c r="O34" i="1" s="1"/>
  <c r="L35" i="1"/>
  <c r="M35" i="1" s="1"/>
  <c r="P35" i="1" s="1"/>
  <c r="L36" i="1"/>
  <c r="M36" i="1" s="1"/>
  <c r="O36" i="1" s="1"/>
  <c r="L37" i="1"/>
  <c r="M37" i="1" s="1"/>
  <c r="P37" i="1" s="1"/>
  <c r="L38" i="1"/>
  <c r="M38" i="1" s="1"/>
  <c r="O38" i="1" s="1"/>
  <c r="L39" i="1"/>
  <c r="M39" i="1" s="1"/>
  <c r="O39" i="1" s="1"/>
  <c r="L40" i="1"/>
  <c r="M40" i="1" s="1"/>
  <c r="P40" i="1" s="1"/>
  <c r="L41" i="1"/>
  <c r="M41" i="1" s="1"/>
  <c r="O41" i="1" s="1"/>
  <c r="L42" i="1"/>
  <c r="M42" i="1" s="1"/>
  <c r="O42" i="1" s="1"/>
  <c r="L43" i="1"/>
  <c r="M43" i="1" s="1"/>
  <c r="P43" i="1" s="1"/>
  <c r="L44" i="1"/>
  <c r="M44" i="1" s="1"/>
  <c r="O44" i="1" s="1"/>
  <c r="L45" i="1"/>
  <c r="M45" i="1" s="1"/>
  <c r="P45" i="1" s="1"/>
  <c r="L46" i="1"/>
  <c r="M46" i="1" s="1"/>
  <c r="O46" i="1" s="1"/>
  <c r="L47" i="1"/>
  <c r="M47" i="1" s="1"/>
  <c r="O47" i="1" s="1"/>
  <c r="L48" i="1"/>
  <c r="M48" i="1" s="1"/>
  <c r="P48" i="1" s="1"/>
  <c r="L49" i="1"/>
  <c r="M49" i="1" s="1"/>
  <c r="O49" i="1" s="1"/>
  <c r="L50" i="1"/>
  <c r="M50" i="1" s="1"/>
  <c r="P50" i="1" s="1"/>
  <c r="L51" i="1"/>
  <c r="M51" i="1" s="1"/>
  <c r="O51" i="1" s="1"/>
  <c r="L52" i="1"/>
  <c r="M52" i="1" s="1"/>
  <c r="P52" i="1" s="1"/>
  <c r="L53" i="1"/>
  <c r="M53" i="1" s="1"/>
  <c r="P53" i="1" s="1"/>
  <c r="L54" i="1"/>
  <c r="M54" i="1" s="1"/>
  <c r="O54" i="1" s="1"/>
  <c r="L55" i="1"/>
  <c r="M55" i="1" s="1"/>
  <c r="O55" i="1" s="1"/>
  <c r="L56" i="1"/>
  <c r="M56" i="1" s="1"/>
  <c r="O56" i="1" s="1"/>
  <c r="L57" i="1"/>
  <c r="M57" i="1" s="1"/>
  <c r="O57" i="1" s="1"/>
  <c r="L8" i="1"/>
  <c r="M8" i="1" s="1"/>
  <c r="P8" i="1" s="1"/>
  <c r="K70" i="1" l="1"/>
  <c r="L70" i="1"/>
  <c r="I73" i="1"/>
  <c r="H71" i="1"/>
  <c r="P54" i="1"/>
  <c r="I74" i="1"/>
  <c r="I71" i="1"/>
  <c r="I72" i="1"/>
  <c r="F17" i="2"/>
  <c r="L27" i="2"/>
  <c r="L28" i="2" s="1"/>
  <c r="J23" i="2"/>
  <c r="K24" i="2"/>
  <c r="J22" i="2"/>
  <c r="J20" i="2"/>
  <c r="J21" i="2"/>
  <c r="O45" i="1"/>
  <c r="O14" i="1"/>
  <c r="P41" i="1"/>
  <c r="O37" i="1"/>
  <c r="N16" i="1"/>
  <c r="P29" i="1"/>
  <c r="P9" i="1"/>
  <c r="N52" i="1"/>
  <c r="N44" i="1"/>
  <c r="N36" i="1"/>
  <c r="N32" i="1"/>
  <c r="N24" i="1"/>
  <c r="N56" i="1"/>
  <c r="N48" i="1"/>
  <c r="N40" i="1"/>
  <c r="N28" i="1"/>
  <c r="N12" i="1"/>
  <c r="P46" i="1"/>
  <c r="P38" i="1"/>
  <c r="P27" i="1"/>
  <c r="P18" i="1"/>
  <c r="O43" i="1"/>
  <c r="O35" i="1"/>
  <c r="O26" i="1"/>
  <c r="O12" i="1"/>
  <c r="N55" i="1"/>
  <c r="N51" i="1"/>
  <c r="N47" i="1"/>
  <c r="N43" i="1"/>
  <c r="N39" i="1"/>
  <c r="N35" i="1"/>
  <c r="N31" i="1"/>
  <c r="N27" i="1"/>
  <c r="N23" i="1"/>
  <c r="N19" i="1"/>
  <c r="N15" i="1"/>
  <c r="N11" i="1"/>
  <c r="P25" i="1"/>
  <c r="O48" i="1"/>
  <c r="O33" i="1"/>
  <c r="N54" i="1"/>
  <c r="N50" i="1"/>
  <c r="N46" i="1"/>
  <c r="N42" i="1"/>
  <c r="N38" i="1"/>
  <c r="N34" i="1"/>
  <c r="N30" i="1"/>
  <c r="N26" i="1"/>
  <c r="N22" i="1"/>
  <c r="N18" i="1"/>
  <c r="N14" i="1"/>
  <c r="N10" i="1"/>
  <c r="P19" i="1"/>
  <c r="N20" i="1"/>
  <c r="P55" i="1"/>
  <c r="P34" i="1"/>
  <c r="P22" i="1"/>
  <c r="O31" i="1"/>
  <c r="N57" i="1"/>
  <c r="N53" i="1"/>
  <c r="N49" i="1"/>
  <c r="N45" i="1"/>
  <c r="N41" i="1"/>
  <c r="N37" i="1"/>
  <c r="N33" i="1"/>
  <c r="N29" i="1"/>
  <c r="N25" i="1"/>
  <c r="N21" i="1"/>
  <c r="N17" i="1"/>
  <c r="N13" i="1"/>
  <c r="N9" i="1"/>
  <c r="P51" i="1"/>
  <c r="P44" i="1"/>
  <c r="P36" i="1"/>
  <c r="P23" i="1"/>
  <c r="P20" i="1"/>
  <c r="P15" i="1"/>
  <c r="O10" i="1"/>
  <c r="O8" i="1"/>
  <c r="F16" i="2" s="1"/>
  <c r="P21" i="1"/>
  <c r="P42" i="1"/>
  <c r="O50" i="1"/>
  <c r="P57" i="1"/>
  <c r="P56" i="1"/>
  <c r="O53" i="1"/>
  <c r="O52" i="1"/>
  <c r="P49" i="1"/>
  <c r="P47" i="1"/>
  <c r="O40" i="1"/>
  <c r="P39" i="1"/>
  <c r="O32" i="1"/>
  <c r="O30" i="1"/>
  <c r="P28" i="1"/>
  <c r="O24" i="1"/>
  <c r="P17" i="1"/>
  <c r="P16" i="1"/>
  <c r="O13" i="1"/>
  <c r="O11" i="1"/>
  <c r="N8" i="1"/>
  <c r="G27" i="2" l="1"/>
  <c r="G26"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E6756E-88A4-4A06-A94F-DB25349C376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C962382-9561-4C41-AE46-BD0E650759D0}" name="WorksheetConnection_aaqooPro Group Of School Report Card.xlsx!Table1" type="102" refreshedVersion="8" minRefreshableVersion="5">
    <extLst>
      <ext xmlns:x15="http://schemas.microsoft.com/office/spreadsheetml/2010/11/main" uri="{DE250136-89BD-433C-8126-D09CA5730AF9}">
        <x15:connection id="Table1">
          <x15:rangePr sourceName="_xlcn.WorksheetConnection_aaqooProGroupOfSchoolReportCard.xlsxTable11"/>
        </x15:connection>
      </ext>
    </extLst>
  </connection>
  <connection id="3" xr16:uid="{CCE1B3E2-CA90-4971-9251-43B7BE9E2223}" name="WorksheetConnection_Data !$B$7:$Q$57" type="102" refreshedVersion="8" minRefreshableVersion="5">
    <extLst>
      <ext xmlns:x15="http://schemas.microsoft.com/office/spreadsheetml/2010/11/main" uri="{DE250136-89BD-433C-8126-D09CA5730AF9}">
        <x15:connection id="Range" autoDelete="1">
          <x15:rangePr sourceName="_xlcn.WorksheetConnection_DataB7Q571"/>
        </x15:connection>
      </ext>
    </extLst>
  </connection>
</connections>
</file>

<file path=xl/sharedStrings.xml><?xml version="1.0" encoding="utf-8"?>
<sst xmlns="http://schemas.openxmlformats.org/spreadsheetml/2006/main" count="246" uniqueCount="136">
  <si>
    <t>Emily</t>
  </si>
  <si>
    <t>Michael</t>
  </si>
  <si>
    <t>Sarah</t>
  </si>
  <si>
    <t>Daniel</t>
  </si>
  <si>
    <t>Olivia</t>
  </si>
  <si>
    <t>David</t>
  </si>
  <si>
    <t>Taylor</t>
  </si>
  <si>
    <t>William</t>
  </si>
  <si>
    <t>Logan</t>
  </si>
  <si>
    <t>Benjamin</t>
  </si>
  <si>
    <t>Johnson</t>
  </si>
  <si>
    <t>Last Name</t>
  </si>
  <si>
    <t>aaqooPro Group Of School</t>
  </si>
  <si>
    <t>John</t>
  </si>
  <si>
    <t>Emma</t>
  </si>
  <si>
    <t>James</t>
  </si>
  <si>
    <t>Sophia</t>
  </si>
  <si>
    <t>Ethan</t>
  </si>
  <si>
    <t>Mia</t>
  </si>
  <si>
    <t>Alexander</t>
  </si>
  <si>
    <t>Chloe</t>
  </si>
  <si>
    <t>Liam</t>
  </si>
  <si>
    <t>Harper</t>
  </si>
  <si>
    <t>Evelyn</t>
  </si>
  <si>
    <t>Lily</t>
  </si>
  <si>
    <t>Noah</t>
  </si>
  <si>
    <t>Aria</t>
  </si>
  <si>
    <t>Elijah</t>
  </si>
  <si>
    <t>Ava</t>
  </si>
  <si>
    <t>Lucas</t>
  </si>
  <si>
    <t>Scarlett</t>
  </si>
  <si>
    <t>Jackson</t>
  </si>
  <si>
    <t>Isabella</t>
  </si>
  <si>
    <t>Avery</t>
  </si>
  <si>
    <t>Zoe</t>
  </si>
  <si>
    <t>Oliver</t>
  </si>
  <si>
    <t>Amelia</t>
  </si>
  <si>
    <t>Smith</t>
  </si>
  <si>
    <t>Davis</t>
  </si>
  <si>
    <t>Brown</t>
  </si>
  <si>
    <t>Wilson</t>
  </si>
  <si>
    <t>Martinez</t>
  </si>
  <si>
    <t>Garcia</t>
  </si>
  <si>
    <t>Lopez</t>
  </si>
  <si>
    <t>Lee</t>
  </si>
  <si>
    <t>Moore</t>
  </si>
  <si>
    <t>Clark</t>
  </si>
  <si>
    <t>Hill</t>
  </si>
  <si>
    <t>Lewis</t>
  </si>
  <si>
    <t>Turner</t>
  </si>
  <si>
    <t>Hall</t>
  </si>
  <si>
    <t>Scott</t>
  </si>
  <si>
    <t>King</t>
  </si>
  <si>
    <t>Adams</t>
  </si>
  <si>
    <t>Baker</t>
  </si>
  <si>
    <t>Brooks</t>
  </si>
  <si>
    <t>Ward</t>
  </si>
  <si>
    <t>Sanders</t>
  </si>
  <si>
    <t>Mitchell</t>
  </si>
  <si>
    <t>Price</t>
  </si>
  <si>
    <t>Carter</t>
  </si>
  <si>
    <t>Reed</t>
  </si>
  <si>
    <t>Cooper</t>
  </si>
  <si>
    <t>Hayes</t>
  </si>
  <si>
    <t>Ramirez</t>
  </si>
  <si>
    <t>Morgan</t>
  </si>
  <si>
    <t>Thompson</t>
  </si>
  <si>
    <t>Peterson</t>
  </si>
  <si>
    <t>Sanchez</t>
  </si>
  <si>
    <t>Flores</t>
  </si>
  <si>
    <t>White</t>
  </si>
  <si>
    <t>Miller</t>
  </si>
  <si>
    <t>Rodriguez</t>
  </si>
  <si>
    <t>Hernandez</t>
  </si>
  <si>
    <t>Nguyen</t>
  </si>
  <si>
    <t>First Name</t>
  </si>
  <si>
    <t>Grade</t>
  </si>
  <si>
    <t>Math</t>
  </si>
  <si>
    <t>Science</t>
  </si>
  <si>
    <t>English</t>
  </si>
  <si>
    <t>Commercial</t>
  </si>
  <si>
    <t>Art</t>
  </si>
  <si>
    <t>Roll Number</t>
  </si>
  <si>
    <t>Admission Number</t>
  </si>
  <si>
    <t>Subjects</t>
  </si>
  <si>
    <t>Total Mark</t>
  </si>
  <si>
    <t>Mark Obtain</t>
  </si>
  <si>
    <t>Percentage</t>
  </si>
  <si>
    <t>Remarks</t>
  </si>
  <si>
    <t>Subject(s) Fail</t>
  </si>
  <si>
    <t>Position</t>
  </si>
  <si>
    <t>MAX</t>
  </si>
  <si>
    <t>MIN</t>
  </si>
  <si>
    <t>AVERAGE</t>
  </si>
  <si>
    <t>PASS CANDIDATES</t>
  </si>
  <si>
    <t>FAIL CANDIDATES</t>
  </si>
  <si>
    <t>STUDENT PASS %</t>
  </si>
  <si>
    <t>STUDENT FAIL %</t>
  </si>
  <si>
    <t>FAIL</t>
  </si>
  <si>
    <t>PASS</t>
  </si>
  <si>
    <t xml:space="preserve">Final Assesment Test, 300L </t>
  </si>
  <si>
    <t>SESSION: 2020</t>
  </si>
  <si>
    <t>Sex</t>
  </si>
  <si>
    <t>M</t>
  </si>
  <si>
    <t>F</t>
  </si>
  <si>
    <t>Student Admin No</t>
  </si>
  <si>
    <t>:</t>
  </si>
  <si>
    <t>Report card</t>
  </si>
  <si>
    <t xml:space="preserve"> +234 706 482 1331</t>
  </si>
  <si>
    <t>Student First name</t>
  </si>
  <si>
    <t>Student Last name</t>
  </si>
  <si>
    <t>Pass Mark</t>
  </si>
  <si>
    <t>Remark</t>
  </si>
  <si>
    <t>Total Marks</t>
  </si>
  <si>
    <t>Overall Mark Obtain</t>
  </si>
  <si>
    <t>D</t>
  </si>
  <si>
    <t>E</t>
  </si>
  <si>
    <t>C</t>
  </si>
  <si>
    <t>B</t>
  </si>
  <si>
    <t>A</t>
  </si>
  <si>
    <t>Final Result :</t>
  </si>
  <si>
    <t>Grade :</t>
  </si>
  <si>
    <t xml:space="preserve">Sign </t>
  </si>
  <si>
    <t>HOD</t>
  </si>
  <si>
    <t>Sum of English</t>
  </si>
  <si>
    <t>Row Labels</t>
  </si>
  <si>
    <t>Grand Total</t>
  </si>
  <si>
    <t>Count of Sex</t>
  </si>
  <si>
    <t>Count of Admission Number</t>
  </si>
  <si>
    <t>Column1</t>
  </si>
  <si>
    <t>Column2</t>
  </si>
  <si>
    <t>(blank)</t>
  </si>
  <si>
    <t>Sum of PASS CANDIDATES</t>
  </si>
  <si>
    <t>Sum of FAIL CANDIDATES</t>
  </si>
  <si>
    <t>Sum of FAIL</t>
  </si>
  <si>
    <t>Sum of 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</si>
</sst>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sz val="24"/>
      <color theme="4"/>
      <name val="Lucida Sans"/>
      <family val="2"/>
    </font>
    <font>
      <sz val="11"/>
      <color theme="1"/>
      <name val="Calibri"/>
      <family val="2"/>
      <scheme val="minor"/>
    </font>
    <font>
      <sz val="9.6"/>
      <color rgb="FF0D0D0D"/>
      <name val="Segoe UI"/>
      <family val="2"/>
    </font>
    <font>
      <b/>
      <sz val="12"/>
      <color theme="1"/>
      <name val="Calibri"/>
      <family val="2"/>
      <scheme val="minor"/>
    </font>
    <font>
      <b/>
      <sz val="9.6"/>
      <color rgb="FF0D0D0D"/>
      <name val="Segoe UI"/>
      <family val="2"/>
    </font>
    <font>
      <b/>
      <sz val="16"/>
      <color theme="4"/>
      <name val="Lucida Sans"/>
      <family val="2"/>
    </font>
    <font>
      <b/>
      <sz val="14"/>
      <color theme="3"/>
      <name val="Lucida Sans"/>
      <family val="2"/>
    </font>
    <font>
      <b/>
      <sz val="12"/>
      <color theme="3"/>
      <name val="Lucida Sans"/>
      <family val="2"/>
    </font>
    <font>
      <b/>
      <sz val="20"/>
      <color theme="4"/>
      <name val="Lucida Sans"/>
      <family val="2"/>
    </font>
    <font>
      <b/>
      <sz val="10"/>
      <color theme="3"/>
      <name val="Lucida Sans"/>
      <family val="2"/>
    </font>
    <font>
      <b/>
      <sz val="11"/>
      <color theme="3"/>
      <name val="Lucida Sans"/>
      <family val="2"/>
    </font>
    <font>
      <b/>
      <sz val="26"/>
      <color theme="4" tint="-0.249977111117893"/>
      <name val="Calibri"/>
      <family val="2"/>
      <scheme val="minor"/>
    </font>
    <font>
      <sz val="11"/>
      <color theme="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3" fillId="0" borderId="0" applyFont="0" applyFill="0" applyBorder="0" applyAlignment="0" applyProtection="0"/>
  </cellStyleXfs>
  <cellXfs count="101">
    <xf numFmtId="0" fontId="0" fillId="0" borderId="0" xfId="0"/>
    <xf numFmtId="0" fontId="1" fillId="0" borderId="0" xfId="0" applyFont="1"/>
    <xf numFmtId="0" fontId="4" fillId="0" borderId="0" xfId="0" applyFont="1" applyAlignment="1">
      <alignment vertical="center" wrapText="1"/>
    </xf>
    <xf numFmtId="0" fontId="0" fillId="0" borderId="0" xfId="0" applyAlignment="1">
      <alignment wrapText="1"/>
    </xf>
    <xf numFmtId="0" fontId="5" fillId="0" borderId="0" xfId="0" applyFont="1" applyAlignment="1">
      <alignment vertical="center"/>
    </xf>
    <xf numFmtId="0" fontId="0" fillId="0" borderId="0" xfId="0" applyAlignment="1">
      <alignment horizontal="center"/>
    </xf>
    <xf numFmtId="0" fontId="4" fillId="0" borderId="0" xfId="0" applyFont="1" applyAlignment="1">
      <alignment horizontal="center" vertical="center" wrapText="1"/>
    </xf>
    <xf numFmtId="0" fontId="0" fillId="0" borderId="0" xfId="0" applyAlignment="1">
      <alignment horizontal="center" wrapText="1"/>
    </xf>
    <xf numFmtId="0" fontId="0" fillId="0" borderId="3" xfId="0" applyBorder="1" applyAlignment="1">
      <alignment horizontal="center"/>
    </xf>
    <xf numFmtId="0" fontId="1" fillId="0" borderId="4"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wrapText="1"/>
    </xf>
    <xf numFmtId="0" fontId="4" fillId="0" borderId="6" xfId="0" applyFont="1" applyBorder="1" applyAlignment="1">
      <alignment vertical="center" wrapText="1"/>
    </xf>
    <xf numFmtId="0" fontId="4" fillId="0" borderId="6" xfId="0" applyFont="1" applyBorder="1" applyAlignment="1">
      <alignment horizontal="center" vertical="center" wrapText="1"/>
    </xf>
    <xf numFmtId="0" fontId="0" fillId="0" borderId="6" xfId="0" applyBorder="1" applyAlignment="1">
      <alignment horizontal="center"/>
    </xf>
    <xf numFmtId="0" fontId="1" fillId="0" borderId="6" xfId="0" applyFont="1" applyBorder="1"/>
    <xf numFmtId="0" fontId="1" fillId="0" borderId="7" xfId="0" applyFont="1" applyBorder="1" applyAlignment="1">
      <alignment horizontal="center"/>
    </xf>
    <xf numFmtId="0" fontId="0" fillId="2" borderId="9" xfId="0" applyFill="1" applyBorder="1"/>
    <xf numFmtId="0" fontId="5" fillId="2" borderId="11" xfId="0" applyFont="1" applyFill="1" applyBorder="1" applyAlignment="1">
      <alignment horizontal="center" vertical="center"/>
    </xf>
    <xf numFmtId="0" fontId="5" fillId="2" borderId="2" xfId="0" applyFont="1" applyFill="1" applyBorder="1" applyAlignment="1">
      <alignment vertical="center"/>
    </xf>
    <xf numFmtId="0" fontId="2" fillId="0" borderId="0" xfId="0" applyFont="1" applyAlignment="1">
      <alignment vertical="center"/>
    </xf>
    <xf numFmtId="0" fontId="7" fillId="0" borderId="0" xfId="0" applyFont="1" applyAlignment="1">
      <alignment vertical="center"/>
    </xf>
    <xf numFmtId="0" fontId="5" fillId="2" borderId="12" xfId="0" applyFont="1" applyFill="1" applyBorder="1" applyAlignment="1">
      <alignment vertical="center"/>
    </xf>
    <xf numFmtId="0" fontId="5" fillId="2" borderId="10" xfId="0" applyFont="1" applyFill="1" applyBorder="1" applyAlignment="1">
      <alignment vertical="center"/>
    </xf>
    <xf numFmtId="0" fontId="5" fillId="2" borderId="11" xfId="0" applyFont="1" applyFill="1" applyBorder="1" applyAlignment="1">
      <alignment vertical="center"/>
    </xf>
    <xf numFmtId="0" fontId="5" fillId="2" borderId="13" xfId="0" applyFont="1" applyFill="1" applyBorder="1" applyAlignment="1">
      <alignment vertical="center"/>
    </xf>
    <xf numFmtId="0" fontId="5" fillId="2" borderId="2" xfId="0" applyFont="1" applyFill="1" applyBorder="1" applyAlignment="1">
      <alignment vertical="center" wrapText="1"/>
    </xf>
    <xf numFmtId="0" fontId="5" fillId="2" borderId="9" xfId="0" applyFont="1" applyFill="1" applyBorder="1" applyAlignment="1">
      <alignment vertical="center"/>
    </xf>
    <xf numFmtId="0" fontId="5" fillId="2" borderId="14" xfId="0" applyFont="1" applyFill="1" applyBorder="1" applyAlignment="1">
      <alignment vertical="center"/>
    </xf>
    <xf numFmtId="0" fontId="0" fillId="3" borderId="0" xfId="0" applyFill="1"/>
    <xf numFmtId="0" fontId="2" fillId="3" borderId="0" xfId="0" applyFont="1" applyFill="1" applyAlignment="1">
      <alignment vertical="center"/>
    </xf>
    <xf numFmtId="0" fontId="0" fillId="3" borderId="0" xfId="0" applyFill="1" applyAlignment="1">
      <alignment vertical="center"/>
    </xf>
    <xf numFmtId="0" fontId="0" fillId="3" borderId="15" xfId="0" applyFill="1" applyBorder="1"/>
    <xf numFmtId="0" fontId="0" fillId="3" borderId="0" xfId="0" applyFill="1" applyAlignment="1">
      <alignment horizontal="left"/>
    </xf>
    <xf numFmtId="0" fontId="1" fillId="3" borderId="1" xfId="0" applyFont="1" applyFill="1" applyBorder="1" applyAlignment="1">
      <alignment horizontal="center" vertical="center"/>
    </xf>
    <xf numFmtId="0" fontId="0" fillId="3" borderId="1" xfId="0" applyFill="1" applyBorder="1"/>
    <xf numFmtId="0" fontId="0" fillId="3" borderId="1" xfId="0" applyFill="1" applyBorder="1" applyAlignment="1">
      <alignment horizontal="center"/>
    </xf>
    <xf numFmtId="9" fontId="0" fillId="3" borderId="1" xfId="1" applyFont="1" applyFill="1" applyBorder="1" applyAlignment="1">
      <alignment horizontal="center"/>
    </xf>
    <xf numFmtId="0" fontId="12" fillId="3" borderId="0" xfId="0" applyFont="1" applyFill="1" applyAlignment="1">
      <alignment vertical="center"/>
    </xf>
    <xf numFmtId="0" fontId="0" fillId="3" borderId="16" xfId="0" applyFill="1" applyBorder="1"/>
    <xf numFmtId="0" fontId="0" fillId="3" borderId="17" xfId="0" applyFill="1" applyBorder="1"/>
    <xf numFmtId="0" fontId="0" fillId="3" borderId="18" xfId="0" applyFill="1" applyBorder="1"/>
    <xf numFmtId="0" fontId="0" fillId="3" borderId="19" xfId="0" applyFill="1" applyBorder="1"/>
    <xf numFmtId="0" fontId="0" fillId="3" borderId="20" xfId="0" applyFill="1" applyBorder="1"/>
    <xf numFmtId="0" fontId="0" fillId="3" borderId="21" xfId="0" applyFill="1" applyBorder="1"/>
    <xf numFmtId="9" fontId="14" fillId="0" borderId="0" xfId="0" applyNumberFormat="1" applyFont="1"/>
    <xf numFmtId="0" fontId="14" fillId="0" borderId="0" xfId="0" applyFont="1"/>
    <xf numFmtId="0" fontId="1" fillId="3" borderId="0" xfId="0" applyFont="1" applyFill="1"/>
    <xf numFmtId="0" fontId="0" fillId="2" borderId="2" xfId="0" applyFill="1" applyBorder="1" applyAlignment="1">
      <alignment horizontal="center"/>
    </xf>
    <xf numFmtId="0" fontId="2" fillId="2" borderId="2"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5" fillId="2" borderId="9" xfId="0" applyFont="1" applyFill="1" applyBorder="1" applyAlignment="1">
      <alignment vertical="center" wrapText="1"/>
    </xf>
    <xf numFmtId="0" fontId="0" fillId="2" borderId="2" xfId="0" applyFill="1" applyBorder="1"/>
    <xf numFmtId="0" fontId="0" fillId="0" borderId="0" xfId="0" pivotButton="1"/>
    <xf numFmtId="0" fontId="0" fillId="0" borderId="0" xfId="0" applyAlignment="1">
      <alignment horizontal="left"/>
    </xf>
    <xf numFmtId="0" fontId="5" fillId="2" borderId="6" xfId="0" applyFont="1" applyFill="1" applyBorder="1" applyAlignment="1">
      <alignment vertical="center"/>
    </xf>
    <xf numFmtId="0" fontId="1" fillId="0" borderId="0" xfId="0" applyFont="1" applyAlignment="1">
      <alignment horizontal="center"/>
    </xf>
    <xf numFmtId="0" fontId="6" fillId="0" borderId="0" xfId="0" applyFont="1" applyAlignment="1">
      <alignment vertical="center" wrapText="1"/>
    </xf>
    <xf numFmtId="0" fontId="1" fillId="0" borderId="0" xfId="0" applyFont="1" applyAlignment="1">
      <alignment vertical="center"/>
    </xf>
    <xf numFmtId="0" fontId="6" fillId="0" borderId="0" xfId="0" applyFont="1" applyAlignment="1">
      <alignment horizontal="left" vertical="center" wrapText="1"/>
    </xf>
    <xf numFmtId="0" fontId="1" fillId="0" borderId="0" xfId="0" applyFont="1" applyAlignment="1">
      <alignment horizontal="left"/>
    </xf>
    <xf numFmtId="9" fontId="0" fillId="0" borderId="0" xfId="1" applyFont="1" applyBorder="1" applyAlignment="1">
      <alignment horizontal="center"/>
    </xf>
    <xf numFmtId="0" fontId="0" fillId="0" borderId="2" xfId="0" applyBorder="1"/>
    <xf numFmtId="0" fontId="5" fillId="0" borderId="2" xfId="0" applyFont="1" applyBorder="1" applyAlignment="1">
      <alignment vertical="center"/>
    </xf>
    <xf numFmtId="0" fontId="0" fillId="0" borderId="2" xfId="0" applyBorder="1" applyAlignment="1">
      <alignment horizontal="center" vertical="center"/>
    </xf>
    <xf numFmtId="0" fontId="0" fillId="0" borderId="2" xfId="0" applyBorder="1" applyAlignment="1">
      <alignment horizontal="center"/>
    </xf>
    <xf numFmtId="9" fontId="0" fillId="0" borderId="2" xfId="1" applyFont="1" applyBorder="1" applyAlignment="1">
      <alignment horizontal="center"/>
    </xf>
    <xf numFmtId="9" fontId="3" fillId="0" borderId="2" xfId="1" applyFont="1" applyBorder="1" applyAlignment="1">
      <alignment horizontal="center" vertical="center"/>
    </xf>
    <xf numFmtId="0" fontId="1" fillId="0" borderId="7" xfId="0" applyFont="1" applyBorder="1"/>
    <xf numFmtId="0" fontId="6" fillId="0" borderId="11" xfId="0" applyFont="1" applyBorder="1" applyAlignment="1">
      <alignment vertical="center" wrapText="1"/>
    </xf>
    <xf numFmtId="0" fontId="1" fillId="0" borderId="11" xfId="0" applyFont="1" applyBorder="1" applyAlignment="1">
      <alignment vertical="center"/>
    </xf>
    <xf numFmtId="0" fontId="1" fillId="0" borderId="11" xfId="0" applyFont="1" applyBorder="1"/>
    <xf numFmtId="0" fontId="1" fillId="0" borderId="5" xfId="0" applyFont="1" applyBorder="1"/>
    <xf numFmtId="0" fontId="1" fillId="0" borderId="12" xfId="0" applyFont="1" applyBorder="1"/>
    <xf numFmtId="0" fontId="6" fillId="0" borderId="10" xfId="0" applyFont="1" applyBorder="1" applyAlignment="1">
      <alignment vertical="center" wrapText="1"/>
    </xf>
    <xf numFmtId="0" fontId="1" fillId="0" borderId="10" xfId="0" applyFont="1" applyBorder="1" applyAlignment="1">
      <alignment vertical="center"/>
    </xf>
    <xf numFmtId="0" fontId="1" fillId="0" borderId="10" xfId="0" applyFont="1" applyBorder="1"/>
    <xf numFmtId="0" fontId="1" fillId="0" borderId="13" xfId="0" applyFont="1" applyBorder="1"/>
    <xf numFmtId="9" fontId="0" fillId="3" borderId="21" xfId="1" applyFont="1" applyFill="1" applyBorder="1" applyAlignment="1">
      <alignment horizontal="center"/>
    </xf>
    <xf numFmtId="0" fontId="2"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 fillId="0" borderId="0" xfId="0" applyFont="1" applyAlignment="1">
      <alignment horizontal="left"/>
    </xf>
    <xf numFmtId="0" fontId="0" fillId="0" borderId="0" xfId="0" applyAlignment="1">
      <alignment horizontal="center"/>
    </xf>
    <xf numFmtId="0" fontId="5" fillId="2" borderId="14"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6" fillId="0" borderId="0" xfId="0" applyFont="1" applyAlignment="1">
      <alignment horizontal="left" vertical="center" wrapText="1"/>
    </xf>
    <xf numFmtId="0" fontId="10" fillId="3" borderId="0" xfId="0" applyFont="1" applyFill="1" applyAlignment="1">
      <alignment horizontal="center" vertical="center"/>
    </xf>
    <xf numFmtId="0" fontId="11" fillId="3" borderId="0" xfId="0" applyFont="1" applyFill="1" applyAlignment="1">
      <alignment horizontal="center" vertical="center"/>
    </xf>
    <xf numFmtId="0" fontId="13" fillId="3" borderId="15" xfId="0" applyFont="1" applyFill="1" applyBorder="1" applyAlignment="1">
      <alignment horizontal="center" vertical="top"/>
    </xf>
    <xf numFmtId="0" fontId="12" fillId="3" borderId="0" xfId="0" applyFont="1" applyFill="1" applyAlignment="1">
      <alignment horizontal="center" vertical="center"/>
    </xf>
    <xf numFmtId="0" fontId="0" fillId="0" borderId="0" xfId="0" applyNumberFormat="1"/>
  </cellXfs>
  <cellStyles count="2">
    <cellStyle name="Normal" xfId="0" builtinId="0"/>
    <cellStyle name="Percent" xfId="1" builtinId="5"/>
  </cellStyles>
  <dxfs count="15">
    <dxf>
      <font>
        <b/>
        <i val="0"/>
        <strike val="0"/>
        <condense val="0"/>
        <extend val="0"/>
        <outline val="0"/>
        <shadow val="0"/>
        <u val="none"/>
        <vertAlign val="baseline"/>
        <sz val="11"/>
        <color theme="1"/>
        <name val="Calibri"/>
        <family val="2"/>
        <scheme val="minor"/>
      </font>
      <border diagonalUp="0" diagonalDown="0">
        <left style="medium">
          <color indexed="64"/>
        </left>
        <right/>
        <top style="medium">
          <color indexed="64"/>
        </top>
        <bottom/>
        <vertical/>
        <horizontal/>
      </border>
    </dxf>
    <dxf>
      <font>
        <b/>
        <i val="0"/>
        <strike val="0"/>
        <condense val="0"/>
        <extend val="0"/>
        <outline val="0"/>
        <shadow val="0"/>
        <u val="none"/>
        <vertAlign val="baseline"/>
        <sz val="11"/>
        <color theme="1"/>
        <name val="Calibri"/>
        <family val="2"/>
        <scheme val="minor"/>
      </font>
      <border diagonalUp="0" diagonalDown="0">
        <left style="medium">
          <color indexed="64"/>
        </left>
        <right style="medium">
          <color indexed="64"/>
        </right>
        <top style="medium">
          <color indexed="64"/>
        </top>
        <bottom/>
        <vertical/>
        <horizontal/>
      </border>
    </dxf>
    <dxf>
      <font>
        <b/>
        <i val="0"/>
        <strike val="0"/>
        <condense val="0"/>
        <extend val="0"/>
        <outline val="0"/>
        <shadow val="0"/>
        <u val="none"/>
        <vertAlign val="baseline"/>
        <sz val="11"/>
        <color theme="1"/>
        <name val="Calibri"/>
        <family val="2"/>
        <scheme val="minor"/>
      </font>
      <border diagonalUp="0" diagonalDown="0">
        <left style="medium">
          <color indexed="64"/>
        </left>
        <right style="medium">
          <color indexed="64"/>
        </right>
        <top style="medium">
          <color indexed="64"/>
        </top>
        <bottom/>
        <vertical/>
        <horizontal/>
      </border>
    </dxf>
    <dxf>
      <font>
        <b/>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medium">
          <color indexed="64"/>
        </left>
        <right style="medium">
          <color indexed="64"/>
        </right>
        <top style="medium">
          <color indexed="64"/>
        </top>
        <bottom/>
        <vertical/>
        <horizontal/>
      </border>
    </dxf>
    <dxf>
      <font>
        <b/>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medium">
          <color indexed="64"/>
        </left>
        <right style="medium">
          <color indexed="64"/>
        </right>
        <top style="medium">
          <color indexed="64"/>
        </top>
        <bottom/>
        <vertical/>
        <horizontal/>
      </border>
    </dxf>
    <dxf>
      <font>
        <b/>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medium">
          <color indexed="64"/>
        </left>
        <right style="medium">
          <color indexed="64"/>
        </right>
        <top style="medium">
          <color indexed="64"/>
        </top>
        <bottom/>
        <vertical/>
        <horizontal/>
      </border>
    </dxf>
    <dxf>
      <font>
        <b/>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medium">
          <color indexed="64"/>
        </left>
        <right style="medium">
          <color indexed="64"/>
        </right>
        <top style="medium">
          <color indexed="64"/>
        </top>
        <bottom/>
        <vertical/>
        <horizontal/>
      </border>
    </dxf>
    <dxf>
      <font>
        <b/>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medium">
          <color indexed="64"/>
        </left>
        <right style="medium">
          <color indexed="64"/>
        </right>
        <top style="medium">
          <color indexed="64"/>
        </top>
        <bottom/>
        <vertical/>
        <horizontal/>
      </border>
    </dxf>
    <dxf>
      <font>
        <b/>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border diagonalUp="0" diagonalDown="0">
        <left style="medium">
          <color indexed="64"/>
        </left>
        <right style="medium">
          <color indexed="64"/>
        </right>
        <top style="medium">
          <color indexed="64"/>
        </top>
        <bottom/>
        <vertical/>
        <horizontal/>
      </border>
    </dxf>
    <dxf>
      <font>
        <b/>
        <i val="0"/>
        <strike val="0"/>
        <condense val="0"/>
        <extend val="0"/>
        <outline val="0"/>
        <shadow val="0"/>
        <u val="none"/>
        <vertAlign val="baseline"/>
        <sz val="9.6"/>
        <color rgb="FF0D0D0D"/>
        <name val="Segoe UI"/>
        <family val="2"/>
        <scheme val="none"/>
      </font>
      <alignment horizontal="general" vertical="center" textRotation="0" wrapText="1" indent="0" justifyLastLine="0" shrinkToFit="0" readingOrder="0"/>
      <border diagonalUp="0" diagonalDown="0">
        <left style="medium">
          <color indexed="64"/>
        </left>
        <right style="medium">
          <color indexed="64"/>
        </right>
        <top style="medium">
          <color indexed="64"/>
        </top>
        <bottom/>
        <vertical/>
        <horizontal/>
      </border>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border diagonalUp="0" diagonalDown="0">
        <left/>
        <right style="medium">
          <color indexed="64"/>
        </right>
        <top style="medium">
          <color indexed="64"/>
        </top>
        <bottom/>
        <vertical/>
        <horizontal/>
      </border>
    </dxf>
    <dxf>
      <border outline="0">
        <top style="medium">
          <color indexed="64"/>
        </top>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i val="0"/>
        <strike val="0"/>
        <condense val="0"/>
        <extend val="0"/>
        <outline val="0"/>
        <shadow val="0"/>
        <u val="none"/>
        <vertAlign val="baseline"/>
        <sz val="11"/>
        <color theme="1"/>
        <name val="Calibri"/>
        <family val="2"/>
        <scheme val="minor"/>
      </font>
      <border diagonalUp="0" diagonalDown="0" outline="0">
        <left style="medium">
          <color indexed="64"/>
        </left>
        <right style="medium">
          <color indexed="64"/>
        </right>
        <top/>
        <bottom/>
      </border>
    </dxf>
  </dxfs>
  <tableStyles count="0" defaultTableStyle="TableStyleMedium2" defaultPivotStyle="PivotStyleLight16"/>
  <colors>
    <mruColors>
      <color rgb="FF8DB8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[aaqooPro Group Of School Report Card.xlsx]Pivot!PivotTable15</c:name>
    <c:fmtId val="7"/>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17035199367204"/>
          <c:y val="0.12730311541797418"/>
          <c:w val="0.87225887175062022"/>
          <c:h val="0.58495755155960827"/>
        </c:manualLayout>
      </c:layout>
      <c:barChart>
        <c:barDir val="col"/>
        <c:grouping val="clustered"/>
        <c:varyColors val="0"/>
        <c:ser>
          <c:idx val="0"/>
          <c:order val="0"/>
          <c:tx>
            <c:strRef>
              <c:f>Pivot!$B$31</c:f>
              <c:strCache>
                <c:ptCount val="1"/>
                <c:pt idx="0">
                  <c:v>Sum of PASS CANDIDATES</c:v>
                </c:pt>
              </c:strCache>
            </c:strRef>
          </c:tx>
          <c:spPr>
            <a:solidFill>
              <a:schemeClr val="accent1"/>
            </a:solidFill>
            <a:ln>
              <a:noFill/>
            </a:ln>
            <a:effectLst/>
          </c:spPr>
          <c:invertIfNegative val="0"/>
          <c:cat>
            <c:strRef>
              <c:f>Pivot!$A$32:$A$36</c:f>
              <c:strCache>
                <c:ptCount val="5"/>
                <c:pt idx="0">
                  <c:v>Art</c:v>
                </c:pt>
                <c:pt idx="1">
                  <c:v>Commercial</c:v>
                </c:pt>
                <c:pt idx="2">
                  <c:v>English</c:v>
                </c:pt>
                <c:pt idx="3">
                  <c:v>Math</c:v>
                </c:pt>
                <c:pt idx="4">
                  <c:v>Science</c:v>
                </c:pt>
              </c:strCache>
            </c:strRef>
          </c:cat>
          <c:val>
            <c:numRef>
              <c:f>Pivot!$B$32:$B$36</c:f>
              <c:numCache>
                <c:formatCode>General</c:formatCode>
                <c:ptCount val="5"/>
                <c:pt idx="0">
                  <c:v>48</c:v>
                </c:pt>
                <c:pt idx="1">
                  <c:v>46</c:v>
                </c:pt>
                <c:pt idx="2">
                  <c:v>39</c:v>
                </c:pt>
                <c:pt idx="3">
                  <c:v>36</c:v>
                </c:pt>
                <c:pt idx="4">
                  <c:v>44</c:v>
                </c:pt>
              </c:numCache>
            </c:numRef>
          </c:val>
          <c:extLst>
            <c:ext xmlns:c16="http://schemas.microsoft.com/office/drawing/2014/chart" uri="{C3380CC4-5D6E-409C-BE32-E72D297353CC}">
              <c16:uniqueId val="{00000000-5473-4AAC-97BF-8DB969655221}"/>
            </c:ext>
          </c:extLst>
        </c:ser>
        <c:ser>
          <c:idx val="1"/>
          <c:order val="1"/>
          <c:tx>
            <c:strRef>
              <c:f>Pivot!$C$31</c:f>
              <c:strCache>
                <c:ptCount val="1"/>
                <c:pt idx="0">
                  <c:v>Sum of FAIL CANDIDATES</c:v>
                </c:pt>
              </c:strCache>
            </c:strRef>
          </c:tx>
          <c:spPr>
            <a:solidFill>
              <a:schemeClr val="accent2"/>
            </a:solidFill>
            <a:ln>
              <a:noFill/>
            </a:ln>
            <a:effectLst/>
          </c:spPr>
          <c:invertIfNegative val="0"/>
          <c:cat>
            <c:strRef>
              <c:f>Pivot!$A$32:$A$36</c:f>
              <c:strCache>
                <c:ptCount val="5"/>
                <c:pt idx="0">
                  <c:v>Art</c:v>
                </c:pt>
                <c:pt idx="1">
                  <c:v>Commercial</c:v>
                </c:pt>
                <c:pt idx="2">
                  <c:v>English</c:v>
                </c:pt>
                <c:pt idx="3">
                  <c:v>Math</c:v>
                </c:pt>
                <c:pt idx="4">
                  <c:v>Science</c:v>
                </c:pt>
              </c:strCache>
            </c:strRef>
          </c:cat>
          <c:val>
            <c:numRef>
              <c:f>Pivot!$C$32:$C$36</c:f>
              <c:numCache>
                <c:formatCode>General</c:formatCode>
                <c:ptCount val="5"/>
                <c:pt idx="0">
                  <c:v>2</c:v>
                </c:pt>
                <c:pt idx="1">
                  <c:v>4</c:v>
                </c:pt>
                <c:pt idx="2">
                  <c:v>11</c:v>
                </c:pt>
                <c:pt idx="3">
                  <c:v>14</c:v>
                </c:pt>
                <c:pt idx="4">
                  <c:v>6</c:v>
                </c:pt>
              </c:numCache>
            </c:numRef>
          </c:val>
          <c:extLst>
            <c:ext xmlns:c16="http://schemas.microsoft.com/office/drawing/2014/chart" uri="{C3380CC4-5D6E-409C-BE32-E72D297353CC}">
              <c16:uniqueId val="{00000001-5473-4AAC-97BF-8DB969655221}"/>
            </c:ext>
          </c:extLst>
        </c:ser>
        <c:dLbls>
          <c:showLegendKey val="0"/>
          <c:showVal val="0"/>
          <c:showCatName val="0"/>
          <c:showSerName val="0"/>
          <c:showPercent val="0"/>
          <c:showBubbleSize val="0"/>
        </c:dLbls>
        <c:gapWidth val="219"/>
        <c:overlap val="-27"/>
        <c:axId val="471649904"/>
        <c:axId val="471651824"/>
      </c:barChart>
      <c:catAx>
        <c:axId val="4716499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51824"/>
        <c:crosses val="autoZero"/>
        <c:auto val="1"/>
        <c:lblAlgn val="ctr"/>
        <c:lblOffset val="100"/>
        <c:noMultiLvlLbl val="0"/>
      </c:catAx>
      <c:valAx>
        <c:axId val="471651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64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[aaqooPro Group Of School Report Card.xlsx]Pivot!PivotTable16</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04267489819586"/>
          <c:y val="0.15238122180835181"/>
          <c:w val="0.84509796740523713"/>
          <c:h val="0.73944176977877762"/>
        </c:manualLayout>
      </c:layout>
      <c:barChart>
        <c:barDir val="col"/>
        <c:grouping val="clustered"/>
        <c:varyColors val="0"/>
        <c:ser>
          <c:idx val="0"/>
          <c:order val="0"/>
          <c:tx>
            <c:strRef>
              <c:f>Pivot!$B$41</c:f>
              <c:strCache>
                <c:ptCount val="1"/>
                <c:pt idx="0">
                  <c:v>Sum of PASS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Pivot!$A$42</c:f>
              <c:strCache>
                <c:ptCount val="1"/>
                <c:pt idx="0">
                  <c:v>(blank)</c:v>
                </c:pt>
              </c:strCache>
            </c:strRef>
          </c:cat>
          <c:val>
            <c:numRef>
              <c:f>Pivot!$B$42</c:f>
              <c:numCache>
                <c:formatCode>General</c:formatCode>
                <c:ptCount val="1"/>
                <c:pt idx="0">
                  <c:v>49</c:v>
                </c:pt>
              </c:numCache>
            </c:numRef>
          </c:val>
          <c:extLst>
            <c:ext xmlns:c16="http://schemas.microsoft.com/office/drawing/2014/chart" uri="{C3380CC4-5D6E-409C-BE32-E72D297353CC}">
              <c16:uniqueId val="{00000000-14DB-44CF-A373-9B67252B97C9}"/>
            </c:ext>
          </c:extLst>
        </c:ser>
        <c:ser>
          <c:idx val="1"/>
          <c:order val="1"/>
          <c:tx>
            <c:strRef>
              <c:f>Pivot!$C$41</c:f>
              <c:strCache>
                <c:ptCount val="1"/>
                <c:pt idx="0">
                  <c:v>Sum of FAIL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Pivot!$A$42</c:f>
              <c:strCache>
                <c:ptCount val="1"/>
                <c:pt idx="0">
                  <c:v>(blank)</c:v>
                </c:pt>
              </c:strCache>
            </c:strRef>
          </c:cat>
          <c:val>
            <c:numRef>
              <c:f>Pivot!$C$42</c:f>
              <c:numCache>
                <c:formatCode>General</c:formatCode>
                <c:ptCount val="1"/>
                <c:pt idx="0">
                  <c:v>1</c:v>
                </c:pt>
              </c:numCache>
            </c:numRef>
          </c:val>
          <c:extLst>
            <c:ext xmlns:c16="http://schemas.microsoft.com/office/drawing/2014/chart" uri="{C3380CC4-5D6E-409C-BE32-E72D297353CC}">
              <c16:uniqueId val="{00000001-14DB-44CF-A373-9B67252B97C9}"/>
            </c:ext>
          </c:extLst>
        </c:ser>
        <c:dLbls>
          <c:dLblPos val="outEnd"/>
          <c:showLegendKey val="0"/>
          <c:showVal val="1"/>
          <c:showCatName val="0"/>
          <c:showSerName val="0"/>
          <c:showPercent val="0"/>
          <c:showBubbleSize val="0"/>
        </c:dLbls>
        <c:gapWidth val="219"/>
        <c:overlap val="-27"/>
        <c:axId val="472659024"/>
        <c:axId val="472659504"/>
      </c:barChart>
      <c:catAx>
        <c:axId val="472659024"/>
        <c:scaling>
          <c:orientation val="minMax"/>
        </c:scaling>
        <c:delete val="1"/>
        <c:axPos val="b"/>
        <c:numFmt formatCode="General" sourceLinked="1"/>
        <c:majorTickMark val="none"/>
        <c:minorTickMark val="none"/>
        <c:tickLblPos val="nextTo"/>
        <c:crossAx val="472659504"/>
        <c:crosses val="autoZero"/>
        <c:auto val="1"/>
        <c:lblAlgn val="ctr"/>
        <c:lblOffset val="100"/>
        <c:noMultiLvlLbl val="0"/>
      </c:catAx>
      <c:valAx>
        <c:axId val="47265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5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[aaqooPro Group Of School Report Card.xlsx]Pivot!PivotTable15</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99902946215327"/>
          <c:y val="0.18520966129233846"/>
          <c:w val="0.69785198875863985"/>
          <c:h val="0.73356846019247579"/>
        </c:manualLayout>
      </c:layout>
      <c:barChart>
        <c:barDir val="col"/>
        <c:grouping val="clustered"/>
        <c:varyColors val="0"/>
        <c:ser>
          <c:idx val="0"/>
          <c:order val="0"/>
          <c:tx>
            <c:strRef>
              <c:f>Pivot!$B$31</c:f>
              <c:strCache>
                <c:ptCount val="1"/>
                <c:pt idx="0">
                  <c:v>Sum of PASS CANDIDATES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Pivot!$A$32:$A$36</c:f>
              <c:strCache>
                <c:ptCount val="5"/>
                <c:pt idx="0">
                  <c:v>Art</c:v>
                </c:pt>
                <c:pt idx="1">
                  <c:v>Commercial</c:v>
                </c:pt>
                <c:pt idx="2">
                  <c:v>English</c:v>
                </c:pt>
                <c:pt idx="3">
                  <c:v>Math</c:v>
                </c:pt>
                <c:pt idx="4">
                  <c:v>Science</c:v>
                </c:pt>
              </c:strCache>
            </c:strRef>
          </c:cat>
          <c:val>
            <c:numRef>
              <c:f>Pivot!$B$32:$B$36</c:f>
              <c:numCache>
                <c:formatCode>General</c:formatCode>
                <c:ptCount val="5"/>
                <c:pt idx="0">
                  <c:v>48</c:v>
                </c:pt>
                <c:pt idx="1">
                  <c:v>46</c:v>
                </c:pt>
                <c:pt idx="2">
                  <c:v>39</c:v>
                </c:pt>
                <c:pt idx="3">
                  <c:v>36</c:v>
                </c:pt>
                <c:pt idx="4">
                  <c:v>44</c:v>
                </c:pt>
              </c:numCache>
            </c:numRef>
          </c:val>
          <c:extLst>
            <c:ext xmlns:c16="http://schemas.microsoft.com/office/drawing/2014/chart" uri="{C3380CC4-5D6E-409C-BE32-E72D297353CC}">
              <c16:uniqueId val="{00000000-D336-41F0-AFB5-6ACE9FDF1366}"/>
            </c:ext>
          </c:extLst>
        </c:ser>
        <c:ser>
          <c:idx val="1"/>
          <c:order val="1"/>
          <c:tx>
            <c:strRef>
              <c:f>Pivot!$C$31</c:f>
              <c:strCache>
                <c:ptCount val="1"/>
                <c:pt idx="0">
                  <c:v>Sum of FAIL CANDIDATES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Pivot!$A$32:$A$36</c:f>
              <c:strCache>
                <c:ptCount val="5"/>
                <c:pt idx="0">
                  <c:v>Art</c:v>
                </c:pt>
                <c:pt idx="1">
                  <c:v>Commercial</c:v>
                </c:pt>
                <c:pt idx="2">
                  <c:v>English</c:v>
                </c:pt>
                <c:pt idx="3">
                  <c:v>Math</c:v>
                </c:pt>
                <c:pt idx="4">
                  <c:v>Science</c:v>
                </c:pt>
              </c:strCache>
            </c:strRef>
          </c:cat>
          <c:val>
            <c:numRef>
              <c:f>Pivot!$C$32:$C$36</c:f>
              <c:numCache>
                <c:formatCode>General</c:formatCode>
                <c:ptCount val="5"/>
                <c:pt idx="0">
                  <c:v>2</c:v>
                </c:pt>
                <c:pt idx="1">
                  <c:v>4</c:v>
                </c:pt>
                <c:pt idx="2">
                  <c:v>11</c:v>
                </c:pt>
                <c:pt idx="3">
                  <c:v>14</c:v>
                </c:pt>
                <c:pt idx="4">
                  <c:v>6</c:v>
                </c:pt>
              </c:numCache>
            </c:numRef>
          </c:val>
          <c:extLst>
            <c:ext xmlns:c16="http://schemas.microsoft.com/office/drawing/2014/chart" uri="{C3380CC4-5D6E-409C-BE32-E72D297353CC}">
              <c16:uniqueId val="{00000001-D336-41F0-AFB5-6ACE9FDF1366}"/>
            </c:ext>
          </c:extLst>
        </c:ser>
        <c:dLbls>
          <c:dLblPos val="ctr"/>
          <c:showLegendKey val="0"/>
          <c:showVal val="1"/>
          <c:showCatName val="0"/>
          <c:showSerName val="0"/>
          <c:showPercent val="0"/>
          <c:showBubbleSize val="0"/>
        </c:dLbls>
        <c:gapWidth val="219"/>
        <c:overlap val="-27"/>
        <c:axId val="2016675007"/>
        <c:axId val="2016667327"/>
      </c:barChart>
      <c:catAx>
        <c:axId val="20166750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667327"/>
        <c:crosses val="autoZero"/>
        <c:auto val="1"/>
        <c:lblAlgn val="ctr"/>
        <c:lblOffset val="100"/>
        <c:noMultiLvlLbl val="0"/>
      </c:catAx>
      <c:valAx>
        <c:axId val="201666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675007"/>
        <c:crosses val="autoZero"/>
        <c:crossBetween val="between"/>
      </c:valAx>
      <c:spPr>
        <a:noFill/>
        <a:ln>
          <a:noFill/>
        </a:ln>
        <a:effectLst/>
      </c:spPr>
    </c:plotArea>
    <c:legend>
      <c:legendPos val="r"/>
      <c:layout>
        <c:manualLayout>
          <c:xMode val="edge"/>
          <c:yMode val="edge"/>
          <c:x val="1.6179963035167198E-2"/>
          <c:y val="3.7450006249218876E-2"/>
          <c:w val="0.23783932956933437"/>
          <c:h val="0.111607924009498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microsoft.com/office/2017/06/relationships/model3d" Target="../media/model3d1.glb"/><Relationship Id="rId3" Type="http://schemas.openxmlformats.org/officeDocument/2006/relationships/image" Target="../media/image4.svg"/><Relationship Id="rId7" Type="http://schemas.openxmlformats.org/officeDocument/2006/relationships/image" Target="../media/image8.svg"/><Relationship Id="rId12" Type="http://schemas.openxmlformats.org/officeDocument/2006/relationships/hyperlink" Target="#Subjects!A1"/><Relationship Id="rId2" Type="http://schemas.openxmlformats.org/officeDocument/2006/relationships/image" Target="../media/image3.png"/><Relationship Id="rId1" Type="http://schemas.openxmlformats.org/officeDocument/2006/relationships/hyperlink" Target="#Events!A1"/><Relationship Id="rId6" Type="http://schemas.openxmlformats.org/officeDocument/2006/relationships/image" Target="../media/image7.png"/><Relationship Id="rId11" Type="http://schemas.openxmlformats.org/officeDocument/2006/relationships/chart" Target="../charts/chart2.xml"/><Relationship Id="rId5" Type="http://schemas.openxmlformats.org/officeDocument/2006/relationships/image" Target="../media/image6.svg"/><Relationship Id="rId10" Type="http://schemas.openxmlformats.org/officeDocument/2006/relationships/chart" Target="../charts/chart1.xml"/><Relationship Id="rId4" Type="http://schemas.openxmlformats.org/officeDocument/2006/relationships/image" Target="../media/image5.png"/><Relationship Id="rId9" Type="http://schemas.openxmlformats.org/officeDocument/2006/relationships/image" Target="../media/image10.svg"/><Relationship Id="rId1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svg"/><Relationship Id="rId7" Type="http://schemas.openxmlformats.org/officeDocument/2006/relationships/image" Target="../media/image8.svg"/><Relationship Id="rId2" Type="http://schemas.openxmlformats.org/officeDocument/2006/relationships/image" Target="../media/image3.png"/><Relationship Id="rId1" Type="http://schemas.openxmlformats.org/officeDocument/2006/relationships/hyperlink" Target="#'Dashboard '!A1"/><Relationship Id="rId6" Type="http://schemas.openxmlformats.org/officeDocument/2006/relationships/image" Target="../media/image7.png"/><Relationship Id="rId11" Type="http://schemas.openxmlformats.org/officeDocument/2006/relationships/hyperlink" Target="#Events!A1"/><Relationship Id="rId5" Type="http://schemas.openxmlformats.org/officeDocument/2006/relationships/image" Target="../media/image6.svg"/><Relationship Id="rId10" Type="http://schemas.openxmlformats.org/officeDocument/2006/relationships/hyperlink" Target="#Subjects!A1"/><Relationship Id="rId4" Type="http://schemas.openxmlformats.org/officeDocument/2006/relationships/image" Target="../media/image5.png"/><Relationship Id="rId9" Type="http://schemas.openxmlformats.org/officeDocument/2006/relationships/image" Target="../media/image10.svg"/></Relationships>
</file>

<file path=xl/drawings/_rels/drawing5.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svg"/><Relationship Id="rId7" Type="http://schemas.openxmlformats.org/officeDocument/2006/relationships/image" Target="../media/image8.svg"/><Relationship Id="rId12" Type="http://schemas.openxmlformats.org/officeDocument/2006/relationships/chart" Target="../charts/chart3.xml"/><Relationship Id="rId2" Type="http://schemas.openxmlformats.org/officeDocument/2006/relationships/image" Target="../media/image3.png"/><Relationship Id="rId1" Type="http://schemas.openxmlformats.org/officeDocument/2006/relationships/hyperlink" Target="#'Dashboard '!A1"/><Relationship Id="rId6" Type="http://schemas.openxmlformats.org/officeDocument/2006/relationships/image" Target="../media/image7.png"/><Relationship Id="rId11" Type="http://schemas.openxmlformats.org/officeDocument/2006/relationships/hyperlink" Target="#Events!A1"/><Relationship Id="rId5" Type="http://schemas.openxmlformats.org/officeDocument/2006/relationships/image" Target="../media/image6.svg"/><Relationship Id="rId10" Type="http://schemas.openxmlformats.org/officeDocument/2006/relationships/hyperlink" Target="#Students!A1"/><Relationship Id="rId4" Type="http://schemas.openxmlformats.org/officeDocument/2006/relationships/image" Target="../media/image5.png"/><Relationship Id="rId9"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editAs="oneCell">
    <xdr:from>
      <xdr:col>4</xdr:col>
      <xdr:colOff>95250</xdr:colOff>
      <xdr:row>28</xdr:row>
      <xdr:rowOff>133351</xdr:rowOff>
    </xdr:from>
    <xdr:to>
      <xdr:col>8</xdr:col>
      <xdr:colOff>190500</xdr:colOff>
      <xdr:row>37</xdr:row>
      <xdr:rowOff>95251</xdr:rowOff>
    </xdr:to>
    <mc:AlternateContent xmlns:mc="http://schemas.openxmlformats.org/markup-compatibility/2006">
      <mc:Choice xmlns:a14="http://schemas.microsoft.com/office/drawing/2010/main" Requires="a14">
        <xdr:graphicFrame macro="">
          <xdr:nvGraphicFramePr>
            <xdr:cNvPr id="5" name="Column1">
              <a:extLst>
                <a:ext uri="{FF2B5EF4-FFF2-40B4-BE49-F238E27FC236}">
                  <a16:creationId xmlns:a16="http://schemas.microsoft.com/office/drawing/2014/main" id="{B50CED36-8670-484C-2D71-B453BC0B7C64}"/>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dr:sp macro="" textlink="">
          <xdr:nvSpPr>
            <xdr:cNvPr id="0" name=""/>
            <xdr:cNvSpPr>
              <a:spLocks noTextEdit="1"/>
            </xdr:cNvSpPr>
          </xdr:nvSpPr>
          <xdr:spPr>
            <a:xfrm>
              <a:off x="3648075" y="546735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590549</xdr:colOff>
      <xdr:row>3</xdr:row>
      <xdr:rowOff>180975</xdr:rowOff>
    </xdr:from>
    <xdr:to>
      <xdr:col>14</xdr:col>
      <xdr:colOff>9525</xdr:colOff>
      <xdr:row>31</xdr:row>
      <xdr:rowOff>0</xdr:rowOff>
    </xdr:to>
    <xdr:sp macro="" textlink="">
      <xdr:nvSpPr>
        <xdr:cNvPr id="2" name="Frame 1">
          <a:extLst>
            <a:ext uri="{FF2B5EF4-FFF2-40B4-BE49-F238E27FC236}">
              <a16:creationId xmlns:a16="http://schemas.microsoft.com/office/drawing/2014/main" id="{E6950774-F782-DF26-11AC-641521A97CCB}"/>
            </a:ext>
          </a:extLst>
        </xdr:cNvPr>
        <xdr:cNvSpPr/>
      </xdr:nvSpPr>
      <xdr:spPr>
        <a:xfrm>
          <a:off x="590549" y="752475"/>
          <a:ext cx="8153401" cy="5334000"/>
        </a:xfrm>
        <a:prstGeom prst="frame">
          <a:avLst>
            <a:gd name="adj1" fmla="val 86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1</xdr:col>
      <xdr:colOff>123825</xdr:colOff>
      <xdr:row>5</xdr:row>
      <xdr:rowOff>152400</xdr:rowOff>
    </xdr:from>
    <xdr:to>
      <xdr:col>2</xdr:col>
      <xdr:colOff>19050</xdr:colOff>
      <xdr:row>6</xdr:row>
      <xdr:rowOff>209550</xdr:rowOff>
    </xdr:to>
    <xdr:pic>
      <xdr:nvPicPr>
        <xdr:cNvPr id="4" name="Graphic 3" descr="Receiver">
          <a:extLst>
            <a:ext uri="{FF2B5EF4-FFF2-40B4-BE49-F238E27FC236}">
              <a16:creationId xmlns:a16="http://schemas.microsoft.com/office/drawing/2014/main" id="{F8AECECA-07BE-C6F0-8F9D-2770BFC548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33425" y="1104900"/>
          <a:ext cx="247650" cy="2476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0</xdr:row>
      <xdr:rowOff>76200</xdr:rowOff>
    </xdr:from>
    <xdr:to>
      <xdr:col>2</xdr:col>
      <xdr:colOff>209551</xdr:colOff>
      <xdr:row>32</xdr:row>
      <xdr:rowOff>76200</xdr:rowOff>
    </xdr:to>
    <xdr:sp macro="" textlink="">
      <xdr:nvSpPr>
        <xdr:cNvPr id="2" name="Rectangle 1">
          <a:extLst>
            <a:ext uri="{FF2B5EF4-FFF2-40B4-BE49-F238E27FC236}">
              <a16:creationId xmlns:a16="http://schemas.microsoft.com/office/drawing/2014/main" id="{CAF2CC66-AD8F-98B5-ED87-B69E4DB3A52C}"/>
            </a:ext>
          </a:extLst>
        </xdr:cNvPr>
        <xdr:cNvSpPr/>
      </xdr:nvSpPr>
      <xdr:spPr>
        <a:xfrm>
          <a:off x="152400" y="76200"/>
          <a:ext cx="1276351" cy="6096000"/>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438151</xdr:colOff>
      <xdr:row>1</xdr:row>
      <xdr:rowOff>161923</xdr:rowOff>
    </xdr:from>
    <xdr:to>
      <xdr:col>2</xdr:col>
      <xdr:colOff>209551</xdr:colOff>
      <xdr:row>30</xdr:row>
      <xdr:rowOff>123827</xdr:rowOff>
    </xdr:to>
    <xdr:sp macro="" textlink="">
      <xdr:nvSpPr>
        <xdr:cNvPr id="3" name="Rectangle: Top Corners Rounded 2">
          <a:extLst>
            <a:ext uri="{FF2B5EF4-FFF2-40B4-BE49-F238E27FC236}">
              <a16:creationId xmlns:a16="http://schemas.microsoft.com/office/drawing/2014/main" id="{83C8FB7E-EAC6-1C7B-CEEC-77719DB48A7E}"/>
            </a:ext>
          </a:extLst>
        </xdr:cNvPr>
        <xdr:cNvSpPr/>
      </xdr:nvSpPr>
      <xdr:spPr>
        <a:xfrm rot="16200000">
          <a:off x="-1809751" y="2600325"/>
          <a:ext cx="5486404" cy="990600"/>
        </a:xfrm>
        <a:prstGeom prst="round2Same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209550</xdr:colOff>
      <xdr:row>1</xdr:row>
      <xdr:rowOff>161928</xdr:rowOff>
    </xdr:from>
    <xdr:to>
      <xdr:col>19</xdr:col>
      <xdr:colOff>95250</xdr:colOff>
      <xdr:row>30</xdr:row>
      <xdr:rowOff>114300</xdr:rowOff>
    </xdr:to>
    <xdr:sp macro="" textlink="">
      <xdr:nvSpPr>
        <xdr:cNvPr id="4" name="Rectangle: Top Corners Rounded 3">
          <a:extLst>
            <a:ext uri="{FF2B5EF4-FFF2-40B4-BE49-F238E27FC236}">
              <a16:creationId xmlns:a16="http://schemas.microsoft.com/office/drawing/2014/main" id="{CADBBDEE-9A4C-9005-B34D-3A95922686C4}"/>
            </a:ext>
          </a:extLst>
        </xdr:cNvPr>
        <xdr:cNvSpPr/>
      </xdr:nvSpPr>
      <xdr:spPr>
        <a:xfrm rot="5400000">
          <a:off x="3814764" y="-2033586"/>
          <a:ext cx="5476872" cy="10248900"/>
        </a:xfrm>
        <a:prstGeom prst="round2SameRect">
          <a:avLst>
            <a:gd name="adj1" fmla="val 5342"/>
            <a:gd name="adj2"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523876</xdr:colOff>
      <xdr:row>4</xdr:row>
      <xdr:rowOff>38100</xdr:rowOff>
    </xdr:from>
    <xdr:to>
      <xdr:col>2</xdr:col>
      <xdr:colOff>213582</xdr:colOff>
      <xdr:row>7</xdr:row>
      <xdr:rowOff>150816</xdr:rowOff>
    </xdr:to>
    <xdr:grpSp>
      <xdr:nvGrpSpPr>
        <xdr:cNvPr id="8" name="Group 7">
          <a:extLst>
            <a:ext uri="{FF2B5EF4-FFF2-40B4-BE49-F238E27FC236}">
              <a16:creationId xmlns:a16="http://schemas.microsoft.com/office/drawing/2014/main" id="{08638F84-2BE7-BE6B-1DA4-C5AE6AA9FCD5}"/>
            </a:ext>
          </a:extLst>
        </xdr:cNvPr>
        <xdr:cNvGrpSpPr/>
      </xdr:nvGrpSpPr>
      <xdr:grpSpPr>
        <a:xfrm>
          <a:off x="523876" y="800100"/>
          <a:ext cx="908906" cy="684216"/>
          <a:chOff x="2741741" y="1291360"/>
          <a:chExt cx="1232808" cy="879199"/>
        </a:xfrm>
        <a:solidFill>
          <a:schemeClr val="bg1">
            <a:lumMod val="95000"/>
          </a:schemeClr>
        </a:solidFill>
      </xdr:grpSpPr>
      <xdr:sp macro="" textlink="">
        <xdr:nvSpPr>
          <xdr:cNvPr id="9" name="Rectangle: Top Corners Rounded 8">
            <a:extLst>
              <a:ext uri="{FF2B5EF4-FFF2-40B4-BE49-F238E27FC236}">
                <a16:creationId xmlns:a16="http://schemas.microsoft.com/office/drawing/2014/main" id="{6CB4E7B1-7DD3-B687-65A1-14A312E3258F}"/>
              </a:ext>
            </a:extLst>
          </xdr:cNvPr>
          <xdr:cNvSpPr/>
        </xdr:nvSpPr>
        <xdr:spPr>
          <a:xfrm rot="16200000">
            <a:off x="3002810" y="1228053"/>
            <a:ext cx="480722" cy="1002859"/>
          </a:xfrm>
          <a:prstGeom prst="round2SameRect">
            <a:avLst>
              <a:gd name="adj1" fmla="val 50000"/>
              <a:gd name="adj2" fmla="val 0"/>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Freeform: Shape 9">
            <a:extLst>
              <a:ext uri="{FF2B5EF4-FFF2-40B4-BE49-F238E27FC236}">
                <a16:creationId xmlns:a16="http://schemas.microsoft.com/office/drawing/2014/main" id="{C65B6640-6741-22BE-F008-51DECEE8E375}"/>
              </a:ext>
            </a:extLst>
          </xdr:cNvPr>
          <xdr:cNvSpPr/>
        </xdr:nvSpPr>
        <xdr:spPr>
          <a:xfrm>
            <a:off x="3744601" y="1291360"/>
            <a:ext cx="229948" cy="879199"/>
          </a:xfrm>
          <a:custGeom>
            <a:avLst/>
            <a:gdLst>
              <a:gd name="connsiteX0" fmla="*/ 229948 w 229948"/>
              <a:gd name="connsiteY0" fmla="*/ 0 h 886918"/>
              <a:gd name="connsiteX1" fmla="*/ 229948 w 229948"/>
              <a:gd name="connsiteY1" fmla="*/ 886918 h 886918"/>
              <a:gd name="connsiteX2" fmla="*/ 220680 w 229948"/>
              <a:gd name="connsiteY2" fmla="*/ 846537 h 886918"/>
              <a:gd name="connsiteX3" fmla="*/ 0 w 229948"/>
              <a:gd name="connsiteY3" fmla="*/ 684075 h 886918"/>
              <a:gd name="connsiteX4" fmla="*/ 0 w 229948"/>
              <a:gd name="connsiteY4" fmla="*/ 200202 h 886918"/>
              <a:gd name="connsiteX5" fmla="*/ 223062 w 229948"/>
              <a:gd name="connsiteY5" fmla="*/ 30597 h 886918"/>
              <a:gd name="connsiteX6" fmla="*/ 229948 w 229948"/>
              <a:gd name="connsiteY6" fmla="*/ 0 h 8869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29948" h="886918">
                <a:moveTo>
                  <a:pt x="229948" y="0"/>
                </a:moveTo>
                <a:lnTo>
                  <a:pt x="229948" y="886918"/>
                </a:lnTo>
                <a:lnTo>
                  <a:pt x="220680" y="846537"/>
                </a:lnTo>
                <a:cubicBezTo>
                  <a:pt x="197106" y="771368"/>
                  <a:pt x="138825" y="680900"/>
                  <a:pt x="0" y="684075"/>
                </a:cubicBezTo>
                <a:lnTo>
                  <a:pt x="0" y="200202"/>
                </a:lnTo>
                <a:cubicBezTo>
                  <a:pt x="142000" y="193852"/>
                  <a:pt x="200281" y="103384"/>
                  <a:pt x="223062" y="30597"/>
                </a:cubicBezTo>
                <a:lnTo>
                  <a:pt x="229948" y="0"/>
                </a:lnTo>
                <a:close/>
              </a:path>
            </a:pathLst>
          </a:cu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oneCellAnchor>
    <xdr:from>
      <xdr:col>0</xdr:col>
      <xdr:colOff>590550</xdr:colOff>
      <xdr:row>5</xdr:row>
      <xdr:rowOff>57150</xdr:rowOff>
    </xdr:from>
    <xdr:ext cx="807722" cy="264560"/>
    <xdr:sp macro="" textlink="">
      <xdr:nvSpPr>
        <xdr:cNvPr id="11" name="TextBox 10">
          <a:hlinkClick xmlns:r="http://schemas.openxmlformats.org/officeDocument/2006/relationships" r:id="rId1"/>
          <a:extLst>
            <a:ext uri="{FF2B5EF4-FFF2-40B4-BE49-F238E27FC236}">
              <a16:creationId xmlns:a16="http://schemas.microsoft.com/office/drawing/2014/main" id="{28C07BF0-F011-F7AD-90F0-E04E3019643F}"/>
            </a:ext>
          </a:extLst>
        </xdr:cNvPr>
        <xdr:cNvSpPr txBox="1"/>
      </xdr:nvSpPr>
      <xdr:spPr>
        <a:xfrm>
          <a:off x="590550" y="1009650"/>
          <a:ext cx="8077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yo-NG" sz="1100">
              <a:solidFill>
                <a:schemeClr val="accent1">
                  <a:lumMod val="75000"/>
                </a:schemeClr>
              </a:solidFill>
            </a:rPr>
            <a:t>Dashboard</a:t>
          </a:r>
          <a:endParaRPr lang="yo-NG" sz="1100">
            <a:solidFill>
              <a:schemeClr val="bg1"/>
            </a:solidFill>
          </a:endParaRPr>
        </a:p>
      </xdr:txBody>
    </xdr:sp>
    <xdr:clientData/>
  </xdr:oneCellAnchor>
  <xdr:twoCellAnchor>
    <xdr:from>
      <xdr:col>3</xdr:col>
      <xdr:colOff>190500</xdr:colOff>
      <xdr:row>1</xdr:row>
      <xdr:rowOff>161925</xdr:rowOff>
    </xdr:from>
    <xdr:to>
      <xdr:col>18</xdr:col>
      <xdr:colOff>161925</xdr:colOff>
      <xdr:row>3</xdr:row>
      <xdr:rowOff>85725</xdr:rowOff>
    </xdr:to>
    <xdr:sp macro="" textlink="">
      <xdr:nvSpPr>
        <xdr:cNvPr id="12" name="Rectangle 11">
          <a:extLst>
            <a:ext uri="{FF2B5EF4-FFF2-40B4-BE49-F238E27FC236}">
              <a16:creationId xmlns:a16="http://schemas.microsoft.com/office/drawing/2014/main" id="{74CB2D20-EFD7-1DF3-615C-7A46535A538B}"/>
            </a:ext>
          </a:extLst>
        </xdr:cNvPr>
        <xdr:cNvSpPr/>
      </xdr:nvSpPr>
      <xdr:spPr>
        <a:xfrm>
          <a:off x="2019300" y="352425"/>
          <a:ext cx="9115425" cy="3048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218445</xdr:colOff>
      <xdr:row>4</xdr:row>
      <xdr:rowOff>28575</xdr:rowOff>
    </xdr:from>
    <xdr:to>
      <xdr:col>6</xdr:col>
      <xdr:colOff>57149</xdr:colOff>
      <xdr:row>6</xdr:row>
      <xdr:rowOff>177173</xdr:rowOff>
    </xdr:to>
    <xdr:grpSp>
      <xdr:nvGrpSpPr>
        <xdr:cNvPr id="15" name="Group 14">
          <a:extLst>
            <a:ext uri="{FF2B5EF4-FFF2-40B4-BE49-F238E27FC236}">
              <a16:creationId xmlns:a16="http://schemas.microsoft.com/office/drawing/2014/main" id="{BE9EE713-8B1B-FAD8-16FF-866FB59349D7}"/>
            </a:ext>
          </a:extLst>
        </xdr:cNvPr>
        <xdr:cNvGrpSpPr/>
      </xdr:nvGrpSpPr>
      <xdr:grpSpPr>
        <a:xfrm>
          <a:off x="2047245" y="790575"/>
          <a:ext cx="1667504" cy="529598"/>
          <a:chOff x="2047245" y="776288"/>
          <a:chExt cx="1667504" cy="529598"/>
        </a:xfrm>
      </xdr:grpSpPr>
      <xdr:sp macro="" textlink="">
        <xdr:nvSpPr>
          <xdr:cNvPr id="13" name="Rectangle: Top Corners Rounded 12">
            <a:extLst>
              <a:ext uri="{FF2B5EF4-FFF2-40B4-BE49-F238E27FC236}">
                <a16:creationId xmlns:a16="http://schemas.microsoft.com/office/drawing/2014/main" id="{7B8701BB-D5D5-06BA-1594-1BCB0C834FFE}"/>
              </a:ext>
            </a:extLst>
          </xdr:cNvPr>
          <xdr:cNvSpPr/>
        </xdr:nvSpPr>
        <xdr:spPr>
          <a:xfrm rot="5400000">
            <a:off x="2662235" y="252414"/>
            <a:ext cx="528639" cy="1576388"/>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Rectangle: Top Corners Rounded 13">
            <a:extLst>
              <a:ext uri="{FF2B5EF4-FFF2-40B4-BE49-F238E27FC236}">
                <a16:creationId xmlns:a16="http://schemas.microsoft.com/office/drawing/2014/main" id="{E4B1784A-6832-8DF6-F216-1679A715C9EF}"/>
              </a:ext>
            </a:extLst>
          </xdr:cNvPr>
          <xdr:cNvSpPr/>
        </xdr:nvSpPr>
        <xdr:spPr>
          <a:xfrm rot="16200000">
            <a:off x="1828171" y="996321"/>
            <a:ext cx="528639" cy="90492"/>
          </a:xfrm>
          <a:prstGeom prst="round2SameRect">
            <a:avLst>
              <a:gd name="adj1" fmla="val 50000"/>
              <a:gd name="adj2" fmla="val 0"/>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250195</xdr:colOff>
      <xdr:row>4</xdr:row>
      <xdr:rowOff>28575</xdr:rowOff>
    </xdr:from>
    <xdr:to>
      <xdr:col>10</xdr:col>
      <xdr:colOff>88899</xdr:colOff>
      <xdr:row>6</xdr:row>
      <xdr:rowOff>177173</xdr:rowOff>
    </xdr:to>
    <xdr:grpSp>
      <xdr:nvGrpSpPr>
        <xdr:cNvPr id="17" name="Group 16">
          <a:extLst>
            <a:ext uri="{FF2B5EF4-FFF2-40B4-BE49-F238E27FC236}">
              <a16:creationId xmlns:a16="http://schemas.microsoft.com/office/drawing/2014/main" id="{A13279DB-DF4B-ACE9-BA4D-8FBE4058D3E7}"/>
            </a:ext>
          </a:extLst>
        </xdr:cNvPr>
        <xdr:cNvGrpSpPr/>
      </xdr:nvGrpSpPr>
      <xdr:grpSpPr>
        <a:xfrm>
          <a:off x="4517395" y="790575"/>
          <a:ext cx="1667504" cy="529598"/>
          <a:chOff x="2047245" y="776288"/>
          <a:chExt cx="1667504" cy="529598"/>
        </a:xfrm>
      </xdr:grpSpPr>
      <xdr:sp macro="" textlink="">
        <xdr:nvSpPr>
          <xdr:cNvPr id="18" name="Rectangle: Top Corners Rounded 17">
            <a:extLst>
              <a:ext uri="{FF2B5EF4-FFF2-40B4-BE49-F238E27FC236}">
                <a16:creationId xmlns:a16="http://schemas.microsoft.com/office/drawing/2014/main" id="{6B58A317-50EE-268A-1D19-2FCD40B6805B}"/>
              </a:ext>
            </a:extLst>
          </xdr:cNvPr>
          <xdr:cNvSpPr/>
        </xdr:nvSpPr>
        <xdr:spPr>
          <a:xfrm rot="5400000">
            <a:off x="2662235" y="252414"/>
            <a:ext cx="528639" cy="1576388"/>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Top Corners Rounded 18">
            <a:extLst>
              <a:ext uri="{FF2B5EF4-FFF2-40B4-BE49-F238E27FC236}">
                <a16:creationId xmlns:a16="http://schemas.microsoft.com/office/drawing/2014/main" id="{E4ECF32F-D224-7053-EBA2-467DEA29B36B}"/>
              </a:ext>
            </a:extLst>
          </xdr:cNvPr>
          <xdr:cNvSpPr/>
        </xdr:nvSpPr>
        <xdr:spPr>
          <a:xfrm rot="16200000">
            <a:off x="1828171" y="996321"/>
            <a:ext cx="528639" cy="90492"/>
          </a:xfrm>
          <a:prstGeom prst="round2SameRect">
            <a:avLst>
              <a:gd name="adj1" fmla="val 50000"/>
              <a:gd name="adj2" fmla="val 0"/>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281945</xdr:colOff>
      <xdr:row>4</xdr:row>
      <xdr:rowOff>28575</xdr:rowOff>
    </xdr:from>
    <xdr:to>
      <xdr:col>14</xdr:col>
      <xdr:colOff>120649</xdr:colOff>
      <xdr:row>6</xdr:row>
      <xdr:rowOff>177173</xdr:rowOff>
    </xdr:to>
    <xdr:grpSp>
      <xdr:nvGrpSpPr>
        <xdr:cNvPr id="20" name="Group 19">
          <a:extLst>
            <a:ext uri="{FF2B5EF4-FFF2-40B4-BE49-F238E27FC236}">
              <a16:creationId xmlns:a16="http://schemas.microsoft.com/office/drawing/2014/main" id="{5851ECE7-1576-5A61-5279-7AAC6D3268E3}"/>
            </a:ext>
          </a:extLst>
        </xdr:cNvPr>
        <xdr:cNvGrpSpPr/>
      </xdr:nvGrpSpPr>
      <xdr:grpSpPr>
        <a:xfrm>
          <a:off x="6987545" y="790575"/>
          <a:ext cx="1667504" cy="529598"/>
          <a:chOff x="2047245" y="776288"/>
          <a:chExt cx="1667504" cy="529598"/>
        </a:xfrm>
      </xdr:grpSpPr>
      <xdr:sp macro="" textlink="">
        <xdr:nvSpPr>
          <xdr:cNvPr id="21" name="Rectangle: Top Corners Rounded 20">
            <a:extLst>
              <a:ext uri="{FF2B5EF4-FFF2-40B4-BE49-F238E27FC236}">
                <a16:creationId xmlns:a16="http://schemas.microsoft.com/office/drawing/2014/main" id="{4DE84A2F-B068-5A5D-4691-FB1996FB9B7A}"/>
              </a:ext>
            </a:extLst>
          </xdr:cNvPr>
          <xdr:cNvSpPr/>
        </xdr:nvSpPr>
        <xdr:spPr>
          <a:xfrm rot="5400000">
            <a:off x="2662235" y="252414"/>
            <a:ext cx="528639" cy="1576388"/>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Top Corners Rounded 21">
            <a:extLst>
              <a:ext uri="{FF2B5EF4-FFF2-40B4-BE49-F238E27FC236}">
                <a16:creationId xmlns:a16="http://schemas.microsoft.com/office/drawing/2014/main" id="{00DCBA77-159E-894F-E029-32A54466A059}"/>
              </a:ext>
            </a:extLst>
          </xdr:cNvPr>
          <xdr:cNvSpPr/>
        </xdr:nvSpPr>
        <xdr:spPr>
          <a:xfrm rot="16200000">
            <a:off x="1828171" y="996321"/>
            <a:ext cx="528639" cy="90492"/>
          </a:xfrm>
          <a:prstGeom prst="round2SameRect">
            <a:avLst>
              <a:gd name="adj1" fmla="val 50000"/>
              <a:gd name="adj2" fmla="val 0"/>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313695</xdr:colOff>
      <xdr:row>4</xdr:row>
      <xdr:rowOff>28575</xdr:rowOff>
    </xdr:from>
    <xdr:to>
      <xdr:col>18</xdr:col>
      <xdr:colOff>152399</xdr:colOff>
      <xdr:row>6</xdr:row>
      <xdr:rowOff>177173</xdr:rowOff>
    </xdr:to>
    <xdr:grpSp>
      <xdr:nvGrpSpPr>
        <xdr:cNvPr id="23" name="Group 22">
          <a:extLst>
            <a:ext uri="{FF2B5EF4-FFF2-40B4-BE49-F238E27FC236}">
              <a16:creationId xmlns:a16="http://schemas.microsoft.com/office/drawing/2014/main" id="{1945D16C-2DDC-A0A2-BB3F-6CA6FB2F5151}"/>
            </a:ext>
          </a:extLst>
        </xdr:cNvPr>
        <xdr:cNvGrpSpPr/>
      </xdr:nvGrpSpPr>
      <xdr:grpSpPr>
        <a:xfrm>
          <a:off x="9457695" y="790575"/>
          <a:ext cx="1667504" cy="529598"/>
          <a:chOff x="2047245" y="776288"/>
          <a:chExt cx="1667504" cy="529598"/>
        </a:xfrm>
      </xdr:grpSpPr>
      <xdr:sp macro="" textlink="">
        <xdr:nvSpPr>
          <xdr:cNvPr id="24" name="Rectangle: Top Corners Rounded 23">
            <a:extLst>
              <a:ext uri="{FF2B5EF4-FFF2-40B4-BE49-F238E27FC236}">
                <a16:creationId xmlns:a16="http://schemas.microsoft.com/office/drawing/2014/main" id="{D6FC9643-7B03-0510-5DD8-F86AB5482D52}"/>
              </a:ext>
            </a:extLst>
          </xdr:cNvPr>
          <xdr:cNvSpPr/>
        </xdr:nvSpPr>
        <xdr:spPr>
          <a:xfrm rot="5400000">
            <a:off x="2662235" y="252414"/>
            <a:ext cx="528639" cy="1576388"/>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Top Corners Rounded 24">
            <a:extLst>
              <a:ext uri="{FF2B5EF4-FFF2-40B4-BE49-F238E27FC236}">
                <a16:creationId xmlns:a16="http://schemas.microsoft.com/office/drawing/2014/main" id="{C6265184-F2FE-9C1B-41D0-9D3491E475CB}"/>
              </a:ext>
            </a:extLst>
          </xdr:cNvPr>
          <xdr:cNvSpPr/>
        </xdr:nvSpPr>
        <xdr:spPr>
          <a:xfrm rot="16200000">
            <a:off x="1828171" y="996321"/>
            <a:ext cx="528639" cy="90492"/>
          </a:xfrm>
          <a:prstGeom prst="round2SameRect">
            <a:avLst>
              <a:gd name="adj1" fmla="val 50000"/>
              <a:gd name="adj2" fmla="val 0"/>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114299</xdr:colOff>
      <xdr:row>8</xdr:row>
      <xdr:rowOff>28574</xdr:rowOff>
    </xdr:from>
    <xdr:to>
      <xdr:col>10</xdr:col>
      <xdr:colOff>447674</xdr:colOff>
      <xdr:row>18</xdr:row>
      <xdr:rowOff>133350</xdr:rowOff>
    </xdr:to>
    <xdr:sp macro="" textlink="">
      <xdr:nvSpPr>
        <xdr:cNvPr id="26" name="Rectangle: Rounded Corners 25">
          <a:extLst>
            <a:ext uri="{FF2B5EF4-FFF2-40B4-BE49-F238E27FC236}">
              <a16:creationId xmlns:a16="http://schemas.microsoft.com/office/drawing/2014/main" id="{903689BC-5F6A-8EF4-1A28-30339609F0BD}"/>
            </a:ext>
          </a:extLst>
        </xdr:cNvPr>
        <xdr:cNvSpPr/>
      </xdr:nvSpPr>
      <xdr:spPr>
        <a:xfrm>
          <a:off x="1943099" y="1552574"/>
          <a:ext cx="4600575" cy="2009776"/>
        </a:xfrm>
        <a:prstGeom prst="roundRect">
          <a:avLst>
            <a:gd name="adj" fmla="val 1003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561975</xdr:colOff>
      <xdr:row>8</xdr:row>
      <xdr:rowOff>38099</xdr:rowOff>
    </xdr:from>
    <xdr:to>
      <xdr:col>18</xdr:col>
      <xdr:colOff>133350</xdr:colOff>
      <xdr:row>18</xdr:row>
      <xdr:rowOff>142875</xdr:rowOff>
    </xdr:to>
    <xdr:sp macro="" textlink="">
      <xdr:nvSpPr>
        <xdr:cNvPr id="31" name="Rectangle: Rounded Corners 30">
          <a:extLst>
            <a:ext uri="{FF2B5EF4-FFF2-40B4-BE49-F238E27FC236}">
              <a16:creationId xmlns:a16="http://schemas.microsoft.com/office/drawing/2014/main" id="{2088B034-C9FC-1FB2-ECA7-E63BDB777C38}"/>
            </a:ext>
          </a:extLst>
        </xdr:cNvPr>
        <xdr:cNvSpPr/>
      </xdr:nvSpPr>
      <xdr:spPr>
        <a:xfrm>
          <a:off x="6657975" y="1562099"/>
          <a:ext cx="4448175" cy="2009776"/>
        </a:xfrm>
        <a:prstGeom prst="roundRect">
          <a:avLst>
            <a:gd name="adj" fmla="val 1003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104774</xdr:colOff>
      <xdr:row>19</xdr:row>
      <xdr:rowOff>28574</xdr:rowOff>
    </xdr:from>
    <xdr:to>
      <xdr:col>10</xdr:col>
      <xdr:colOff>438149</xdr:colOff>
      <xdr:row>29</xdr:row>
      <xdr:rowOff>133350</xdr:rowOff>
    </xdr:to>
    <xdr:sp macro="" textlink="">
      <xdr:nvSpPr>
        <xdr:cNvPr id="32" name="Rectangle: Rounded Corners 31">
          <a:extLst>
            <a:ext uri="{FF2B5EF4-FFF2-40B4-BE49-F238E27FC236}">
              <a16:creationId xmlns:a16="http://schemas.microsoft.com/office/drawing/2014/main" id="{6EF0703E-018D-77F4-0E12-73DDB508C6F7}"/>
            </a:ext>
          </a:extLst>
        </xdr:cNvPr>
        <xdr:cNvSpPr/>
      </xdr:nvSpPr>
      <xdr:spPr>
        <a:xfrm>
          <a:off x="1929178" y="3648074"/>
          <a:ext cx="4590317" cy="2009776"/>
        </a:xfrm>
        <a:prstGeom prst="roundRect">
          <a:avLst>
            <a:gd name="adj" fmla="val 1003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85000"/>
              </a:schemeClr>
            </a:solidFill>
          </a:endParaRPr>
        </a:p>
      </xdr:txBody>
    </xdr:sp>
    <xdr:clientData/>
  </xdr:twoCellAnchor>
  <xdr:twoCellAnchor>
    <xdr:from>
      <xdr:col>10</xdr:col>
      <xdr:colOff>552450</xdr:colOff>
      <xdr:row>19</xdr:row>
      <xdr:rowOff>38099</xdr:rowOff>
    </xdr:from>
    <xdr:to>
      <xdr:col>18</xdr:col>
      <xdr:colOff>123825</xdr:colOff>
      <xdr:row>29</xdr:row>
      <xdr:rowOff>142875</xdr:rowOff>
    </xdr:to>
    <xdr:sp macro="" textlink="">
      <xdr:nvSpPr>
        <xdr:cNvPr id="33" name="Rectangle: Rounded Corners 32">
          <a:extLst>
            <a:ext uri="{FF2B5EF4-FFF2-40B4-BE49-F238E27FC236}">
              <a16:creationId xmlns:a16="http://schemas.microsoft.com/office/drawing/2014/main" id="{E2DEA1EF-C587-5F39-36FD-17F277FD661C}"/>
            </a:ext>
          </a:extLst>
        </xdr:cNvPr>
        <xdr:cNvSpPr/>
      </xdr:nvSpPr>
      <xdr:spPr>
        <a:xfrm>
          <a:off x="6648450" y="3657599"/>
          <a:ext cx="4448175" cy="2009776"/>
        </a:xfrm>
        <a:prstGeom prst="roundRect">
          <a:avLst>
            <a:gd name="adj" fmla="val 1003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333375</xdr:colOff>
      <xdr:row>2</xdr:row>
      <xdr:rowOff>28575</xdr:rowOff>
    </xdr:from>
    <xdr:to>
      <xdr:col>8</xdr:col>
      <xdr:colOff>47625</xdr:colOff>
      <xdr:row>3</xdr:row>
      <xdr:rowOff>47625</xdr:rowOff>
    </xdr:to>
    <xdr:sp macro="" textlink="">
      <xdr:nvSpPr>
        <xdr:cNvPr id="34" name="TextBox 33">
          <a:extLst>
            <a:ext uri="{FF2B5EF4-FFF2-40B4-BE49-F238E27FC236}">
              <a16:creationId xmlns:a16="http://schemas.microsoft.com/office/drawing/2014/main" id="{A510BF34-19D1-D949-A06E-79C8048F3919}"/>
            </a:ext>
          </a:extLst>
        </xdr:cNvPr>
        <xdr:cNvSpPr txBox="1"/>
      </xdr:nvSpPr>
      <xdr:spPr>
        <a:xfrm>
          <a:off x="2162175" y="409575"/>
          <a:ext cx="2762250"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200">
              <a:ln>
                <a:noFill/>
              </a:ln>
              <a:effectLst>
                <a:outerShdw blurRad="50800" dist="38100" dir="13500000" algn="br" rotWithShape="0">
                  <a:prstClr val="black">
                    <a:alpha val="40000"/>
                  </a:prstClr>
                </a:outerShdw>
              </a:effectLst>
            </a:rPr>
            <a:t>Welcome To aaqooPro</a:t>
          </a:r>
          <a:r>
            <a:rPr lang="yo-NG" sz="1200" baseline="0">
              <a:ln>
                <a:noFill/>
              </a:ln>
              <a:effectLst>
                <a:outerShdw blurRad="50800" dist="38100" dir="13500000" algn="br" rotWithShape="0">
                  <a:prstClr val="black">
                    <a:alpha val="40000"/>
                  </a:prstClr>
                </a:outerShdw>
              </a:effectLst>
            </a:rPr>
            <a:t> Group of School</a:t>
          </a:r>
          <a:endParaRPr lang="en-US" sz="1200">
            <a:ln>
              <a:noFill/>
            </a:ln>
            <a:effectLst>
              <a:outerShdw blurRad="50800" dist="38100" dir="13500000" algn="br" rotWithShape="0">
                <a:prstClr val="black">
                  <a:alpha val="40000"/>
                </a:prstClr>
              </a:outerShdw>
            </a:effectLst>
          </a:endParaRPr>
        </a:p>
      </xdr:txBody>
    </xdr:sp>
    <xdr:clientData/>
  </xdr:twoCellAnchor>
  <xdr:twoCellAnchor>
    <xdr:from>
      <xdr:col>16</xdr:col>
      <xdr:colOff>333375</xdr:colOff>
      <xdr:row>2</xdr:row>
      <xdr:rowOff>19050</xdr:rowOff>
    </xdr:from>
    <xdr:to>
      <xdr:col>18</xdr:col>
      <xdr:colOff>95250</xdr:colOff>
      <xdr:row>3</xdr:row>
      <xdr:rowOff>57150</xdr:rowOff>
    </xdr:to>
    <xdr:sp macro="" textlink="">
      <xdr:nvSpPr>
        <xdr:cNvPr id="36" name="TextBox 35">
          <a:extLst>
            <a:ext uri="{FF2B5EF4-FFF2-40B4-BE49-F238E27FC236}">
              <a16:creationId xmlns:a16="http://schemas.microsoft.com/office/drawing/2014/main" id="{C9E38868-46E9-D731-E1F4-B5E2699835A0}"/>
            </a:ext>
          </a:extLst>
        </xdr:cNvPr>
        <xdr:cNvSpPr txBox="1"/>
      </xdr:nvSpPr>
      <xdr:spPr>
        <a:xfrm>
          <a:off x="10086975" y="400050"/>
          <a:ext cx="98107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100"/>
            <a:t>Session:</a:t>
          </a:r>
          <a:r>
            <a:rPr lang="yo-NG" sz="1100" baseline="0"/>
            <a:t> 2020</a:t>
          </a:r>
          <a:endParaRPr lang="en-US" sz="1100"/>
        </a:p>
      </xdr:txBody>
    </xdr:sp>
    <xdr:clientData/>
  </xdr:twoCellAnchor>
  <xdr:twoCellAnchor editAs="oneCell">
    <xdr:from>
      <xdr:col>11</xdr:col>
      <xdr:colOff>466725</xdr:colOff>
      <xdr:row>4</xdr:row>
      <xdr:rowOff>145238</xdr:rowOff>
    </xdr:from>
    <xdr:to>
      <xdr:col>12</xdr:col>
      <xdr:colOff>154800</xdr:colOff>
      <xdr:row>6</xdr:row>
      <xdr:rowOff>61913</xdr:rowOff>
    </xdr:to>
    <xdr:pic>
      <xdr:nvPicPr>
        <xdr:cNvPr id="38" name="Graphic 37" descr="School boy">
          <a:extLst>
            <a:ext uri="{FF2B5EF4-FFF2-40B4-BE49-F238E27FC236}">
              <a16:creationId xmlns:a16="http://schemas.microsoft.com/office/drawing/2014/main" id="{F346E30A-5E78-B572-0E27-5E527B4D9D3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172325" y="907238"/>
          <a:ext cx="297675" cy="297675"/>
        </a:xfrm>
        <a:prstGeom prst="rect">
          <a:avLst/>
        </a:prstGeom>
      </xdr:spPr>
    </xdr:pic>
    <xdr:clientData/>
  </xdr:twoCellAnchor>
  <xdr:twoCellAnchor editAs="oneCell">
    <xdr:from>
      <xdr:col>3</xdr:col>
      <xdr:colOff>390525</xdr:colOff>
      <xdr:row>4</xdr:row>
      <xdr:rowOff>145238</xdr:rowOff>
    </xdr:from>
    <xdr:to>
      <xdr:col>4</xdr:col>
      <xdr:colOff>78600</xdr:colOff>
      <xdr:row>6</xdr:row>
      <xdr:rowOff>61913</xdr:rowOff>
    </xdr:to>
    <xdr:pic>
      <xdr:nvPicPr>
        <xdr:cNvPr id="40" name="Graphic 39" descr="Schoolhouse">
          <a:extLst>
            <a:ext uri="{FF2B5EF4-FFF2-40B4-BE49-F238E27FC236}">
              <a16:creationId xmlns:a16="http://schemas.microsoft.com/office/drawing/2014/main" id="{101836FB-5189-50C4-66F3-398CE1D2584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219325" y="907238"/>
          <a:ext cx="297675" cy="297675"/>
        </a:xfrm>
        <a:prstGeom prst="rect">
          <a:avLst/>
        </a:prstGeom>
      </xdr:spPr>
    </xdr:pic>
    <xdr:clientData/>
  </xdr:twoCellAnchor>
  <xdr:twoCellAnchor>
    <xdr:from>
      <xdr:col>3</xdr:col>
      <xdr:colOff>339234</xdr:colOff>
      <xdr:row>8</xdr:row>
      <xdr:rowOff>152400</xdr:rowOff>
    </xdr:from>
    <xdr:to>
      <xdr:col>6</xdr:col>
      <xdr:colOff>21980</xdr:colOff>
      <xdr:row>9</xdr:row>
      <xdr:rowOff>161925</xdr:rowOff>
    </xdr:to>
    <xdr:sp macro="" textlink="">
      <xdr:nvSpPr>
        <xdr:cNvPr id="45" name="TextBox 44">
          <a:extLst>
            <a:ext uri="{FF2B5EF4-FFF2-40B4-BE49-F238E27FC236}">
              <a16:creationId xmlns:a16="http://schemas.microsoft.com/office/drawing/2014/main" id="{E94DF084-4F86-DED7-1CCE-6AAC3936DD0D}"/>
            </a:ext>
          </a:extLst>
        </xdr:cNvPr>
        <xdr:cNvSpPr txBox="1"/>
      </xdr:nvSpPr>
      <xdr:spPr>
        <a:xfrm>
          <a:off x="2163638" y="1676400"/>
          <a:ext cx="15071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200">
              <a:solidFill>
                <a:schemeClr val="accent1"/>
              </a:solidFill>
            </a:rPr>
            <a:t>Calender Attendance</a:t>
          </a:r>
          <a:endParaRPr lang="en-US" sz="1200">
            <a:solidFill>
              <a:schemeClr val="accent1"/>
            </a:solidFill>
          </a:endParaRPr>
        </a:p>
      </xdr:txBody>
    </xdr:sp>
    <xdr:clientData/>
  </xdr:twoCellAnchor>
  <xdr:twoCellAnchor>
    <xdr:from>
      <xdr:col>11</xdr:col>
      <xdr:colOff>241787</xdr:colOff>
      <xdr:row>8</xdr:row>
      <xdr:rowOff>85725</xdr:rowOff>
    </xdr:from>
    <xdr:to>
      <xdr:col>13</xdr:col>
      <xdr:colOff>497497</xdr:colOff>
      <xdr:row>9</xdr:row>
      <xdr:rowOff>133350</xdr:rowOff>
    </xdr:to>
    <xdr:sp macro="" textlink="">
      <xdr:nvSpPr>
        <xdr:cNvPr id="46" name="TextBox 45">
          <a:extLst>
            <a:ext uri="{FF2B5EF4-FFF2-40B4-BE49-F238E27FC236}">
              <a16:creationId xmlns:a16="http://schemas.microsoft.com/office/drawing/2014/main" id="{8ADAF4B6-DB81-555C-D2EB-860EC64D6E6F}"/>
            </a:ext>
          </a:extLst>
        </xdr:cNvPr>
        <xdr:cNvSpPr txBox="1"/>
      </xdr:nvSpPr>
      <xdr:spPr>
        <a:xfrm>
          <a:off x="6931268" y="1609725"/>
          <a:ext cx="1471979" cy="2381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200">
              <a:solidFill>
                <a:schemeClr val="accent1"/>
              </a:solidFill>
            </a:rPr>
            <a:t>Subject</a:t>
          </a:r>
          <a:r>
            <a:rPr lang="yo-NG" sz="1200" baseline="0">
              <a:solidFill>
                <a:schemeClr val="accent1"/>
              </a:solidFill>
            </a:rPr>
            <a:t> Performance</a:t>
          </a:r>
          <a:endParaRPr lang="en-US" sz="1200">
            <a:solidFill>
              <a:schemeClr val="accent1"/>
            </a:solidFill>
          </a:endParaRPr>
        </a:p>
      </xdr:txBody>
    </xdr:sp>
    <xdr:clientData/>
  </xdr:twoCellAnchor>
  <xdr:twoCellAnchor>
    <xdr:from>
      <xdr:col>3</xdr:col>
      <xdr:colOff>339234</xdr:colOff>
      <xdr:row>20</xdr:row>
      <xdr:rowOff>9525</xdr:rowOff>
    </xdr:from>
    <xdr:to>
      <xdr:col>5</xdr:col>
      <xdr:colOff>539260</xdr:colOff>
      <xdr:row>21</xdr:row>
      <xdr:rowOff>19050</xdr:rowOff>
    </xdr:to>
    <xdr:sp macro="" textlink="">
      <xdr:nvSpPr>
        <xdr:cNvPr id="47" name="TextBox 46">
          <a:extLst>
            <a:ext uri="{FF2B5EF4-FFF2-40B4-BE49-F238E27FC236}">
              <a16:creationId xmlns:a16="http://schemas.microsoft.com/office/drawing/2014/main" id="{E26492C2-1D18-13E2-CA89-BD689DB522ED}"/>
            </a:ext>
          </a:extLst>
        </xdr:cNvPr>
        <xdr:cNvSpPr txBox="1"/>
      </xdr:nvSpPr>
      <xdr:spPr>
        <a:xfrm>
          <a:off x="2163638" y="3819525"/>
          <a:ext cx="141629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200">
              <a:solidFill>
                <a:schemeClr val="accent1"/>
              </a:solidFill>
            </a:rPr>
            <a:t>Activities &amp; Events</a:t>
          </a:r>
          <a:endParaRPr lang="en-US" sz="1200">
            <a:solidFill>
              <a:schemeClr val="accent1"/>
            </a:solidFill>
          </a:endParaRPr>
        </a:p>
      </xdr:txBody>
    </xdr:sp>
    <xdr:clientData/>
  </xdr:twoCellAnchor>
  <xdr:twoCellAnchor>
    <xdr:from>
      <xdr:col>11</xdr:col>
      <xdr:colOff>241787</xdr:colOff>
      <xdr:row>19</xdr:row>
      <xdr:rowOff>161925</xdr:rowOff>
    </xdr:from>
    <xdr:to>
      <xdr:col>13</xdr:col>
      <xdr:colOff>606668</xdr:colOff>
      <xdr:row>20</xdr:row>
      <xdr:rowOff>171450</xdr:rowOff>
    </xdr:to>
    <xdr:sp macro="" textlink="">
      <xdr:nvSpPr>
        <xdr:cNvPr id="48" name="TextBox 47">
          <a:extLst>
            <a:ext uri="{FF2B5EF4-FFF2-40B4-BE49-F238E27FC236}">
              <a16:creationId xmlns:a16="http://schemas.microsoft.com/office/drawing/2014/main" id="{5F21B9EB-85F8-CD61-D314-E95508238266}"/>
            </a:ext>
          </a:extLst>
        </xdr:cNvPr>
        <xdr:cNvSpPr txBox="1"/>
      </xdr:nvSpPr>
      <xdr:spPr>
        <a:xfrm>
          <a:off x="6931268" y="3781425"/>
          <a:ext cx="15811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200">
              <a:solidFill>
                <a:schemeClr val="accent1"/>
              </a:solidFill>
            </a:rPr>
            <a:t>Student Pass Vs</a:t>
          </a:r>
          <a:r>
            <a:rPr lang="yo-NG" sz="1200" baseline="0">
              <a:solidFill>
                <a:schemeClr val="accent1"/>
              </a:solidFill>
            </a:rPr>
            <a:t> Fail</a:t>
          </a:r>
          <a:endParaRPr lang="en-US" sz="1200">
            <a:solidFill>
              <a:schemeClr val="accent1"/>
            </a:solidFill>
          </a:endParaRPr>
        </a:p>
      </xdr:txBody>
    </xdr:sp>
    <xdr:clientData/>
  </xdr:twoCellAnchor>
  <xdr:twoCellAnchor>
    <xdr:from>
      <xdr:col>5</xdr:col>
      <xdr:colOff>1</xdr:colOff>
      <xdr:row>4</xdr:row>
      <xdr:rowOff>76200</xdr:rowOff>
    </xdr:from>
    <xdr:to>
      <xdr:col>6</xdr:col>
      <xdr:colOff>19050</xdr:colOff>
      <xdr:row>5</xdr:row>
      <xdr:rowOff>133350</xdr:rowOff>
    </xdr:to>
    <xdr:sp macro="" textlink="">
      <xdr:nvSpPr>
        <xdr:cNvPr id="49" name="TextBox 48">
          <a:extLst>
            <a:ext uri="{FF2B5EF4-FFF2-40B4-BE49-F238E27FC236}">
              <a16:creationId xmlns:a16="http://schemas.microsoft.com/office/drawing/2014/main" id="{A1EFCC3C-A234-EC5C-E7C1-75DE6E0DC25E}"/>
            </a:ext>
          </a:extLst>
        </xdr:cNvPr>
        <xdr:cNvSpPr txBox="1"/>
      </xdr:nvSpPr>
      <xdr:spPr>
        <a:xfrm>
          <a:off x="3048001" y="838200"/>
          <a:ext cx="628649"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100">
              <a:solidFill>
                <a:schemeClr val="bg1">
                  <a:lumMod val="65000"/>
                </a:schemeClr>
              </a:solidFill>
            </a:rPr>
            <a:t>School</a:t>
          </a:r>
          <a:endParaRPr lang="en-US" sz="1100">
            <a:solidFill>
              <a:schemeClr val="bg1">
                <a:lumMod val="65000"/>
              </a:schemeClr>
            </a:solidFill>
          </a:endParaRPr>
        </a:p>
      </xdr:txBody>
    </xdr:sp>
    <xdr:clientData/>
  </xdr:twoCellAnchor>
  <xdr:twoCellAnchor>
    <xdr:from>
      <xdr:col>8</xdr:col>
      <xdr:colOff>263039</xdr:colOff>
      <xdr:row>4</xdr:row>
      <xdr:rowOff>85726</xdr:rowOff>
    </xdr:from>
    <xdr:to>
      <xdr:col>9</xdr:col>
      <xdr:colOff>158263</xdr:colOff>
      <xdr:row>5</xdr:row>
      <xdr:rowOff>66676</xdr:rowOff>
    </xdr:to>
    <xdr:sp macro="" textlink="">
      <xdr:nvSpPr>
        <xdr:cNvPr id="50" name="TextBox 49">
          <a:extLst>
            <a:ext uri="{FF2B5EF4-FFF2-40B4-BE49-F238E27FC236}">
              <a16:creationId xmlns:a16="http://schemas.microsoft.com/office/drawing/2014/main" id="{31C54BBD-A3BA-F8F7-7A2A-9EA861964BAB}"/>
            </a:ext>
          </a:extLst>
        </xdr:cNvPr>
        <xdr:cNvSpPr txBox="1"/>
      </xdr:nvSpPr>
      <xdr:spPr>
        <a:xfrm>
          <a:off x="5128116" y="847726"/>
          <a:ext cx="503359"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100">
              <a:solidFill>
                <a:schemeClr val="bg1">
                  <a:lumMod val="65000"/>
                </a:schemeClr>
              </a:solidFill>
            </a:rPr>
            <a:t>Male</a:t>
          </a:r>
          <a:endParaRPr lang="en-US" sz="1100">
            <a:solidFill>
              <a:schemeClr val="bg1">
                <a:lumMod val="65000"/>
              </a:schemeClr>
            </a:solidFill>
          </a:endParaRPr>
        </a:p>
      </xdr:txBody>
    </xdr:sp>
    <xdr:clientData/>
  </xdr:twoCellAnchor>
  <xdr:twoCellAnchor>
    <xdr:from>
      <xdr:col>13</xdr:col>
      <xdr:colOff>19786</xdr:colOff>
      <xdr:row>4</xdr:row>
      <xdr:rowOff>76201</xdr:rowOff>
    </xdr:from>
    <xdr:to>
      <xdr:col>14</xdr:col>
      <xdr:colOff>109906</xdr:colOff>
      <xdr:row>5</xdr:row>
      <xdr:rowOff>80597</xdr:rowOff>
    </xdr:to>
    <xdr:sp macro="" textlink="">
      <xdr:nvSpPr>
        <xdr:cNvPr id="51" name="TextBox 50">
          <a:extLst>
            <a:ext uri="{FF2B5EF4-FFF2-40B4-BE49-F238E27FC236}">
              <a16:creationId xmlns:a16="http://schemas.microsoft.com/office/drawing/2014/main" id="{D56FE934-4B50-771E-93AA-CFF86C14DC2A}"/>
            </a:ext>
          </a:extLst>
        </xdr:cNvPr>
        <xdr:cNvSpPr txBox="1"/>
      </xdr:nvSpPr>
      <xdr:spPr>
        <a:xfrm>
          <a:off x="7925536" y="838201"/>
          <a:ext cx="698255" cy="1948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100">
              <a:solidFill>
                <a:schemeClr val="bg1">
                  <a:lumMod val="65000"/>
                </a:schemeClr>
              </a:solidFill>
            </a:rPr>
            <a:t>Students</a:t>
          </a:r>
          <a:endParaRPr lang="en-US" sz="1100">
            <a:solidFill>
              <a:schemeClr val="bg1">
                <a:lumMod val="65000"/>
              </a:schemeClr>
            </a:solidFill>
          </a:endParaRPr>
        </a:p>
      </xdr:txBody>
    </xdr:sp>
    <xdr:clientData/>
  </xdr:twoCellAnchor>
  <xdr:twoCellAnchor>
    <xdr:from>
      <xdr:col>17</xdr:col>
      <xdr:colOff>95988</xdr:colOff>
      <xdr:row>4</xdr:row>
      <xdr:rowOff>95251</xdr:rowOff>
    </xdr:from>
    <xdr:to>
      <xdr:col>18</xdr:col>
      <xdr:colOff>146542</xdr:colOff>
      <xdr:row>5</xdr:row>
      <xdr:rowOff>80597</xdr:rowOff>
    </xdr:to>
    <xdr:sp macro="" textlink="">
      <xdr:nvSpPr>
        <xdr:cNvPr id="52" name="TextBox 51">
          <a:extLst>
            <a:ext uri="{FF2B5EF4-FFF2-40B4-BE49-F238E27FC236}">
              <a16:creationId xmlns:a16="http://schemas.microsoft.com/office/drawing/2014/main" id="{D7F223D6-FEEB-5852-BD1D-02D07D5A0784}"/>
            </a:ext>
          </a:extLst>
        </xdr:cNvPr>
        <xdr:cNvSpPr txBox="1"/>
      </xdr:nvSpPr>
      <xdr:spPr>
        <a:xfrm>
          <a:off x="10434276" y="857251"/>
          <a:ext cx="658689" cy="1758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100">
              <a:solidFill>
                <a:schemeClr val="bg1">
                  <a:lumMod val="65000"/>
                </a:schemeClr>
              </a:solidFill>
            </a:rPr>
            <a:t>Courses</a:t>
          </a:r>
          <a:endParaRPr lang="en-US" sz="1100">
            <a:solidFill>
              <a:schemeClr val="bg1">
                <a:lumMod val="65000"/>
              </a:schemeClr>
            </a:solidFill>
          </a:endParaRPr>
        </a:p>
      </xdr:txBody>
    </xdr:sp>
    <xdr:clientData/>
  </xdr:twoCellAnchor>
  <xdr:twoCellAnchor editAs="oneCell">
    <xdr:from>
      <xdr:col>15</xdr:col>
      <xdr:colOff>504826</xdr:colOff>
      <xdr:row>4</xdr:row>
      <xdr:rowOff>171451</xdr:rowOff>
    </xdr:from>
    <xdr:to>
      <xdr:col>16</xdr:col>
      <xdr:colOff>161926</xdr:colOff>
      <xdr:row>6</xdr:row>
      <xdr:rowOff>57151</xdr:rowOff>
    </xdr:to>
    <xdr:pic>
      <xdr:nvPicPr>
        <xdr:cNvPr id="55" name="Graphic 54" descr="Books">
          <a:extLst>
            <a:ext uri="{FF2B5EF4-FFF2-40B4-BE49-F238E27FC236}">
              <a16:creationId xmlns:a16="http://schemas.microsoft.com/office/drawing/2014/main" id="{087D1595-B0D1-4BE0-A6B1-C342AAE3E39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648826" y="933451"/>
          <a:ext cx="266700" cy="266700"/>
        </a:xfrm>
        <a:prstGeom prst="rect">
          <a:avLst/>
        </a:prstGeom>
      </xdr:spPr>
    </xdr:pic>
    <xdr:clientData/>
  </xdr:twoCellAnchor>
  <xdr:twoCellAnchor>
    <xdr:from>
      <xdr:col>17</xdr:col>
      <xdr:colOff>296013</xdr:colOff>
      <xdr:row>5</xdr:row>
      <xdr:rowOff>66675</xdr:rowOff>
    </xdr:from>
    <xdr:to>
      <xdr:col>18</xdr:col>
      <xdr:colOff>19786</xdr:colOff>
      <xdr:row>6</xdr:row>
      <xdr:rowOff>95250</xdr:rowOff>
    </xdr:to>
    <xdr:sp macro="" textlink="">
      <xdr:nvSpPr>
        <xdr:cNvPr id="56" name="TextBox 55">
          <a:extLst>
            <a:ext uri="{FF2B5EF4-FFF2-40B4-BE49-F238E27FC236}">
              <a16:creationId xmlns:a16="http://schemas.microsoft.com/office/drawing/2014/main" id="{4DE5A7C9-0F47-2625-6F5D-6B7E82294A9D}"/>
            </a:ext>
          </a:extLst>
        </xdr:cNvPr>
        <xdr:cNvSpPr txBox="1"/>
      </xdr:nvSpPr>
      <xdr:spPr>
        <a:xfrm>
          <a:off x="10634301" y="1019175"/>
          <a:ext cx="331908"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600">
              <a:solidFill>
                <a:schemeClr val="accent1"/>
              </a:solidFill>
            </a:rPr>
            <a:t>4</a:t>
          </a:r>
          <a:endParaRPr lang="en-US" sz="1600">
            <a:solidFill>
              <a:schemeClr val="accent1"/>
            </a:solidFill>
          </a:endParaRPr>
        </a:p>
      </xdr:txBody>
    </xdr:sp>
    <xdr:clientData/>
  </xdr:twoCellAnchor>
  <xdr:twoCellAnchor>
    <xdr:from>
      <xdr:col>13</xdr:col>
      <xdr:colOff>143611</xdr:colOff>
      <xdr:row>5</xdr:row>
      <xdr:rowOff>85725</xdr:rowOff>
    </xdr:from>
    <xdr:to>
      <xdr:col>13</xdr:col>
      <xdr:colOff>570770</xdr:colOff>
      <xdr:row>6</xdr:row>
      <xdr:rowOff>152400</xdr:rowOff>
    </xdr:to>
    <xdr:sp macro="" textlink="Pivot!$A$8">
      <xdr:nvSpPr>
        <xdr:cNvPr id="57" name="TextBox 56">
          <a:extLst>
            <a:ext uri="{FF2B5EF4-FFF2-40B4-BE49-F238E27FC236}">
              <a16:creationId xmlns:a16="http://schemas.microsoft.com/office/drawing/2014/main" id="{7BA4A679-EC1E-0A8D-BEB1-0AE08863FE9F}"/>
            </a:ext>
          </a:extLst>
        </xdr:cNvPr>
        <xdr:cNvSpPr txBox="1"/>
      </xdr:nvSpPr>
      <xdr:spPr>
        <a:xfrm>
          <a:off x="8049361" y="1038225"/>
          <a:ext cx="427159"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E7ED406-4D72-473E-A3EE-ED5DDA0DEF3E}" type="TxLink">
            <a:rPr lang="en-US" sz="1600" b="0" i="0" u="none" strike="noStrike">
              <a:solidFill>
                <a:schemeClr val="accent1"/>
              </a:solidFill>
              <a:latin typeface="Calibri"/>
              <a:cs typeface="Calibri"/>
            </a:rPr>
            <a:pPr/>
            <a:t>50</a:t>
          </a:fld>
          <a:endParaRPr lang="en-US" sz="1600">
            <a:solidFill>
              <a:schemeClr val="accent1"/>
            </a:solidFill>
          </a:endParaRPr>
        </a:p>
      </xdr:txBody>
    </xdr:sp>
    <xdr:clientData/>
  </xdr:twoCellAnchor>
  <xdr:twoCellAnchor>
    <xdr:from>
      <xdr:col>8</xdr:col>
      <xdr:colOff>320189</xdr:colOff>
      <xdr:row>5</xdr:row>
      <xdr:rowOff>76200</xdr:rowOff>
    </xdr:from>
    <xdr:to>
      <xdr:col>9</xdr:col>
      <xdr:colOff>131153</xdr:colOff>
      <xdr:row>6</xdr:row>
      <xdr:rowOff>142875</xdr:rowOff>
    </xdr:to>
    <xdr:sp macro="" textlink="Pivot!$B$4">
      <xdr:nvSpPr>
        <xdr:cNvPr id="58" name="TextBox 57">
          <a:extLst>
            <a:ext uri="{FF2B5EF4-FFF2-40B4-BE49-F238E27FC236}">
              <a16:creationId xmlns:a16="http://schemas.microsoft.com/office/drawing/2014/main" id="{E47CBF2C-76E2-F253-D045-81EC3D930E66}"/>
            </a:ext>
          </a:extLst>
        </xdr:cNvPr>
        <xdr:cNvSpPr txBox="1"/>
      </xdr:nvSpPr>
      <xdr:spPr>
        <a:xfrm>
          <a:off x="5185266" y="1028700"/>
          <a:ext cx="419099"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A86ACC6-CEA5-46AD-8124-3855A362C424}" type="TxLink">
            <a:rPr lang="en-US" sz="1600" b="0" i="0" u="none" strike="noStrike">
              <a:solidFill>
                <a:schemeClr val="accent1"/>
              </a:solidFill>
              <a:latin typeface="Calibri"/>
              <a:cs typeface="Calibri"/>
            </a:rPr>
            <a:pPr/>
            <a:t>29</a:t>
          </a:fld>
          <a:endParaRPr lang="en-US" sz="1600">
            <a:solidFill>
              <a:schemeClr val="accent1"/>
            </a:solidFill>
          </a:endParaRPr>
        </a:p>
      </xdr:txBody>
    </xdr:sp>
    <xdr:clientData/>
  </xdr:twoCellAnchor>
  <xdr:twoCellAnchor>
    <xdr:from>
      <xdr:col>9</xdr:col>
      <xdr:colOff>57883</xdr:colOff>
      <xdr:row>4</xdr:row>
      <xdr:rowOff>107708</xdr:rowOff>
    </xdr:from>
    <xdr:to>
      <xdr:col>10</xdr:col>
      <xdr:colOff>80596</xdr:colOff>
      <xdr:row>5</xdr:row>
      <xdr:rowOff>36636</xdr:rowOff>
    </xdr:to>
    <xdr:sp macro="" textlink="">
      <xdr:nvSpPr>
        <xdr:cNvPr id="59" name="TextBox 58">
          <a:extLst>
            <a:ext uri="{FF2B5EF4-FFF2-40B4-BE49-F238E27FC236}">
              <a16:creationId xmlns:a16="http://schemas.microsoft.com/office/drawing/2014/main" id="{72664395-831E-9504-1E25-710E33AC6ADB}"/>
            </a:ext>
          </a:extLst>
        </xdr:cNvPr>
        <xdr:cNvSpPr txBox="1"/>
      </xdr:nvSpPr>
      <xdr:spPr>
        <a:xfrm>
          <a:off x="5531095" y="869708"/>
          <a:ext cx="630847" cy="1194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yo-NG" sz="1100">
              <a:solidFill>
                <a:schemeClr val="bg1">
                  <a:lumMod val="65000"/>
                </a:schemeClr>
              </a:solidFill>
            </a:rPr>
            <a:t>Female</a:t>
          </a:r>
          <a:endParaRPr lang="en-US" sz="1100">
            <a:solidFill>
              <a:schemeClr val="bg1">
                <a:lumMod val="65000"/>
              </a:schemeClr>
            </a:solidFill>
          </a:endParaRPr>
        </a:p>
      </xdr:txBody>
    </xdr:sp>
    <xdr:clientData/>
  </xdr:twoCellAnchor>
  <xdr:twoCellAnchor>
    <xdr:from>
      <xdr:col>9</xdr:col>
      <xdr:colOff>205889</xdr:colOff>
      <xdr:row>5</xdr:row>
      <xdr:rowOff>57150</xdr:rowOff>
    </xdr:from>
    <xdr:to>
      <xdr:col>10</xdr:col>
      <xdr:colOff>16854</xdr:colOff>
      <xdr:row>6</xdr:row>
      <xdr:rowOff>123825</xdr:rowOff>
    </xdr:to>
    <xdr:sp macro="" textlink="Pivot!$B$3">
      <xdr:nvSpPr>
        <xdr:cNvPr id="61" name="TextBox 60">
          <a:extLst>
            <a:ext uri="{FF2B5EF4-FFF2-40B4-BE49-F238E27FC236}">
              <a16:creationId xmlns:a16="http://schemas.microsoft.com/office/drawing/2014/main" id="{F06CB91D-6771-DE6D-2B1B-9737BF38E402}"/>
            </a:ext>
          </a:extLst>
        </xdr:cNvPr>
        <xdr:cNvSpPr txBox="1"/>
      </xdr:nvSpPr>
      <xdr:spPr>
        <a:xfrm>
          <a:off x="5679101" y="1009650"/>
          <a:ext cx="419099"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9896E63-4057-4897-A470-155856B63576}" type="TxLink">
            <a:rPr lang="en-US" sz="1600" b="0" i="0" u="none" strike="noStrike">
              <a:solidFill>
                <a:schemeClr val="accent1"/>
              </a:solidFill>
              <a:latin typeface="Calibri"/>
              <a:cs typeface="Calibri"/>
            </a:rPr>
            <a:pPr/>
            <a:t>29</a:t>
          </a:fld>
          <a:endParaRPr lang="en-US" sz="1600">
            <a:solidFill>
              <a:schemeClr val="accent1"/>
            </a:solidFill>
          </a:endParaRPr>
        </a:p>
      </xdr:txBody>
    </xdr:sp>
    <xdr:clientData/>
  </xdr:twoCellAnchor>
  <xdr:twoCellAnchor editAs="oneCell">
    <xdr:from>
      <xdr:col>7</xdr:col>
      <xdr:colOff>371475</xdr:colOff>
      <xdr:row>4</xdr:row>
      <xdr:rowOff>114300</xdr:rowOff>
    </xdr:from>
    <xdr:to>
      <xdr:col>8</xdr:col>
      <xdr:colOff>114300</xdr:colOff>
      <xdr:row>6</xdr:row>
      <xdr:rowOff>85725</xdr:rowOff>
    </xdr:to>
    <xdr:pic>
      <xdr:nvPicPr>
        <xdr:cNvPr id="63" name="Graphic 62" descr="Graduation cap">
          <a:extLst>
            <a:ext uri="{FF2B5EF4-FFF2-40B4-BE49-F238E27FC236}">
              <a16:creationId xmlns:a16="http://schemas.microsoft.com/office/drawing/2014/main" id="{76B49C52-F499-D16D-E6AB-F256D0B4747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638675" y="876300"/>
          <a:ext cx="352425" cy="352425"/>
        </a:xfrm>
        <a:prstGeom prst="rect">
          <a:avLst/>
        </a:prstGeom>
      </xdr:spPr>
    </xdr:pic>
    <xdr:clientData/>
  </xdr:twoCellAnchor>
  <xdr:twoCellAnchor>
    <xdr:from>
      <xdr:col>5</xdr:col>
      <xdr:colOff>114301</xdr:colOff>
      <xdr:row>5</xdr:row>
      <xdr:rowOff>104775</xdr:rowOff>
    </xdr:from>
    <xdr:to>
      <xdr:col>5</xdr:col>
      <xdr:colOff>447675</xdr:colOff>
      <xdr:row>6</xdr:row>
      <xdr:rowOff>133350</xdr:rowOff>
    </xdr:to>
    <xdr:sp macro="" textlink="">
      <xdr:nvSpPr>
        <xdr:cNvPr id="64" name="TextBox 63">
          <a:extLst>
            <a:ext uri="{FF2B5EF4-FFF2-40B4-BE49-F238E27FC236}">
              <a16:creationId xmlns:a16="http://schemas.microsoft.com/office/drawing/2014/main" id="{DBC61B6F-0D77-7502-9C11-56563B71559C}"/>
            </a:ext>
          </a:extLst>
        </xdr:cNvPr>
        <xdr:cNvSpPr txBox="1"/>
      </xdr:nvSpPr>
      <xdr:spPr>
        <a:xfrm>
          <a:off x="3162301" y="1057275"/>
          <a:ext cx="333374"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600">
              <a:solidFill>
                <a:schemeClr val="accent1"/>
              </a:solidFill>
            </a:rPr>
            <a:t>2</a:t>
          </a:r>
          <a:endParaRPr lang="en-US" sz="1600">
            <a:solidFill>
              <a:schemeClr val="accent1"/>
            </a:solidFill>
          </a:endParaRPr>
        </a:p>
      </xdr:txBody>
    </xdr:sp>
    <xdr:clientData/>
  </xdr:twoCellAnchor>
  <xdr:twoCellAnchor>
    <xdr:from>
      <xdr:col>12</xdr:col>
      <xdr:colOff>123826</xdr:colOff>
      <xdr:row>9</xdr:row>
      <xdr:rowOff>161925</xdr:rowOff>
    </xdr:from>
    <xdr:to>
      <xdr:col>17</xdr:col>
      <xdr:colOff>561976</xdr:colOff>
      <xdr:row>18</xdr:row>
      <xdr:rowOff>133351</xdr:rowOff>
    </xdr:to>
    <xdr:graphicFrame macro="">
      <xdr:nvGraphicFramePr>
        <xdr:cNvPr id="65" name="Chart 64">
          <a:extLst>
            <a:ext uri="{FF2B5EF4-FFF2-40B4-BE49-F238E27FC236}">
              <a16:creationId xmlns:a16="http://schemas.microsoft.com/office/drawing/2014/main" id="{B0430AB5-D8E9-48A6-8A0E-C20C0ECA7C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95250</xdr:colOff>
      <xdr:row>21</xdr:row>
      <xdr:rowOff>19050</xdr:rowOff>
    </xdr:from>
    <xdr:to>
      <xdr:col>17</xdr:col>
      <xdr:colOff>523875</xdr:colOff>
      <xdr:row>29</xdr:row>
      <xdr:rowOff>85725</xdr:rowOff>
    </xdr:to>
    <xdr:graphicFrame macro="">
      <xdr:nvGraphicFramePr>
        <xdr:cNvPr id="66" name="Chart 65">
          <a:extLst>
            <a:ext uri="{FF2B5EF4-FFF2-40B4-BE49-F238E27FC236}">
              <a16:creationId xmlns:a16="http://schemas.microsoft.com/office/drawing/2014/main" id="{E7512262-417F-45D3-A79C-4F0888FD7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200757</xdr:colOff>
      <xdr:row>4</xdr:row>
      <xdr:rowOff>161924</xdr:rowOff>
    </xdr:from>
    <xdr:to>
      <xdr:col>4</xdr:col>
      <xdr:colOff>200757</xdr:colOff>
      <xdr:row>6</xdr:row>
      <xdr:rowOff>55244</xdr:rowOff>
    </xdr:to>
    <xdr:cxnSp macro="">
      <xdr:nvCxnSpPr>
        <xdr:cNvPr id="68" name="Straight Connector 67">
          <a:extLst>
            <a:ext uri="{FF2B5EF4-FFF2-40B4-BE49-F238E27FC236}">
              <a16:creationId xmlns:a16="http://schemas.microsoft.com/office/drawing/2014/main" id="{505989DB-FC64-3437-B9C7-E620565CE4E2}"/>
            </a:ext>
          </a:extLst>
        </xdr:cNvPr>
        <xdr:cNvCxnSpPr/>
      </xdr:nvCxnSpPr>
      <xdr:spPr>
        <a:xfrm>
          <a:off x="2633295" y="923924"/>
          <a:ext cx="0" cy="274320"/>
        </a:xfrm>
        <a:prstGeom prst="line">
          <a:avLst/>
        </a:prstGeom>
        <a:ln w="19050">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176579</xdr:colOff>
      <xdr:row>4</xdr:row>
      <xdr:rowOff>161924</xdr:rowOff>
    </xdr:from>
    <xdr:to>
      <xdr:col>8</xdr:col>
      <xdr:colOff>176579</xdr:colOff>
      <xdr:row>6</xdr:row>
      <xdr:rowOff>55244</xdr:rowOff>
    </xdr:to>
    <xdr:cxnSp macro="">
      <xdr:nvCxnSpPr>
        <xdr:cNvPr id="69" name="Straight Connector 68">
          <a:extLst>
            <a:ext uri="{FF2B5EF4-FFF2-40B4-BE49-F238E27FC236}">
              <a16:creationId xmlns:a16="http://schemas.microsoft.com/office/drawing/2014/main" id="{1944E2CF-9BDF-83D7-31E1-AEB7128F200C}"/>
            </a:ext>
          </a:extLst>
        </xdr:cNvPr>
        <xdr:cNvCxnSpPr/>
      </xdr:nvCxnSpPr>
      <xdr:spPr>
        <a:xfrm>
          <a:off x="5041656" y="923924"/>
          <a:ext cx="0" cy="274320"/>
        </a:xfrm>
        <a:prstGeom prst="line">
          <a:avLst/>
        </a:prstGeom>
        <a:ln w="19050">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190500</xdr:colOff>
      <xdr:row>4</xdr:row>
      <xdr:rowOff>161924</xdr:rowOff>
    </xdr:from>
    <xdr:to>
      <xdr:col>12</xdr:col>
      <xdr:colOff>190500</xdr:colOff>
      <xdr:row>6</xdr:row>
      <xdr:rowOff>55244</xdr:rowOff>
    </xdr:to>
    <xdr:cxnSp macro="">
      <xdr:nvCxnSpPr>
        <xdr:cNvPr id="70" name="Straight Connector 69">
          <a:extLst>
            <a:ext uri="{FF2B5EF4-FFF2-40B4-BE49-F238E27FC236}">
              <a16:creationId xmlns:a16="http://schemas.microsoft.com/office/drawing/2014/main" id="{70C4CB6F-6E7E-AE2D-5A02-EF19CAE4D99C}"/>
            </a:ext>
          </a:extLst>
        </xdr:cNvPr>
        <xdr:cNvCxnSpPr/>
      </xdr:nvCxnSpPr>
      <xdr:spPr>
        <a:xfrm>
          <a:off x="7505700" y="923924"/>
          <a:ext cx="0" cy="274320"/>
        </a:xfrm>
        <a:prstGeom prst="line">
          <a:avLst/>
        </a:prstGeom>
        <a:ln w="19050">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266700</xdr:colOff>
      <xdr:row>4</xdr:row>
      <xdr:rowOff>161924</xdr:rowOff>
    </xdr:from>
    <xdr:to>
      <xdr:col>16</xdr:col>
      <xdr:colOff>266700</xdr:colOff>
      <xdr:row>6</xdr:row>
      <xdr:rowOff>55244</xdr:rowOff>
    </xdr:to>
    <xdr:cxnSp macro="">
      <xdr:nvCxnSpPr>
        <xdr:cNvPr id="71" name="Straight Connector 70">
          <a:extLst>
            <a:ext uri="{FF2B5EF4-FFF2-40B4-BE49-F238E27FC236}">
              <a16:creationId xmlns:a16="http://schemas.microsoft.com/office/drawing/2014/main" id="{43D820B4-EEEF-DACF-16CD-53577A0A3DD5}"/>
            </a:ext>
          </a:extLst>
        </xdr:cNvPr>
        <xdr:cNvCxnSpPr/>
      </xdr:nvCxnSpPr>
      <xdr:spPr>
        <a:xfrm>
          <a:off x="10020300" y="923924"/>
          <a:ext cx="0" cy="274320"/>
        </a:xfrm>
        <a:prstGeom prst="line">
          <a:avLst/>
        </a:prstGeom>
        <a:ln w="19050">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293076</xdr:colOff>
      <xdr:row>20</xdr:row>
      <xdr:rowOff>3435</xdr:rowOff>
    </xdr:from>
    <xdr:to>
      <xdr:col>10</xdr:col>
      <xdr:colOff>325022</xdr:colOff>
      <xdr:row>20</xdr:row>
      <xdr:rowOff>186315</xdr:rowOff>
    </xdr:to>
    <xdr:sp macro="" textlink="">
      <xdr:nvSpPr>
        <xdr:cNvPr id="72" name="TextBox 71">
          <a:hlinkClick xmlns:r="http://schemas.openxmlformats.org/officeDocument/2006/relationships" r:id="rId1"/>
          <a:extLst>
            <a:ext uri="{FF2B5EF4-FFF2-40B4-BE49-F238E27FC236}">
              <a16:creationId xmlns:a16="http://schemas.microsoft.com/office/drawing/2014/main" id="{4DA9F1B2-5FE9-2CA0-5120-20010EA95AFC}"/>
            </a:ext>
          </a:extLst>
        </xdr:cNvPr>
        <xdr:cNvSpPr txBox="1"/>
      </xdr:nvSpPr>
      <xdr:spPr>
        <a:xfrm>
          <a:off x="5766288" y="3813435"/>
          <a:ext cx="640080" cy="182880"/>
        </a:xfrm>
        <a:prstGeom prst="roundRect">
          <a:avLst>
            <a:gd name="adj" fmla="val 50000"/>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ctr"/>
        <a:lstStyle/>
        <a:p>
          <a:r>
            <a:rPr lang="yo-NG" sz="900">
              <a:solidFill>
                <a:schemeClr val="accent2"/>
              </a:solidFill>
            </a:rPr>
            <a:t>View All</a:t>
          </a:r>
          <a:endParaRPr lang="en-US" sz="900">
            <a:solidFill>
              <a:schemeClr val="accent2"/>
            </a:solidFill>
          </a:endParaRPr>
        </a:p>
      </xdr:txBody>
    </xdr:sp>
    <xdr:clientData/>
  </xdr:twoCellAnchor>
  <xdr:twoCellAnchor>
    <xdr:from>
      <xdr:col>3</xdr:col>
      <xdr:colOff>397851</xdr:colOff>
      <xdr:row>22</xdr:row>
      <xdr:rowOff>31506</xdr:rowOff>
    </xdr:from>
    <xdr:to>
      <xdr:col>5</xdr:col>
      <xdr:colOff>597877</xdr:colOff>
      <xdr:row>23</xdr:row>
      <xdr:rowOff>41031</xdr:rowOff>
    </xdr:to>
    <xdr:sp macro="" textlink="">
      <xdr:nvSpPr>
        <xdr:cNvPr id="74" name="TextBox 73">
          <a:extLst>
            <a:ext uri="{FF2B5EF4-FFF2-40B4-BE49-F238E27FC236}">
              <a16:creationId xmlns:a16="http://schemas.microsoft.com/office/drawing/2014/main" id="{B6696419-30EC-0DFD-00CE-6B301B2B258F}"/>
            </a:ext>
          </a:extLst>
        </xdr:cNvPr>
        <xdr:cNvSpPr txBox="1"/>
      </xdr:nvSpPr>
      <xdr:spPr>
        <a:xfrm>
          <a:off x="2222255" y="4222506"/>
          <a:ext cx="141629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200">
              <a:solidFill>
                <a:schemeClr val="tx1">
                  <a:lumMod val="85000"/>
                  <a:lumOff val="15000"/>
                </a:schemeClr>
              </a:solidFill>
            </a:rPr>
            <a:t>Back to School Quiz</a:t>
          </a:r>
          <a:endParaRPr lang="en-US" sz="1200">
            <a:solidFill>
              <a:schemeClr val="tx1">
                <a:lumMod val="85000"/>
                <a:lumOff val="15000"/>
              </a:schemeClr>
            </a:solidFill>
          </a:endParaRPr>
        </a:p>
      </xdr:txBody>
    </xdr:sp>
    <xdr:clientData/>
  </xdr:twoCellAnchor>
  <xdr:twoCellAnchor>
    <xdr:from>
      <xdr:col>3</xdr:col>
      <xdr:colOff>397851</xdr:colOff>
      <xdr:row>23</xdr:row>
      <xdr:rowOff>180243</xdr:rowOff>
    </xdr:from>
    <xdr:to>
      <xdr:col>5</xdr:col>
      <xdr:colOff>597877</xdr:colOff>
      <xdr:row>24</xdr:row>
      <xdr:rowOff>189768</xdr:rowOff>
    </xdr:to>
    <xdr:sp macro="" textlink="">
      <xdr:nvSpPr>
        <xdr:cNvPr id="77" name="TextBox 76">
          <a:extLst>
            <a:ext uri="{FF2B5EF4-FFF2-40B4-BE49-F238E27FC236}">
              <a16:creationId xmlns:a16="http://schemas.microsoft.com/office/drawing/2014/main" id="{F9429AFA-EEFC-BFEE-09FE-06791F07E381}"/>
            </a:ext>
          </a:extLst>
        </xdr:cNvPr>
        <xdr:cNvSpPr txBox="1"/>
      </xdr:nvSpPr>
      <xdr:spPr>
        <a:xfrm>
          <a:off x="2222255" y="4561743"/>
          <a:ext cx="141629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200">
              <a:solidFill>
                <a:schemeClr val="tx1">
                  <a:lumMod val="85000"/>
                  <a:lumOff val="15000"/>
                </a:schemeClr>
              </a:solidFill>
            </a:rPr>
            <a:t>Elimination Game</a:t>
          </a:r>
          <a:endParaRPr lang="en-US" sz="1200">
            <a:solidFill>
              <a:schemeClr val="tx1">
                <a:lumMod val="85000"/>
                <a:lumOff val="15000"/>
              </a:schemeClr>
            </a:solidFill>
          </a:endParaRPr>
        </a:p>
      </xdr:txBody>
    </xdr:sp>
    <xdr:clientData/>
  </xdr:twoCellAnchor>
  <xdr:twoCellAnchor>
    <xdr:from>
      <xdr:col>3</xdr:col>
      <xdr:colOff>397851</xdr:colOff>
      <xdr:row>25</xdr:row>
      <xdr:rowOff>138480</xdr:rowOff>
    </xdr:from>
    <xdr:to>
      <xdr:col>5</xdr:col>
      <xdr:colOff>597877</xdr:colOff>
      <xdr:row>26</xdr:row>
      <xdr:rowOff>148005</xdr:rowOff>
    </xdr:to>
    <xdr:sp macro="" textlink="">
      <xdr:nvSpPr>
        <xdr:cNvPr id="78" name="TextBox 77">
          <a:extLst>
            <a:ext uri="{FF2B5EF4-FFF2-40B4-BE49-F238E27FC236}">
              <a16:creationId xmlns:a16="http://schemas.microsoft.com/office/drawing/2014/main" id="{69FF9639-2DC9-F3B5-E85F-830A6365FD69}"/>
            </a:ext>
          </a:extLst>
        </xdr:cNvPr>
        <xdr:cNvSpPr txBox="1"/>
      </xdr:nvSpPr>
      <xdr:spPr>
        <a:xfrm>
          <a:off x="2222255" y="4900980"/>
          <a:ext cx="141629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200">
              <a:solidFill>
                <a:schemeClr val="tx1">
                  <a:lumMod val="85000"/>
                  <a:lumOff val="15000"/>
                </a:schemeClr>
              </a:solidFill>
            </a:rPr>
            <a:t>Fall Sport Rally</a:t>
          </a:r>
          <a:endParaRPr lang="en-US" sz="1200">
            <a:solidFill>
              <a:schemeClr val="tx1">
                <a:lumMod val="85000"/>
                <a:lumOff val="15000"/>
              </a:schemeClr>
            </a:solidFill>
          </a:endParaRPr>
        </a:p>
      </xdr:txBody>
    </xdr:sp>
    <xdr:clientData/>
  </xdr:twoCellAnchor>
  <xdr:twoCellAnchor>
    <xdr:from>
      <xdr:col>3</xdr:col>
      <xdr:colOff>397851</xdr:colOff>
      <xdr:row>27</xdr:row>
      <xdr:rowOff>96717</xdr:rowOff>
    </xdr:from>
    <xdr:to>
      <xdr:col>5</xdr:col>
      <xdr:colOff>597877</xdr:colOff>
      <xdr:row>28</xdr:row>
      <xdr:rowOff>106242</xdr:rowOff>
    </xdr:to>
    <xdr:sp macro="" textlink="">
      <xdr:nvSpPr>
        <xdr:cNvPr id="79" name="TextBox 78">
          <a:extLst>
            <a:ext uri="{FF2B5EF4-FFF2-40B4-BE49-F238E27FC236}">
              <a16:creationId xmlns:a16="http://schemas.microsoft.com/office/drawing/2014/main" id="{CDCA57D1-7131-4512-2142-D0595EDE312F}"/>
            </a:ext>
          </a:extLst>
        </xdr:cNvPr>
        <xdr:cNvSpPr txBox="1"/>
      </xdr:nvSpPr>
      <xdr:spPr>
        <a:xfrm>
          <a:off x="2222255" y="5240217"/>
          <a:ext cx="1416295"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200">
              <a:solidFill>
                <a:schemeClr val="tx1">
                  <a:lumMod val="85000"/>
                  <a:lumOff val="15000"/>
                </a:schemeClr>
              </a:solidFill>
            </a:rPr>
            <a:t>Freshman</a:t>
          </a:r>
          <a:r>
            <a:rPr lang="yo-NG" sz="1200" baseline="0">
              <a:solidFill>
                <a:schemeClr val="tx1">
                  <a:lumMod val="85000"/>
                  <a:lumOff val="15000"/>
                </a:schemeClr>
              </a:solidFill>
            </a:rPr>
            <a:t> Elections</a:t>
          </a:r>
          <a:endParaRPr lang="en-US" sz="1200">
            <a:solidFill>
              <a:schemeClr val="tx1">
                <a:lumMod val="85000"/>
                <a:lumOff val="15000"/>
              </a:schemeClr>
            </a:solidFill>
          </a:endParaRPr>
        </a:p>
      </xdr:txBody>
    </xdr:sp>
    <xdr:clientData/>
  </xdr:twoCellAnchor>
  <xdr:twoCellAnchor>
    <xdr:from>
      <xdr:col>3</xdr:col>
      <xdr:colOff>490907</xdr:colOff>
      <xdr:row>23</xdr:row>
      <xdr:rowOff>110637</xdr:rowOff>
    </xdr:from>
    <xdr:to>
      <xdr:col>10</xdr:col>
      <xdr:colOff>256443</xdr:colOff>
      <xdr:row>28</xdr:row>
      <xdr:rowOff>175847</xdr:rowOff>
    </xdr:to>
    <xdr:grpSp>
      <xdr:nvGrpSpPr>
        <xdr:cNvPr id="90" name="Group 89">
          <a:extLst>
            <a:ext uri="{FF2B5EF4-FFF2-40B4-BE49-F238E27FC236}">
              <a16:creationId xmlns:a16="http://schemas.microsoft.com/office/drawing/2014/main" id="{FC458B68-8920-C874-FC5F-6287CAEF18A5}"/>
            </a:ext>
          </a:extLst>
        </xdr:cNvPr>
        <xdr:cNvGrpSpPr/>
      </xdr:nvGrpSpPr>
      <xdr:grpSpPr>
        <a:xfrm>
          <a:off x="2319707" y="4492137"/>
          <a:ext cx="4032736" cy="1017710"/>
          <a:chOff x="2315310" y="4492137"/>
          <a:chExt cx="4169019" cy="1017710"/>
        </a:xfrm>
      </xdr:grpSpPr>
      <xdr:cxnSp macro="">
        <xdr:nvCxnSpPr>
          <xdr:cNvPr id="81" name="Straight Connector 80">
            <a:extLst>
              <a:ext uri="{FF2B5EF4-FFF2-40B4-BE49-F238E27FC236}">
                <a16:creationId xmlns:a16="http://schemas.microsoft.com/office/drawing/2014/main" id="{ED8B6DA9-FB7D-7DAC-86E4-8962A00710A1}"/>
              </a:ext>
            </a:extLst>
          </xdr:cNvPr>
          <xdr:cNvCxnSpPr/>
        </xdr:nvCxnSpPr>
        <xdr:spPr>
          <a:xfrm>
            <a:off x="2315310" y="4492137"/>
            <a:ext cx="4169019" cy="0"/>
          </a:xfrm>
          <a:prstGeom prst="line">
            <a:avLst/>
          </a:prstGeom>
          <a:ln>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xnSp macro="">
        <xdr:nvCxnSpPr>
          <xdr:cNvPr id="82" name="Straight Connector 81">
            <a:extLst>
              <a:ext uri="{FF2B5EF4-FFF2-40B4-BE49-F238E27FC236}">
                <a16:creationId xmlns:a16="http://schemas.microsoft.com/office/drawing/2014/main" id="{E693B9E3-4982-E588-FF9D-36ADC357F805}"/>
              </a:ext>
            </a:extLst>
          </xdr:cNvPr>
          <xdr:cNvCxnSpPr/>
        </xdr:nvCxnSpPr>
        <xdr:spPr>
          <a:xfrm>
            <a:off x="2315310" y="4831374"/>
            <a:ext cx="4169019" cy="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3" name="Straight Connector 82">
            <a:extLst>
              <a:ext uri="{FF2B5EF4-FFF2-40B4-BE49-F238E27FC236}">
                <a16:creationId xmlns:a16="http://schemas.microsoft.com/office/drawing/2014/main" id="{CE759F27-6F7B-5756-DC27-FBB6271595D1}"/>
              </a:ext>
            </a:extLst>
          </xdr:cNvPr>
          <xdr:cNvCxnSpPr/>
        </xdr:nvCxnSpPr>
        <xdr:spPr>
          <a:xfrm>
            <a:off x="2315310" y="5170611"/>
            <a:ext cx="4169019" cy="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4" name="Straight Connector 83">
            <a:extLst>
              <a:ext uri="{FF2B5EF4-FFF2-40B4-BE49-F238E27FC236}">
                <a16:creationId xmlns:a16="http://schemas.microsoft.com/office/drawing/2014/main" id="{DA3CAE42-5D08-FD1D-0092-07CFD76304F3}"/>
              </a:ext>
            </a:extLst>
          </xdr:cNvPr>
          <xdr:cNvCxnSpPr/>
        </xdr:nvCxnSpPr>
        <xdr:spPr>
          <a:xfrm>
            <a:off x="2315310" y="5509847"/>
            <a:ext cx="4169019" cy="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oneCellAnchor>
    <xdr:from>
      <xdr:col>0</xdr:col>
      <xdr:colOff>590550</xdr:colOff>
      <xdr:row>8</xdr:row>
      <xdr:rowOff>85725</xdr:rowOff>
    </xdr:from>
    <xdr:ext cx="663708" cy="264560"/>
    <xdr:sp macro="" textlink="">
      <xdr:nvSpPr>
        <xdr:cNvPr id="5" name="TextBox 4">
          <a:hlinkClick xmlns:r="http://schemas.openxmlformats.org/officeDocument/2006/relationships" r:id="rId12"/>
          <a:extLst>
            <a:ext uri="{FF2B5EF4-FFF2-40B4-BE49-F238E27FC236}">
              <a16:creationId xmlns:a16="http://schemas.microsoft.com/office/drawing/2014/main" id="{47FAB1EA-9352-D6D0-F9CA-1C74E52E46CA}"/>
            </a:ext>
          </a:extLst>
        </xdr:cNvPr>
        <xdr:cNvSpPr txBox="1"/>
      </xdr:nvSpPr>
      <xdr:spPr>
        <a:xfrm>
          <a:off x="590550" y="1609725"/>
          <a:ext cx="6637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effectLst/>
              <a:latin typeface="+mn-lt"/>
              <a:ea typeface="+mn-ea"/>
              <a:cs typeface="+mn-cs"/>
            </a:rPr>
            <a:t>Subjects</a:t>
          </a:r>
          <a:endParaRPr lang="yo-NG" sz="1100">
            <a:solidFill>
              <a:schemeClr val="bg1"/>
            </a:solidFill>
          </a:endParaRPr>
        </a:p>
      </xdr:txBody>
    </xdr:sp>
    <xdr:clientData/>
  </xdr:oneCellAnchor>
  <xdr:oneCellAnchor>
    <xdr:from>
      <xdr:col>0</xdr:col>
      <xdr:colOff>590550</xdr:colOff>
      <xdr:row>11</xdr:row>
      <xdr:rowOff>114300</xdr:rowOff>
    </xdr:from>
    <xdr:ext cx="699487" cy="264560"/>
    <xdr:sp macro="" textlink="">
      <xdr:nvSpPr>
        <xdr:cNvPr id="6" name="TextBox 5">
          <a:extLst>
            <a:ext uri="{FF2B5EF4-FFF2-40B4-BE49-F238E27FC236}">
              <a16:creationId xmlns:a16="http://schemas.microsoft.com/office/drawing/2014/main" id="{0B58D888-7E03-B712-A875-EE0F806A4A77}"/>
            </a:ext>
          </a:extLst>
        </xdr:cNvPr>
        <xdr:cNvSpPr txBox="1"/>
      </xdr:nvSpPr>
      <xdr:spPr>
        <a:xfrm>
          <a:off x="590550" y="2209800"/>
          <a:ext cx="69948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yo-NG" sz="1100">
              <a:solidFill>
                <a:schemeClr val="bg1"/>
              </a:solidFill>
              <a:effectLst/>
              <a:latin typeface="+mn-lt"/>
              <a:ea typeface="+mn-ea"/>
              <a:cs typeface="+mn-cs"/>
            </a:rPr>
            <a:t>Teachers</a:t>
          </a:r>
          <a:endParaRPr lang="yo-NG" sz="1100">
            <a:solidFill>
              <a:schemeClr val="bg1"/>
            </a:solidFill>
          </a:endParaRPr>
        </a:p>
      </xdr:txBody>
    </xdr:sp>
    <xdr:clientData/>
  </xdr:oneCellAnchor>
  <xdr:oneCellAnchor>
    <xdr:from>
      <xdr:col>0</xdr:col>
      <xdr:colOff>590550</xdr:colOff>
      <xdr:row>14</xdr:row>
      <xdr:rowOff>142875</xdr:rowOff>
    </xdr:from>
    <xdr:ext cx="897105" cy="264560"/>
    <xdr:sp macro="" textlink="">
      <xdr:nvSpPr>
        <xdr:cNvPr id="7" name="TextBox 6">
          <a:extLst>
            <a:ext uri="{FF2B5EF4-FFF2-40B4-BE49-F238E27FC236}">
              <a16:creationId xmlns:a16="http://schemas.microsoft.com/office/drawing/2014/main" id="{D0BEDF11-A735-DACA-2AEA-2E3036D1B454}"/>
            </a:ext>
          </a:extLst>
        </xdr:cNvPr>
        <xdr:cNvSpPr txBox="1"/>
      </xdr:nvSpPr>
      <xdr:spPr>
        <a:xfrm>
          <a:off x="590550" y="2809875"/>
          <a:ext cx="8971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yo-NG" sz="1100">
              <a:solidFill>
                <a:schemeClr val="bg1"/>
              </a:solidFill>
              <a:effectLst/>
              <a:latin typeface="+mn-lt"/>
              <a:ea typeface="+mn-ea"/>
              <a:cs typeface="+mn-cs"/>
            </a:rPr>
            <a:t>Examination</a:t>
          </a:r>
          <a:endParaRPr lang="yo-NG" sz="1100">
            <a:solidFill>
              <a:schemeClr val="bg1"/>
            </a:solidFill>
          </a:endParaRPr>
        </a:p>
      </xdr:txBody>
    </xdr:sp>
    <xdr:clientData/>
  </xdr:oneCellAnchor>
  <xdr:oneCellAnchor>
    <xdr:from>
      <xdr:col>0</xdr:col>
      <xdr:colOff>590550</xdr:colOff>
      <xdr:row>17</xdr:row>
      <xdr:rowOff>171450</xdr:rowOff>
    </xdr:from>
    <xdr:ext cx="564001" cy="264560"/>
    <xdr:sp macro="" textlink="">
      <xdr:nvSpPr>
        <xdr:cNvPr id="16" name="TextBox 15">
          <a:hlinkClick xmlns:r="http://schemas.openxmlformats.org/officeDocument/2006/relationships" r:id="rId1"/>
          <a:extLst>
            <a:ext uri="{FF2B5EF4-FFF2-40B4-BE49-F238E27FC236}">
              <a16:creationId xmlns:a16="http://schemas.microsoft.com/office/drawing/2014/main" id="{C8789C60-B7CC-2633-4B27-7AE5449B2732}"/>
            </a:ext>
          </a:extLst>
        </xdr:cNvPr>
        <xdr:cNvSpPr txBox="1"/>
      </xdr:nvSpPr>
      <xdr:spPr>
        <a:xfrm>
          <a:off x="590550" y="3409950"/>
          <a:ext cx="5640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yo-NG" sz="1100">
              <a:solidFill>
                <a:schemeClr val="bg1"/>
              </a:solidFill>
              <a:effectLst/>
              <a:latin typeface="+mn-lt"/>
              <a:ea typeface="+mn-ea"/>
              <a:cs typeface="+mn-cs"/>
            </a:rPr>
            <a:t>Events</a:t>
          </a:r>
          <a:endParaRPr lang="yo-NG" sz="1100">
            <a:solidFill>
              <a:schemeClr val="bg1"/>
            </a:solidFill>
          </a:endParaRPr>
        </a:p>
      </xdr:txBody>
    </xdr:sp>
    <xdr:clientData/>
  </xdr:oneCellAnchor>
  <xdr:oneCellAnchor>
    <xdr:from>
      <xdr:col>0</xdr:col>
      <xdr:colOff>590550</xdr:colOff>
      <xdr:row>21</xdr:row>
      <xdr:rowOff>9525</xdr:rowOff>
    </xdr:from>
    <xdr:ext cx="806183" cy="264560"/>
    <xdr:sp macro="" textlink="">
      <xdr:nvSpPr>
        <xdr:cNvPr id="30" name="TextBox 29">
          <a:extLst>
            <a:ext uri="{FF2B5EF4-FFF2-40B4-BE49-F238E27FC236}">
              <a16:creationId xmlns:a16="http://schemas.microsoft.com/office/drawing/2014/main" id="{AB077B57-225F-D0A3-6BD2-684618BF74C2}"/>
            </a:ext>
          </a:extLst>
        </xdr:cNvPr>
        <xdr:cNvSpPr txBox="1"/>
      </xdr:nvSpPr>
      <xdr:spPr>
        <a:xfrm>
          <a:off x="590550" y="4010025"/>
          <a:ext cx="8061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yo-NG" sz="1100">
              <a:solidFill>
                <a:schemeClr val="bg1"/>
              </a:solidFill>
              <a:effectLst/>
              <a:latin typeface="+mn-lt"/>
              <a:ea typeface="+mn-ea"/>
              <a:cs typeface="+mn-cs"/>
            </a:rPr>
            <a:t>Assesment</a:t>
          </a:r>
          <a:endParaRPr lang="en-US">
            <a:solidFill>
              <a:schemeClr val="bg1"/>
            </a:solidFill>
            <a:effectLst/>
          </a:endParaRPr>
        </a:p>
      </xdr:txBody>
    </xdr:sp>
    <xdr:clientData/>
  </xdr:oneCellAnchor>
  <xdr:twoCellAnchor>
    <xdr:from>
      <xdr:col>6</xdr:col>
      <xdr:colOff>254769</xdr:colOff>
      <xdr:row>10</xdr:row>
      <xdr:rowOff>76157</xdr:rowOff>
    </xdr:from>
    <xdr:to>
      <xdr:col>8</xdr:col>
      <xdr:colOff>135753</xdr:colOff>
      <xdr:row>17</xdr:row>
      <xdr:rowOff>186343</xdr:rowOff>
    </xdr:to>
    <mc:AlternateContent xmlns:mc="http://schemas.openxmlformats.org/markup-compatibility/2006">
      <mc:Choice xmlns:am3d="http://schemas.microsoft.com/office/drawing/2017/model3d" Requires="am3d">
        <xdr:graphicFrame macro="">
          <xdr:nvGraphicFramePr>
            <xdr:cNvPr id="27" name="3D Model 26" descr="Desk calendar">
              <a:extLst>
                <a:ext uri="{FF2B5EF4-FFF2-40B4-BE49-F238E27FC236}">
                  <a16:creationId xmlns:a16="http://schemas.microsoft.com/office/drawing/2014/main" id="{408AB53E-1038-5E23-FDFD-659FD2A68CBE}"/>
                </a:ext>
              </a:extLst>
            </xdr:cNvPr>
            <xdr:cNvGraphicFramePr>
              <a:graphicFrameLocks noChangeAspect="1"/>
            </xdr:cNvGraphicFramePr>
          </xdr:nvGraphicFramePr>
          <xdr:xfrm>
            <a:off x="0" y="0"/>
            <a:ext cx="0" cy="0"/>
          </xdr:xfrm>
          <a:graphic>
            <a:graphicData uri="http://schemas.microsoft.com/office/drawing/2017/model3d">
              <am3d:model3d xmlns:r="http://schemas.openxmlformats.org/officeDocument/2006/relationships" r:embed="rId13">
                <am3d:spPr>
                  <a:xfrm>
                    <a:off x="0" y="0"/>
                    <a:ext cx="1100184" cy="1443686"/>
                  </a:xfrm>
                  <a:prstGeom prst="rect">
                    <a:avLst/>
                  </a:prstGeom>
                </am3d:spPr>
                <am3d:camera>
                  <am3d:pos x="0" y="0" z="61131774"/>
                  <am3d:up dx="0" dy="36000000" dz="0"/>
                  <am3d:lookAt x="0" y="0" z="0"/>
                  <am3d:perspective fov="2700000"/>
                </am3d:camera>
                <am3d:trans>
                  <am3d:meterPerModelUnit n="3488716" d="1000000"/>
                  <am3d:preTrans dx="0" dy="-18000000" dz="-7548848"/>
                  <am3d:scale>
                    <am3d:sx n="1000000" d="1000000"/>
                    <am3d:sy n="1000000" d="1000000"/>
                    <am3d:sz n="1000000" d="1000000"/>
                  </am3d:scale>
                  <am3d:rot ax="830099" ay="1117728" az="269890"/>
                  <am3d:postTrans dx="0" dy="0" dz="0"/>
                </am3d:trans>
                <am3d:raster rName="Office3DRenderer" rVer="16.0.8326">
                  <am3d:blip r:embed="rId14"/>
                </am3d:raster>
                <am3d:objViewport viewportSz="1861595"/>
                <am3d:ambientLight>
                  <am3d:clr>
                    <a:scrgbClr r="50000" g="50000" b="50000"/>
                  </am3d:clr>
                  <am3d:illuminance n="500000" d="1000000"/>
                </am3d:ambientLight>
                <am3d:ptLight rad="0">
                  <am3d:clr>
                    <a:scrgbClr r="100000" g="75000" b="50000"/>
                  </am3d:clr>
                  <am3d:intensity n="9765625" d="1000000"/>
                  <am3d:pos x="21959998" y="70920001" z="16344003"/>
                </am3d:ptLight>
                <am3d:ptLight rad="0">
                  <am3d:clr>
                    <a:scrgbClr r="40000" g="60000" b="95000"/>
                  </am3d:clr>
                  <am3d:intensity n="12250000" d="1000000"/>
                  <am3d:pos x="-37964106" y="51130435" z="57631972"/>
                </am3d:ptLight>
                <am3d:ptLight rad="0">
                  <am3d:clr>
                    <a:scrgbClr r="86837" g="72700" b="100000"/>
                  </am3d:clr>
                  <am3d:intensity n="3125000" d="1000000"/>
                  <am3d:pos x="-37739122" y="58056624" z="-34769649"/>
                </am3d:ptLight>
              </am3d:model3d>
            </a:graphicData>
          </a:graphic>
        </xdr:graphicFrame>
      </mc:Choice>
      <mc:Fallback>
        <xdr:pic>
          <xdr:nvPicPr>
            <xdr:cNvPr id="27" name="3D Model 26" descr="Desk calendar">
              <a:extLst>
                <a:ext uri="{FF2B5EF4-FFF2-40B4-BE49-F238E27FC236}">
                  <a16:creationId xmlns:a16="http://schemas.microsoft.com/office/drawing/2014/main" id="{408AB53E-1038-5E23-FDFD-659FD2A68CBE}"/>
                </a:ext>
              </a:extLst>
            </xdr:cNvPr>
            <xdr:cNvPicPr>
              <a:picLocks noGrp="1" noRot="1" noChangeAspect="1" noMove="1" noResize="1" noEditPoints="1" noAdjustHandles="1" noChangeArrowheads="1" noChangeShapeType="1" noCrop="1"/>
            </xdr:cNvPicPr>
          </xdr:nvPicPr>
          <xdr:blipFill>
            <a:blip xmlns:r="http://schemas.openxmlformats.org/officeDocument/2006/relationships" r:embed="rId14"/>
            <a:stretch>
              <a:fillRect/>
            </a:stretch>
          </xdr:blipFill>
          <xdr:spPr>
            <a:xfrm>
              <a:off x="3912369" y="1981157"/>
              <a:ext cx="1100184" cy="1443686"/>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0</xdr:row>
      <xdr:rowOff>76200</xdr:rowOff>
    </xdr:from>
    <xdr:to>
      <xdr:col>2</xdr:col>
      <xdr:colOff>209551</xdr:colOff>
      <xdr:row>32</xdr:row>
      <xdr:rowOff>76200</xdr:rowOff>
    </xdr:to>
    <xdr:sp macro="" textlink="">
      <xdr:nvSpPr>
        <xdr:cNvPr id="2" name="Rectangle 1">
          <a:extLst>
            <a:ext uri="{FF2B5EF4-FFF2-40B4-BE49-F238E27FC236}">
              <a16:creationId xmlns:a16="http://schemas.microsoft.com/office/drawing/2014/main" id="{7261CEED-4D55-4626-9F26-2FC64022C63B}"/>
            </a:ext>
          </a:extLst>
        </xdr:cNvPr>
        <xdr:cNvSpPr/>
      </xdr:nvSpPr>
      <xdr:spPr>
        <a:xfrm>
          <a:off x="152400" y="76200"/>
          <a:ext cx="1276351" cy="6096000"/>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438151</xdr:colOff>
      <xdr:row>1</xdr:row>
      <xdr:rowOff>161923</xdr:rowOff>
    </xdr:from>
    <xdr:to>
      <xdr:col>2</xdr:col>
      <xdr:colOff>209551</xdr:colOff>
      <xdr:row>30</xdr:row>
      <xdr:rowOff>123827</xdr:rowOff>
    </xdr:to>
    <xdr:sp macro="" textlink="">
      <xdr:nvSpPr>
        <xdr:cNvPr id="3" name="Rectangle: Top Corners Rounded 2">
          <a:extLst>
            <a:ext uri="{FF2B5EF4-FFF2-40B4-BE49-F238E27FC236}">
              <a16:creationId xmlns:a16="http://schemas.microsoft.com/office/drawing/2014/main" id="{8E548638-4640-48B1-8A29-A9C94D1E4C8C}"/>
            </a:ext>
          </a:extLst>
        </xdr:cNvPr>
        <xdr:cNvSpPr/>
      </xdr:nvSpPr>
      <xdr:spPr>
        <a:xfrm rot="16200000">
          <a:off x="-1809751" y="2600325"/>
          <a:ext cx="5486404" cy="990600"/>
        </a:xfrm>
        <a:prstGeom prst="round2Same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solidFill>
          </a:endParaRPr>
        </a:p>
      </xdr:txBody>
    </xdr:sp>
    <xdr:clientData/>
  </xdr:twoCellAnchor>
  <xdr:twoCellAnchor>
    <xdr:from>
      <xdr:col>2</xdr:col>
      <xdr:colOff>209550</xdr:colOff>
      <xdr:row>1</xdr:row>
      <xdr:rowOff>161928</xdr:rowOff>
    </xdr:from>
    <xdr:to>
      <xdr:col>19</xdr:col>
      <xdr:colOff>95250</xdr:colOff>
      <xdr:row>30</xdr:row>
      <xdr:rowOff>114300</xdr:rowOff>
    </xdr:to>
    <xdr:sp macro="" textlink="">
      <xdr:nvSpPr>
        <xdr:cNvPr id="4" name="Rectangle: Top Corners Rounded 3">
          <a:extLst>
            <a:ext uri="{FF2B5EF4-FFF2-40B4-BE49-F238E27FC236}">
              <a16:creationId xmlns:a16="http://schemas.microsoft.com/office/drawing/2014/main" id="{2AFD4E07-580E-4BD5-8A96-0DD4DD6BEE53}"/>
            </a:ext>
          </a:extLst>
        </xdr:cNvPr>
        <xdr:cNvSpPr/>
      </xdr:nvSpPr>
      <xdr:spPr>
        <a:xfrm rot="5400000">
          <a:off x="3814764" y="-2033586"/>
          <a:ext cx="5476872" cy="10248900"/>
        </a:xfrm>
        <a:prstGeom prst="round2SameRect">
          <a:avLst>
            <a:gd name="adj1" fmla="val 5342"/>
            <a:gd name="adj2"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523876</xdr:colOff>
      <xdr:row>16</xdr:row>
      <xdr:rowOff>152400</xdr:rowOff>
    </xdr:from>
    <xdr:to>
      <xdr:col>2</xdr:col>
      <xdr:colOff>213582</xdr:colOff>
      <xdr:row>20</xdr:row>
      <xdr:rowOff>74616</xdr:rowOff>
    </xdr:to>
    <xdr:grpSp>
      <xdr:nvGrpSpPr>
        <xdr:cNvPr id="5" name="Group 4">
          <a:extLst>
            <a:ext uri="{FF2B5EF4-FFF2-40B4-BE49-F238E27FC236}">
              <a16:creationId xmlns:a16="http://schemas.microsoft.com/office/drawing/2014/main" id="{5A3DB006-D3D6-4A1A-AB2C-D8FE33F2D323}"/>
            </a:ext>
          </a:extLst>
        </xdr:cNvPr>
        <xdr:cNvGrpSpPr/>
      </xdr:nvGrpSpPr>
      <xdr:grpSpPr>
        <a:xfrm>
          <a:off x="523876" y="3200400"/>
          <a:ext cx="908906" cy="684216"/>
          <a:chOff x="2741741" y="1291360"/>
          <a:chExt cx="1232808" cy="879199"/>
        </a:xfrm>
        <a:solidFill>
          <a:schemeClr val="bg1">
            <a:lumMod val="95000"/>
          </a:schemeClr>
        </a:solidFill>
      </xdr:grpSpPr>
      <xdr:sp macro="" textlink="">
        <xdr:nvSpPr>
          <xdr:cNvPr id="6" name="Rectangle: Top Corners Rounded 5">
            <a:extLst>
              <a:ext uri="{FF2B5EF4-FFF2-40B4-BE49-F238E27FC236}">
                <a16:creationId xmlns:a16="http://schemas.microsoft.com/office/drawing/2014/main" id="{9853C740-56EC-ADA0-4B9C-44EC21984341}"/>
              </a:ext>
            </a:extLst>
          </xdr:cNvPr>
          <xdr:cNvSpPr/>
        </xdr:nvSpPr>
        <xdr:spPr>
          <a:xfrm rot="16200000">
            <a:off x="3002810" y="1228053"/>
            <a:ext cx="480722" cy="1002859"/>
          </a:xfrm>
          <a:prstGeom prst="round2SameRect">
            <a:avLst>
              <a:gd name="adj1" fmla="val 50000"/>
              <a:gd name="adj2" fmla="val 0"/>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sp macro="" textlink="">
        <xdr:nvSpPr>
          <xdr:cNvPr id="7" name="Freeform: Shape 6">
            <a:extLst>
              <a:ext uri="{FF2B5EF4-FFF2-40B4-BE49-F238E27FC236}">
                <a16:creationId xmlns:a16="http://schemas.microsoft.com/office/drawing/2014/main" id="{C34C2F7B-D916-CA27-46F9-CFD023066A22}"/>
              </a:ext>
            </a:extLst>
          </xdr:cNvPr>
          <xdr:cNvSpPr/>
        </xdr:nvSpPr>
        <xdr:spPr>
          <a:xfrm>
            <a:off x="3744601" y="1291360"/>
            <a:ext cx="229948" cy="879199"/>
          </a:xfrm>
          <a:custGeom>
            <a:avLst/>
            <a:gdLst>
              <a:gd name="connsiteX0" fmla="*/ 229948 w 229948"/>
              <a:gd name="connsiteY0" fmla="*/ 0 h 886918"/>
              <a:gd name="connsiteX1" fmla="*/ 229948 w 229948"/>
              <a:gd name="connsiteY1" fmla="*/ 886918 h 886918"/>
              <a:gd name="connsiteX2" fmla="*/ 220680 w 229948"/>
              <a:gd name="connsiteY2" fmla="*/ 846537 h 886918"/>
              <a:gd name="connsiteX3" fmla="*/ 0 w 229948"/>
              <a:gd name="connsiteY3" fmla="*/ 684075 h 886918"/>
              <a:gd name="connsiteX4" fmla="*/ 0 w 229948"/>
              <a:gd name="connsiteY4" fmla="*/ 200202 h 886918"/>
              <a:gd name="connsiteX5" fmla="*/ 223062 w 229948"/>
              <a:gd name="connsiteY5" fmla="*/ 30597 h 886918"/>
              <a:gd name="connsiteX6" fmla="*/ 229948 w 229948"/>
              <a:gd name="connsiteY6" fmla="*/ 0 h 8869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29948" h="886918">
                <a:moveTo>
                  <a:pt x="229948" y="0"/>
                </a:moveTo>
                <a:lnTo>
                  <a:pt x="229948" y="886918"/>
                </a:lnTo>
                <a:lnTo>
                  <a:pt x="220680" y="846537"/>
                </a:lnTo>
                <a:cubicBezTo>
                  <a:pt x="197106" y="771368"/>
                  <a:pt x="138825" y="680900"/>
                  <a:pt x="0" y="684075"/>
                </a:cubicBezTo>
                <a:lnTo>
                  <a:pt x="0" y="200202"/>
                </a:lnTo>
                <a:cubicBezTo>
                  <a:pt x="142000" y="193852"/>
                  <a:pt x="200281" y="103384"/>
                  <a:pt x="223062" y="30597"/>
                </a:cubicBezTo>
                <a:lnTo>
                  <a:pt x="229948" y="0"/>
                </a:lnTo>
                <a:close/>
              </a:path>
            </a:pathLst>
          </a:cu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grpSp>
    <xdr:clientData/>
  </xdr:twoCellAnchor>
  <xdr:oneCellAnchor>
    <xdr:from>
      <xdr:col>0</xdr:col>
      <xdr:colOff>590550</xdr:colOff>
      <xdr:row>5</xdr:row>
      <xdr:rowOff>57150</xdr:rowOff>
    </xdr:from>
    <xdr:ext cx="807722" cy="264560"/>
    <xdr:sp macro="" textlink="">
      <xdr:nvSpPr>
        <xdr:cNvPr id="8" name="TextBox 7">
          <a:hlinkClick xmlns:r="http://schemas.openxmlformats.org/officeDocument/2006/relationships" r:id="rId1"/>
          <a:extLst>
            <a:ext uri="{FF2B5EF4-FFF2-40B4-BE49-F238E27FC236}">
              <a16:creationId xmlns:a16="http://schemas.microsoft.com/office/drawing/2014/main" id="{15EB8841-9195-4DC8-98A0-24BEAAB4CF47}"/>
            </a:ext>
          </a:extLst>
        </xdr:cNvPr>
        <xdr:cNvSpPr txBox="1"/>
      </xdr:nvSpPr>
      <xdr:spPr>
        <a:xfrm>
          <a:off x="590550" y="1009650"/>
          <a:ext cx="8077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yo-NG" sz="1100">
              <a:solidFill>
                <a:schemeClr val="bg1"/>
              </a:solidFill>
            </a:rPr>
            <a:t>Dashboard</a:t>
          </a:r>
        </a:p>
      </xdr:txBody>
    </xdr:sp>
    <xdr:clientData/>
  </xdr:oneCellAnchor>
  <xdr:twoCellAnchor>
    <xdr:from>
      <xdr:col>3</xdr:col>
      <xdr:colOff>190500</xdr:colOff>
      <xdr:row>1</xdr:row>
      <xdr:rowOff>161925</xdr:rowOff>
    </xdr:from>
    <xdr:to>
      <xdr:col>18</xdr:col>
      <xdr:colOff>161925</xdr:colOff>
      <xdr:row>3</xdr:row>
      <xdr:rowOff>85725</xdr:rowOff>
    </xdr:to>
    <xdr:sp macro="" textlink="">
      <xdr:nvSpPr>
        <xdr:cNvPr id="9" name="Rectangle 8">
          <a:extLst>
            <a:ext uri="{FF2B5EF4-FFF2-40B4-BE49-F238E27FC236}">
              <a16:creationId xmlns:a16="http://schemas.microsoft.com/office/drawing/2014/main" id="{357D3CC0-0341-4AD8-A8CB-4826F873E7E0}"/>
            </a:ext>
          </a:extLst>
        </xdr:cNvPr>
        <xdr:cNvSpPr/>
      </xdr:nvSpPr>
      <xdr:spPr>
        <a:xfrm>
          <a:off x="2019300" y="352425"/>
          <a:ext cx="9115425" cy="3048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218445</xdr:colOff>
      <xdr:row>4</xdr:row>
      <xdr:rowOff>28575</xdr:rowOff>
    </xdr:from>
    <xdr:to>
      <xdr:col>6</xdr:col>
      <xdr:colOff>57149</xdr:colOff>
      <xdr:row>6</xdr:row>
      <xdr:rowOff>177173</xdr:rowOff>
    </xdr:to>
    <xdr:grpSp>
      <xdr:nvGrpSpPr>
        <xdr:cNvPr id="10" name="Group 9">
          <a:extLst>
            <a:ext uri="{FF2B5EF4-FFF2-40B4-BE49-F238E27FC236}">
              <a16:creationId xmlns:a16="http://schemas.microsoft.com/office/drawing/2014/main" id="{C136F67D-1049-4DF0-B2D9-141E491DEB2A}"/>
            </a:ext>
          </a:extLst>
        </xdr:cNvPr>
        <xdr:cNvGrpSpPr/>
      </xdr:nvGrpSpPr>
      <xdr:grpSpPr>
        <a:xfrm>
          <a:off x="2047245" y="790575"/>
          <a:ext cx="1667504" cy="529598"/>
          <a:chOff x="2047245" y="776288"/>
          <a:chExt cx="1667504" cy="529598"/>
        </a:xfrm>
      </xdr:grpSpPr>
      <xdr:sp macro="" textlink="">
        <xdr:nvSpPr>
          <xdr:cNvPr id="11" name="Rectangle: Top Corners Rounded 10">
            <a:extLst>
              <a:ext uri="{FF2B5EF4-FFF2-40B4-BE49-F238E27FC236}">
                <a16:creationId xmlns:a16="http://schemas.microsoft.com/office/drawing/2014/main" id="{042547CF-9541-7866-0F9F-05D788F9C97F}"/>
              </a:ext>
            </a:extLst>
          </xdr:cNvPr>
          <xdr:cNvSpPr/>
        </xdr:nvSpPr>
        <xdr:spPr>
          <a:xfrm rot="5400000">
            <a:off x="2662235" y="252414"/>
            <a:ext cx="528639" cy="1576388"/>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Top Corners Rounded 11">
            <a:extLst>
              <a:ext uri="{FF2B5EF4-FFF2-40B4-BE49-F238E27FC236}">
                <a16:creationId xmlns:a16="http://schemas.microsoft.com/office/drawing/2014/main" id="{8AD40003-CFB8-F893-1563-2EE3C8D7289F}"/>
              </a:ext>
            </a:extLst>
          </xdr:cNvPr>
          <xdr:cNvSpPr/>
        </xdr:nvSpPr>
        <xdr:spPr>
          <a:xfrm rot="16200000">
            <a:off x="1828171" y="996321"/>
            <a:ext cx="528639" cy="90492"/>
          </a:xfrm>
          <a:prstGeom prst="round2SameRect">
            <a:avLst>
              <a:gd name="adj1" fmla="val 50000"/>
              <a:gd name="adj2" fmla="val 0"/>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250195</xdr:colOff>
      <xdr:row>4</xdr:row>
      <xdr:rowOff>28575</xdr:rowOff>
    </xdr:from>
    <xdr:to>
      <xdr:col>10</xdr:col>
      <xdr:colOff>88899</xdr:colOff>
      <xdr:row>6</xdr:row>
      <xdr:rowOff>177173</xdr:rowOff>
    </xdr:to>
    <xdr:grpSp>
      <xdr:nvGrpSpPr>
        <xdr:cNvPr id="13" name="Group 12">
          <a:extLst>
            <a:ext uri="{FF2B5EF4-FFF2-40B4-BE49-F238E27FC236}">
              <a16:creationId xmlns:a16="http://schemas.microsoft.com/office/drawing/2014/main" id="{DAC3EF86-E2C0-462B-BA0E-8DF10BFD3803}"/>
            </a:ext>
          </a:extLst>
        </xdr:cNvPr>
        <xdr:cNvGrpSpPr/>
      </xdr:nvGrpSpPr>
      <xdr:grpSpPr>
        <a:xfrm>
          <a:off x="4517395" y="790575"/>
          <a:ext cx="1667504" cy="529598"/>
          <a:chOff x="2047245" y="776288"/>
          <a:chExt cx="1667504" cy="529598"/>
        </a:xfrm>
      </xdr:grpSpPr>
      <xdr:sp macro="" textlink="">
        <xdr:nvSpPr>
          <xdr:cNvPr id="14" name="Rectangle: Top Corners Rounded 13">
            <a:extLst>
              <a:ext uri="{FF2B5EF4-FFF2-40B4-BE49-F238E27FC236}">
                <a16:creationId xmlns:a16="http://schemas.microsoft.com/office/drawing/2014/main" id="{17A868D7-308E-7661-B75D-AD10DE49449F}"/>
              </a:ext>
            </a:extLst>
          </xdr:cNvPr>
          <xdr:cNvSpPr/>
        </xdr:nvSpPr>
        <xdr:spPr>
          <a:xfrm rot="5400000">
            <a:off x="2662235" y="252414"/>
            <a:ext cx="528639" cy="1576388"/>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Top Corners Rounded 14">
            <a:extLst>
              <a:ext uri="{FF2B5EF4-FFF2-40B4-BE49-F238E27FC236}">
                <a16:creationId xmlns:a16="http://schemas.microsoft.com/office/drawing/2014/main" id="{1FBD90E3-CB69-7D1C-12C3-4888667D1B3B}"/>
              </a:ext>
            </a:extLst>
          </xdr:cNvPr>
          <xdr:cNvSpPr/>
        </xdr:nvSpPr>
        <xdr:spPr>
          <a:xfrm rot="16200000">
            <a:off x="1828171" y="996321"/>
            <a:ext cx="528639" cy="90492"/>
          </a:xfrm>
          <a:prstGeom prst="round2SameRect">
            <a:avLst>
              <a:gd name="adj1" fmla="val 50000"/>
              <a:gd name="adj2" fmla="val 0"/>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281945</xdr:colOff>
      <xdr:row>4</xdr:row>
      <xdr:rowOff>28575</xdr:rowOff>
    </xdr:from>
    <xdr:to>
      <xdr:col>14</xdr:col>
      <xdr:colOff>120649</xdr:colOff>
      <xdr:row>6</xdr:row>
      <xdr:rowOff>177173</xdr:rowOff>
    </xdr:to>
    <xdr:grpSp>
      <xdr:nvGrpSpPr>
        <xdr:cNvPr id="16" name="Group 15">
          <a:extLst>
            <a:ext uri="{FF2B5EF4-FFF2-40B4-BE49-F238E27FC236}">
              <a16:creationId xmlns:a16="http://schemas.microsoft.com/office/drawing/2014/main" id="{C772FAF6-47C5-4F71-B58C-CFDE8CE86DBA}"/>
            </a:ext>
          </a:extLst>
        </xdr:cNvPr>
        <xdr:cNvGrpSpPr/>
      </xdr:nvGrpSpPr>
      <xdr:grpSpPr>
        <a:xfrm>
          <a:off x="6987545" y="790575"/>
          <a:ext cx="1667504" cy="529598"/>
          <a:chOff x="2047245" y="776288"/>
          <a:chExt cx="1667504" cy="529598"/>
        </a:xfrm>
      </xdr:grpSpPr>
      <xdr:sp macro="" textlink="">
        <xdr:nvSpPr>
          <xdr:cNvPr id="17" name="Rectangle: Top Corners Rounded 16">
            <a:extLst>
              <a:ext uri="{FF2B5EF4-FFF2-40B4-BE49-F238E27FC236}">
                <a16:creationId xmlns:a16="http://schemas.microsoft.com/office/drawing/2014/main" id="{ACB4665A-E88D-AC12-47BF-DF1D74744B80}"/>
              </a:ext>
            </a:extLst>
          </xdr:cNvPr>
          <xdr:cNvSpPr/>
        </xdr:nvSpPr>
        <xdr:spPr>
          <a:xfrm rot="5400000">
            <a:off x="2662235" y="252414"/>
            <a:ext cx="528639" cy="1576388"/>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Top Corners Rounded 17">
            <a:extLst>
              <a:ext uri="{FF2B5EF4-FFF2-40B4-BE49-F238E27FC236}">
                <a16:creationId xmlns:a16="http://schemas.microsoft.com/office/drawing/2014/main" id="{27E2A7F3-A26F-88AF-4EF1-D765240F395F}"/>
              </a:ext>
            </a:extLst>
          </xdr:cNvPr>
          <xdr:cNvSpPr/>
        </xdr:nvSpPr>
        <xdr:spPr>
          <a:xfrm rot="16200000">
            <a:off x="1828171" y="996321"/>
            <a:ext cx="528639" cy="90492"/>
          </a:xfrm>
          <a:prstGeom prst="round2SameRect">
            <a:avLst>
              <a:gd name="adj1" fmla="val 50000"/>
              <a:gd name="adj2" fmla="val 0"/>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313695</xdr:colOff>
      <xdr:row>4</xdr:row>
      <xdr:rowOff>28575</xdr:rowOff>
    </xdr:from>
    <xdr:to>
      <xdr:col>18</xdr:col>
      <xdr:colOff>152399</xdr:colOff>
      <xdr:row>6</xdr:row>
      <xdr:rowOff>177173</xdr:rowOff>
    </xdr:to>
    <xdr:grpSp>
      <xdr:nvGrpSpPr>
        <xdr:cNvPr id="19" name="Group 18">
          <a:extLst>
            <a:ext uri="{FF2B5EF4-FFF2-40B4-BE49-F238E27FC236}">
              <a16:creationId xmlns:a16="http://schemas.microsoft.com/office/drawing/2014/main" id="{4977C085-E663-413C-B4A5-18F675E3EBCE}"/>
            </a:ext>
          </a:extLst>
        </xdr:cNvPr>
        <xdr:cNvGrpSpPr/>
      </xdr:nvGrpSpPr>
      <xdr:grpSpPr>
        <a:xfrm>
          <a:off x="9457695" y="790575"/>
          <a:ext cx="1667504" cy="529598"/>
          <a:chOff x="2047245" y="776288"/>
          <a:chExt cx="1667504" cy="529598"/>
        </a:xfrm>
      </xdr:grpSpPr>
      <xdr:sp macro="" textlink="">
        <xdr:nvSpPr>
          <xdr:cNvPr id="20" name="Rectangle: Top Corners Rounded 19">
            <a:extLst>
              <a:ext uri="{FF2B5EF4-FFF2-40B4-BE49-F238E27FC236}">
                <a16:creationId xmlns:a16="http://schemas.microsoft.com/office/drawing/2014/main" id="{54A9DA93-E519-D82C-2A50-362F2F6CAF10}"/>
              </a:ext>
            </a:extLst>
          </xdr:cNvPr>
          <xdr:cNvSpPr/>
        </xdr:nvSpPr>
        <xdr:spPr>
          <a:xfrm rot="5400000">
            <a:off x="2662235" y="252414"/>
            <a:ext cx="528639" cy="1576388"/>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Top Corners Rounded 20">
            <a:extLst>
              <a:ext uri="{FF2B5EF4-FFF2-40B4-BE49-F238E27FC236}">
                <a16:creationId xmlns:a16="http://schemas.microsoft.com/office/drawing/2014/main" id="{057E4CC5-1CAC-B4C1-8B1C-1244A43A18C2}"/>
              </a:ext>
            </a:extLst>
          </xdr:cNvPr>
          <xdr:cNvSpPr/>
        </xdr:nvSpPr>
        <xdr:spPr>
          <a:xfrm rot="16200000">
            <a:off x="1828171" y="996321"/>
            <a:ext cx="528639" cy="90492"/>
          </a:xfrm>
          <a:prstGeom prst="round2SameRect">
            <a:avLst>
              <a:gd name="adj1" fmla="val 50000"/>
              <a:gd name="adj2" fmla="val 0"/>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333375</xdr:colOff>
      <xdr:row>2</xdr:row>
      <xdr:rowOff>28575</xdr:rowOff>
    </xdr:from>
    <xdr:to>
      <xdr:col>8</xdr:col>
      <xdr:colOff>47625</xdr:colOff>
      <xdr:row>3</xdr:row>
      <xdr:rowOff>47625</xdr:rowOff>
    </xdr:to>
    <xdr:sp macro="" textlink="">
      <xdr:nvSpPr>
        <xdr:cNvPr id="26" name="TextBox 25">
          <a:extLst>
            <a:ext uri="{FF2B5EF4-FFF2-40B4-BE49-F238E27FC236}">
              <a16:creationId xmlns:a16="http://schemas.microsoft.com/office/drawing/2014/main" id="{B9C6FD88-95CB-41B3-A7B7-7C8F2E3C367F}"/>
            </a:ext>
          </a:extLst>
        </xdr:cNvPr>
        <xdr:cNvSpPr txBox="1"/>
      </xdr:nvSpPr>
      <xdr:spPr>
        <a:xfrm>
          <a:off x="2162175" y="409575"/>
          <a:ext cx="2762250"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200">
              <a:ln>
                <a:noFill/>
              </a:ln>
              <a:effectLst>
                <a:outerShdw blurRad="50800" dist="38100" dir="13500000" algn="br" rotWithShape="0">
                  <a:prstClr val="black">
                    <a:alpha val="40000"/>
                  </a:prstClr>
                </a:outerShdw>
              </a:effectLst>
            </a:rPr>
            <a:t>Welcome To aaqooPro</a:t>
          </a:r>
          <a:r>
            <a:rPr lang="yo-NG" sz="1200" baseline="0">
              <a:ln>
                <a:noFill/>
              </a:ln>
              <a:effectLst>
                <a:outerShdw blurRad="50800" dist="38100" dir="13500000" algn="br" rotWithShape="0">
                  <a:prstClr val="black">
                    <a:alpha val="40000"/>
                  </a:prstClr>
                </a:outerShdw>
              </a:effectLst>
            </a:rPr>
            <a:t> Group of School</a:t>
          </a:r>
          <a:endParaRPr lang="en-US" sz="1200">
            <a:ln>
              <a:noFill/>
            </a:ln>
            <a:effectLst>
              <a:outerShdw blurRad="50800" dist="38100" dir="13500000" algn="br" rotWithShape="0">
                <a:prstClr val="black">
                  <a:alpha val="40000"/>
                </a:prstClr>
              </a:outerShdw>
            </a:effectLst>
          </a:endParaRPr>
        </a:p>
      </xdr:txBody>
    </xdr:sp>
    <xdr:clientData/>
  </xdr:twoCellAnchor>
  <xdr:twoCellAnchor>
    <xdr:from>
      <xdr:col>16</xdr:col>
      <xdr:colOff>333375</xdr:colOff>
      <xdr:row>2</xdr:row>
      <xdr:rowOff>19050</xdr:rowOff>
    </xdr:from>
    <xdr:to>
      <xdr:col>18</xdr:col>
      <xdr:colOff>95250</xdr:colOff>
      <xdr:row>3</xdr:row>
      <xdr:rowOff>57150</xdr:rowOff>
    </xdr:to>
    <xdr:sp macro="" textlink="">
      <xdr:nvSpPr>
        <xdr:cNvPr id="27" name="TextBox 26">
          <a:extLst>
            <a:ext uri="{FF2B5EF4-FFF2-40B4-BE49-F238E27FC236}">
              <a16:creationId xmlns:a16="http://schemas.microsoft.com/office/drawing/2014/main" id="{DC4FA37C-DDA8-4854-96D5-9F89FE09B8FD}"/>
            </a:ext>
          </a:extLst>
        </xdr:cNvPr>
        <xdr:cNvSpPr txBox="1"/>
      </xdr:nvSpPr>
      <xdr:spPr>
        <a:xfrm>
          <a:off x="10086975" y="400050"/>
          <a:ext cx="98107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100"/>
            <a:t>Session:</a:t>
          </a:r>
          <a:r>
            <a:rPr lang="yo-NG" sz="1100" baseline="0"/>
            <a:t> 2020</a:t>
          </a:r>
          <a:endParaRPr lang="en-US" sz="1100"/>
        </a:p>
      </xdr:txBody>
    </xdr:sp>
    <xdr:clientData/>
  </xdr:twoCellAnchor>
  <xdr:twoCellAnchor editAs="oneCell">
    <xdr:from>
      <xdr:col>11</xdr:col>
      <xdr:colOff>466725</xdr:colOff>
      <xdr:row>4</xdr:row>
      <xdr:rowOff>145238</xdr:rowOff>
    </xdr:from>
    <xdr:to>
      <xdr:col>12</xdr:col>
      <xdr:colOff>154800</xdr:colOff>
      <xdr:row>6</xdr:row>
      <xdr:rowOff>61913</xdr:rowOff>
    </xdr:to>
    <xdr:pic>
      <xdr:nvPicPr>
        <xdr:cNvPr id="28" name="Graphic 27" descr="School boy">
          <a:extLst>
            <a:ext uri="{FF2B5EF4-FFF2-40B4-BE49-F238E27FC236}">
              <a16:creationId xmlns:a16="http://schemas.microsoft.com/office/drawing/2014/main" id="{7E35B5C3-5CF3-4901-8DC4-42D39311B07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172325" y="907238"/>
          <a:ext cx="297675" cy="297675"/>
        </a:xfrm>
        <a:prstGeom prst="rect">
          <a:avLst/>
        </a:prstGeom>
      </xdr:spPr>
    </xdr:pic>
    <xdr:clientData/>
  </xdr:twoCellAnchor>
  <xdr:twoCellAnchor editAs="oneCell">
    <xdr:from>
      <xdr:col>3</xdr:col>
      <xdr:colOff>390525</xdr:colOff>
      <xdr:row>4</xdr:row>
      <xdr:rowOff>145238</xdr:rowOff>
    </xdr:from>
    <xdr:to>
      <xdr:col>4</xdr:col>
      <xdr:colOff>78600</xdr:colOff>
      <xdr:row>6</xdr:row>
      <xdr:rowOff>61913</xdr:rowOff>
    </xdr:to>
    <xdr:pic>
      <xdr:nvPicPr>
        <xdr:cNvPr id="29" name="Graphic 28" descr="Schoolhouse">
          <a:extLst>
            <a:ext uri="{FF2B5EF4-FFF2-40B4-BE49-F238E27FC236}">
              <a16:creationId xmlns:a16="http://schemas.microsoft.com/office/drawing/2014/main" id="{2FBE4F46-E3E9-44A9-8A70-96C376BB150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219325" y="907238"/>
          <a:ext cx="297675" cy="297675"/>
        </a:xfrm>
        <a:prstGeom prst="rect">
          <a:avLst/>
        </a:prstGeom>
      </xdr:spPr>
    </xdr:pic>
    <xdr:clientData/>
  </xdr:twoCellAnchor>
  <xdr:twoCellAnchor>
    <xdr:from>
      <xdr:col>5</xdr:col>
      <xdr:colOff>1</xdr:colOff>
      <xdr:row>4</xdr:row>
      <xdr:rowOff>76200</xdr:rowOff>
    </xdr:from>
    <xdr:to>
      <xdr:col>6</xdr:col>
      <xdr:colOff>19050</xdr:colOff>
      <xdr:row>5</xdr:row>
      <xdr:rowOff>133350</xdr:rowOff>
    </xdr:to>
    <xdr:sp macro="" textlink="">
      <xdr:nvSpPr>
        <xdr:cNvPr id="34" name="TextBox 33">
          <a:extLst>
            <a:ext uri="{FF2B5EF4-FFF2-40B4-BE49-F238E27FC236}">
              <a16:creationId xmlns:a16="http://schemas.microsoft.com/office/drawing/2014/main" id="{113549F6-AA1D-477F-BBD0-3E53DF4611FF}"/>
            </a:ext>
          </a:extLst>
        </xdr:cNvPr>
        <xdr:cNvSpPr txBox="1"/>
      </xdr:nvSpPr>
      <xdr:spPr>
        <a:xfrm>
          <a:off x="3048001" y="838200"/>
          <a:ext cx="628649"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100">
              <a:solidFill>
                <a:schemeClr val="bg1">
                  <a:lumMod val="65000"/>
                </a:schemeClr>
              </a:solidFill>
            </a:rPr>
            <a:t>School</a:t>
          </a:r>
          <a:endParaRPr lang="en-US" sz="1100">
            <a:solidFill>
              <a:schemeClr val="bg1">
                <a:lumMod val="65000"/>
              </a:schemeClr>
            </a:solidFill>
          </a:endParaRPr>
        </a:p>
      </xdr:txBody>
    </xdr:sp>
    <xdr:clientData/>
  </xdr:twoCellAnchor>
  <xdr:twoCellAnchor>
    <xdr:from>
      <xdr:col>8</xdr:col>
      <xdr:colOff>263039</xdr:colOff>
      <xdr:row>4</xdr:row>
      <xdr:rowOff>85726</xdr:rowOff>
    </xdr:from>
    <xdr:to>
      <xdr:col>9</xdr:col>
      <xdr:colOff>158263</xdr:colOff>
      <xdr:row>5</xdr:row>
      <xdr:rowOff>66676</xdr:rowOff>
    </xdr:to>
    <xdr:sp macro="" textlink="">
      <xdr:nvSpPr>
        <xdr:cNvPr id="35" name="TextBox 34">
          <a:extLst>
            <a:ext uri="{FF2B5EF4-FFF2-40B4-BE49-F238E27FC236}">
              <a16:creationId xmlns:a16="http://schemas.microsoft.com/office/drawing/2014/main" id="{CD975885-924B-4712-974B-DF5847BCE2BB}"/>
            </a:ext>
          </a:extLst>
        </xdr:cNvPr>
        <xdr:cNvSpPr txBox="1"/>
      </xdr:nvSpPr>
      <xdr:spPr>
        <a:xfrm>
          <a:off x="5139839" y="847726"/>
          <a:ext cx="504824"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100">
              <a:solidFill>
                <a:schemeClr val="bg1">
                  <a:lumMod val="65000"/>
                </a:schemeClr>
              </a:solidFill>
            </a:rPr>
            <a:t>Male</a:t>
          </a:r>
          <a:endParaRPr lang="en-US" sz="1100">
            <a:solidFill>
              <a:schemeClr val="bg1">
                <a:lumMod val="65000"/>
              </a:schemeClr>
            </a:solidFill>
          </a:endParaRPr>
        </a:p>
      </xdr:txBody>
    </xdr:sp>
    <xdr:clientData/>
  </xdr:twoCellAnchor>
  <xdr:twoCellAnchor>
    <xdr:from>
      <xdr:col>13</xdr:col>
      <xdr:colOff>19786</xdr:colOff>
      <xdr:row>4</xdr:row>
      <xdr:rowOff>76201</xdr:rowOff>
    </xdr:from>
    <xdr:to>
      <xdr:col>14</xdr:col>
      <xdr:colOff>109906</xdr:colOff>
      <xdr:row>5</xdr:row>
      <xdr:rowOff>80597</xdr:rowOff>
    </xdr:to>
    <xdr:sp macro="" textlink="">
      <xdr:nvSpPr>
        <xdr:cNvPr id="36" name="TextBox 35">
          <a:extLst>
            <a:ext uri="{FF2B5EF4-FFF2-40B4-BE49-F238E27FC236}">
              <a16:creationId xmlns:a16="http://schemas.microsoft.com/office/drawing/2014/main" id="{5488C5E0-D9F1-4335-93B0-94326F2F0C80}"/>
            </a:ext>
          </a:extLst>
        </xdr:cNvPr>
        <xdr:cNvSpPr txBox="1"/>
      </xdr:nvSpPr>
      <xdr:spPr>
        <a:xfrm>
          <a:off x="7944586" y="838201"/>
          <a:ext cx="699720" cy="1948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100">
              <a:solidFill>
                <a:schemeClr val="bg1">
                  <a:lumMod val="65000"/>
                </a:schemeClr>
              </a:solidFill>
            </a:rPr>
            <a:t>Students</a:t>
          </a:r>
          <a:endParaRPr lang="en-US" sz="1100">
            <a:solidFill>
              <a:schemeClr val="bg1">
                <a:lumMod val="65000"/>
              </a:schemeClr>
            </a:solidFill>
          </a:endParaRPr>
        </a:p>
      </xdr:txBody>
    </xdr:sp>
    <xdr:clientData/>
  </xdr:twoCellAnchor>
  <xdr:twoCellAnchor>
    <xdr:from>
      <xdr:col>17</xdr:col>
      <xdr:colOff>95988</xdr:colOff>
      <xdr:row>4</xdr:row>
      <xdr:rowOff>95251</xdr:rowOff>
    </xdr:from>
    <xdr:to>
      <xdr:col>18</xdr:col>
      <xdr:colOff>146542</xdr:colOff>
      <xdr:row>5</xdr:row>
      <xdr:rowOff>80597</xdr:rowOff>
    </xdr:to>
    <xdr:sp macro="" textlink="">
      <xdr:nvSpPr>
        <xdr:cNvPr id="37" name="TextBox 36">
          <a:extLst>
            <a:ext uri="{FF2B5EF4-FFF2-40B4-BE49-F238E27FC236}">
              <a16:creationId xmlns:a16="http://schemas.microsoft.com/office/drawing/2014/main" id="{39089033-8C83-41A7-88A3-97EF986D6134}"/>
            </a:ext>
          </a:extLst>
        </xdr:cNvPr>
        <xdr:cNvSpPr txBox="1"/>
      </xdr:nvSpPr>
      <xdr:spPr>
        <a:xfrm>
          <a:off x="10459188" y="857251"/>
          <a:ext cx="660154" cy="1758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100">
              <a:solidFill>
                <a:schemeClr val="bg1">
                  <a:lumMod val="65000"/>
                </a:schemeClr>
              </a:solidFill>
            </a:rPr>
            <a:t>Courses</a:t>
          </a:r>
          <a:endParaRPr lang="en-US" sz="1100">
            <a:solidFill>
              <a:schemeClr val="bg1">
                <a:lumMod val="65000"/>
              </a:schemeClr>
            </a:solidFill>
          </a:endParaRPr>
        </a:p>
      </xdr:txBody>
    </xdr:sp>
    <xdr:clientData/>
  </xdr:twoCellAnchor>
  <xdr:twoCellAnchor editAs="oneCell">
    <xdr:from>
      <xdr:col>15</xdr:col>
      <xdr:colOff>504826</xdr:colOff>
      <xdr:row>4</xdr:row>
      <xdr:rowOff>171451</xdr:rowOff>
    </xdr:from>
    <xdr:to>
      <xdr:col>16</xdr:col>
      <xdr:colOff>161926</xdr:colOff>
      <xdr:row>6</xdr:row>
      <xdr:rowOff>57151</xdr:rowOff>
    </xdr:to>
    <xdr:pic>
      <xdr:nvPicPr>
        <xdr:cNvPr id="38" name="Graphic 37" descr="Books">
          <a:extLst>
            <a:ext uri="{FF2B5EF4-FFF2-40B4-BE49-F238E27FC236}">
              <a16:creationId xmlns:a16="http://schemas.microsoft.com/office/drawing/2014/main" id="{4A4E4A60-90A3-4B85-A436-4F76CF683E5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648826" y="933451"/>
          <a:ext cx="266700" cy="266700"/>
        </a:xfrm>
        <a:prstGeom prst="rect">
          <a:avLst/>
        </a:prstGeom>
      </xdr:spPr>
    </xdr:pic>
    <xdr:clientData/>
  </xdr:twoCellAnchor>
  <xdr:twoCellAnchor>
    <xdr:from>
      <xdr:col>17</xdr:col>
      <xdr:colOff>296013</xdr:colOff>
      <xdr:row>5</xdr:row>
      <xdr:rowOff>66675</xdr:rowOff>
    </xdr:from>
    <xdr:to>
      <xdr:col>18</xdr:col>
      <xdr:colOff>19786</xdr:colOff>
      <xdr:row>6</xdr:row>
      <xdr:rowOff>95250</xdr:rowOff>
    </xdr:to>
    <xdr:sp macro="" textlink="">
      <xdr:nvSpPr>
        <xdr:cNvPr id="39" name="TextBox 38">
          <a:extLst>
            <a:ext uri="{FF2B5EF4-FFF2-40B4-BE49-F238E27FC236}">
              <a16:creationId xmlns:a16="http://schemas.microsoft.com/office/drawing/2014/main" id="{FFFDBCAD-19CC-4108-B7CC-84D1423503D8}"/>
            </a:ext>
          </a:extLst>
        </xdr:cNvPr>
        <xdr:cNvSpPr txBox="1"/>
      </xdr:nvSpPr>
      <xdr:spPr>
        <a:xfrm>
          <a:off x="10659213" y="1019175"/>
          <a:ext cx="333373"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600">
              <a:solidFill>
                <a:schemeClr val="accent1"/>
              </a:solidFill>
            </a:rPr>
            <a:t>4</a:t>
          </a:r>
          <a:endParaRPr lang="en-US" sz="1600">
            <a:solidFill>
              <a:schemeClr val="accent1"/>
            </a:solidFill>
          </a:endParaRPr>
        </a:p>
      </xdr:txBody>
    </xdr:sp>
    <xdr:clientData/>
  </xdr:twoCellAnchor>
  <xdr:twoCellAnchor>
    <xdr:from>
      <xdr:col>13</xdr:col>
      <xdr:colOff>143611</xdr:colOff>
      <xdr:row>5</xdr:row>
      <xdr:rowOff>85725</xdr:rowOff>
    </xdr:from>
    <xdr:to>
      <xdr:col>13</xdr:col>
      <xdr:colOff>570770</xdr:colOff>
      <xdr:row>6</xdr:row>
      <xdr:rowOff>152400</xdr:rowOff>
    </xdr:to>
    <xdr:sp macro="" textlink="Pivot!$A$8">
      <xdr:nvSpPr>
        <xdr:cNvPr id="40" name="TextBox 39">
          <a:extLst>
            <a:ext uri="{FF2B5EF4-FFF2-40B4-BE49-F238E27FC236}">
              <a16:creationId xmlns:a16="http://schemas.microsoft.com/office/drawing/2014/main" id="{8411235D-6CBA-4BC4-98CC-70E4A0A86774}"/>
            </a:ext>
          </a:extLst>
        </xdr:cNvPr>
        <xdr:cNvSpPr txBox="1"/>
      </xdr:nvSpPr>
      <xdr:spPr>
        <a:xfrm>
          <a:off x="8068411" y="1038225"/>
          <a:ext cx="427159"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E7ED406-4D72-473E-A3EE-ED5DDA0DEF3E}" type="TxLink">
            <a:rPr lang="en-US" sz="1600" b="0" i="0" u="none" strike="noStrike">
              <a:solidFill>
                <a:schemeClr val="accent1"/>
              </a:solidFill>
              <a:latin typeface="Calibri"/>
              <a:cs typeface="Calibri"/>
            </a:rPr>
            <a:pPr/>
            <a:t>50</a:t>
          </a:fld>
          <a:endParaRPr lang="en-US" sz="1600">
            <a:solidFill>
              <a:schemeClr val="accent1"/>
            </a:solidFill>
          </a:endParaRPr>
        </a:p>
      </xdr:txBody>
    </xdr:sp>
    <xdr:clientData/>
  </xdr:twoCellAnchor>
  <xdr:twoCellAnchor>
    <xdr:from>
      <xdr:col>8</xdr:col>
      <xdr:colOff>320189</xdr:colOff>
      <xdr:row>5</xdr:row>
      <xdr:rowOff>76200</xdr:rowOff>
    </xdr:from>
    <xdr:to>
      <xdr:col>9</xdr:col>
      <xdr:colOff>131153</xdr:colOff>
      <xdr:row>6</xdr:row>
      <xdr:rowOff>142875</xdr:rowOff>
    </xdr:to>
    <xdr:sp macro="" textlink="Pivot!$B$4">
      <xdr:nvSpPr>
        <xdr:cNvPr id="41" name="TextBox 40">
          <a:extLst>
            <a:ext uri="{FF2B5EF4-FFF2-40B4-BE49-F238E27FC236}">
              <a16:creationId xmlns:a16="http://schemas.microsoft.com/office/drawing/2014/main" id="{E5D9D183-F14E-47B8-8527-0E4D25ED11DE}"/>
            </a:ext>
          </a:extLst>
        </xdr:cNvPr>
        <xdr:cNvSpPr txBox="1"/>
      </xdr:nvSpPr>
      <xdr:spPr>
        <a:xfrm>
          <a:off x="5196989" y="1028700"/>
          <a:ext cx="420564"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A86ACC6-CEA5-46AD-8124-3855A362C424}" type="TxLink">
            <a:rPr lang="en-US" sz="1600" b="0" i="0" u="none" strike="noStrike">
              <a:solidFill>
                <a:schemeClr val="accent1"/>
              </a:solidFill>
              <a:latin typeface="Calibri"/>
              <a:cs typeface="Calibri"/>
            </a:rPr>
            <a:pPr/>
            <a:t>29</a:t>
          </a:fld>
          <a:endParaRPr lang="en-US" sz="1600">
            <a:solidFill>
              <a:schemeClr val="accent1"/>
            </a:solidFill>
          </a:endParaRPr>
        </a:p>
      </xdr:txBody>
    </xdr:sp>
    <xdr:clientData/>
  </xdr:twoCellAnchor>
  <xdr:twoCellAnchor>
    <xdr:from>
      <xdr:col>9</xdr:col>
      <xdr:colOff>57883</xdr:colOff>
      <xdr:row>4</xdr:row>
      <xdr:rowOff>107708</xdr:rowOff>
    </xdr:from>
    <xdr:to>
      <xdr:col>10</xdr:col>
      <xdr:colOff>80596</xdr:colOff>
      <xdr:row>5</xdr:row>
      <xdr:rowOff>36636</xdr:rowOff>
    </xdr:to>
    <xdr:sp macro="" textlink="">
      <xdr:nvSpPr>
        <xdr:cNvPr id="42" name="TextBox 41">
          <a:extLst>
            <a:ext uri="{FF2B5EF4-FFF2-40B4-BE49-F238E27FC236}">
              <a16:creationId xmlns:a16="http://schemas.microsoft.com/office/drawing/2014/main" id="{504958E8-6153-4CA8-89DD-3746C26AD124}"/>
            </a:ext>
          </a:extLst>
        </xdr:cNvPr>
        <xdr:cNvSpPr txBox="1"/>
      </xdr:nvSpPr>
      <xdr:spPr>
        <a:xfrm>
          <a:off x="5544283" y="869708"/>
          <a:ext cx="632313" cy="1194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yo-NG" sz="1100">
              <a:solidFill>
                <a:schemeClr val="bg1">
                  <a:lumMod val="65000"/>
                </a:schemeClr>
              </a:solidFill>
            </a:rPr>
            <a:t>Female</a:t>
          </a:r>
          <a:endParaRPr lang="en-US" sz="1100">
            <a:solidFill>
              <a:schemeClr val="bg1">
                <a:lumMod val="65000"/>
              </a:schemeClr>
            </a:solidFill>
          </a:endParaRPr>
        </a:p>
      </xdr:txBody>
    </xdr:sp>
    <xdr:clientData/>
  </xdr:twoCellAnchor>
  <xdr:twoCellAnchor>
    <xdr:from>
      <xdr:col>9</xdr:col>
      <xdr:colOff>205889</xdr:colOff>
      <xdr:row>5</xdr:row>
      <xdr:rowOff>57150</xdr:rowOff>
    </xdr:from>
    <xdr:to>
      <xdr:col>10</xdr:col>
      <xdr:colOff>16854</xdr:colOff>
      <xdr:row>6</xdr:row>
      <xdr:rowOff>123825</xdr:rowOff>
    </xdr:to>
    <xdr:sp macro="" textlink="Pivot!$B$3">
      <xdr:nvSpPr>
        <xdr:cNvPr id="43" name="TextBox 42">
          <a:extLst>
            <a:ext uri="{FF2B5EF4-FFF2-40B4-BE49-F238E27FC236}">
              <a16:creationId xmlns:a16="http://schemas.microsoft.com/office/drawing/2014/main" id="{5C0C09B9-1D5E-400F-81F6-2F3080431FB9}"/>
            </a:ext>
          </a:extLst>
        </xdr:cNvPr>
        <xdr:cNvSpPr txBox="1"/>
      </xdr:nvSpPr>
      <xdr:spPr>
        <a:xfrm>
          <a:off x="5692289" y="1009650"/>
          <a:ext cx="420565"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9896E63-4057-4897-A470-155856B63576}" type="TxLink">
            <a:rPr lang="en-US" sz="1600" b="0" i="0" u="none" strike="noStrike">
              <a:solidFill>
                <a:schemeClr val="accent1"/>
              </a:solidFill>
              <a:latin typeface="Calibri"/>
              <a:cs typeface="Calibri"/>
            </a:rPr>
            <a:pPr/>
            <a:t>29</a:t>
          </a:fld>
          <a:endParaRPr lang="en-US" sz="1600">
            <a:solidFill>
              <a:schemeClr val="accent1"/>
            </a:solidFill>
          </a:endParaRPr>
        </a:p>
      </xdr:txBody>
    </xdr:sp>
    <xdr:clientData/>
  </xdr:twoCellAnchor>
  <xdr:twoCellAnchor editAs="oneCell">
    <xdr:from>
      <xdr:col>7</xdr:col>
      <xdr:colOff>371475</xdr:colOff>
      <xdr:row>4</xdr:row>
      <xdr:rowOff>114300</xdr:rowOff>
    </xdr:from>
    <xdr:to>
      <xdr:col>8</xdr:col>
      <xdr:colOff>114300</xdr:colOff>
      <xdr:row>6</xdr:row>
      <xdr:rowOff>85725</xdr:rowOff>
    </xdr:to>
    <xdr:pic>
      <xdr:nvPicPr>
        <xdr:cNvPr id="44" name="Graphic 43" descr="Graduation cap">
          <a:extLst>
            <a:ext uri="{FF2B5EF4-FFF2-40B4-BE49-F238E27FC236}">
              <a16:creationId xmlns:a16="http://schemas.microsoft.com/office/drawing/2014/main" id="{5AA5B61B-666C-4035-BAF2-9C0F1A435BD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638675" y="876300"/>
          <a:ext cx="352425" cy="352425"/>
        </a:xfrm>
        <a:prstGeom prst="rect">
          <a:avLst/>
        </a:prstGeom>
      </xdr:spPr>
    </xdr:pic>
    <xdr:clientData/>
  </xdr:twoCellAnchor>
  <xdr:twoCellAnchor>
    <xdr:from>
      <xdr:col>5</xdr:col>
      <xdr:colOff>114301</xdr:colOff>
      <xdr:row>5</xdr:row>
      <xdr:rowOff>104775</xdr:rowOff>
    </xdr:from>
    <xdr:to>
      <xdr:col>5</xdr:col>
      <xdr:colOff>447675</xdr:colOff>
      <xdr:row>6</xdr:row>
      <xdr:rowOff>133350</xdr:rowOff>
    </xdr:to>
    <xdr:sp macro="" textlink="">
      <xdr:nvSpPr>
        <xdr:cNvPr id="45" name="TextBox 44">
          <a:extLst>
            <a:ext uri="{FF2B5EF4-FFF2-40B4-BE49-F238E27FC236}">
              <a16:creationId xmlns:a16="http://schemas.microsoft.com/office/drawing/2014/main" id="{CDD5F8C1-AB12-4089-9C61-A2BF35C67407}"/>
            </a:ext>
          </a:extLst>
        </xdr:cNvPr>
        <xdr:cNvSpPr txBox="1"/>
      </xdr:nvSpPr>
      <xdr:spPr>
        <a:xfrm>
          <a:off x="3162301" y="1057275"/>
          <a:ext cx="333374"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600">
              <a:solidFill>
                <a:schemeClr val="accent1"/>
              </a:solidFill>
            </a:rPr>
            <a:t>2</a:t>
          </a:r>
          <a:endParaRPr lang="en-US" sz="1600">
            <a:solidFill>
              <a:schemeClr val="accent1"/>
            </a:solidFill>
          </a:endParaRPr>
        </a:p>
      </xdr:txBody>
    </xdr:sp>
    <xdr:clientData/>
  </xdr:twoCellAnchor>
  <xdr:twoCellAnchor>
    <xdr:from>
      <xdr:col>4</xdr:col>
      <xdr:colOff>200757</xdr:colOff>
      <xdr:row>4</xdr:row>
      <xdr:rowOff>161924</xdr:rowOff>
    </xdr:from>
    <xdr:to>
      <xdr:col>4</xdr:col>
      <xdr:colOff>200757</xdr:colOff>
      <xdr:row>6</xdr:row>
      <xdr:rowOff>55244</xdr:rowOff>
    </xdr:to>
    <xdr:cxnSp macro="">
      <xdr:nvCxnSpPr>
        <xdr:cNvPr id="48" name="Straight Connector 47">
          <a:extLst>
            <a:ext uri="{FF2B5EF4-FFF2-40B4-BE49-F238E27FC236}">
              <a16:creationId xmlns:a16="http://schemas.microsoft.com/office/drawing/2014/main" id="{ABE99B8E-CEF4-4305-82D2-7F053FE10392}"/>
            </a:ext>
          </a:extLst>
        </xdr:cNvPr>
        <xdr:cNvCxnSpPr/>
      </xdr:nvCxnSpPr>
      <xdr:spPr>
        <a:xfrm>
          <a:off x="2639157" y="923924"/>
          <a:ext cx="0" cy="274320"/>
        </a:xfrm>
        <a:prstGeom prst="line">
          <a:avLst/>
        </a:prstGeom>
        <a:ln w="19050">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176579</xdr:colOff>
      <xdr:row>4</xdr:row>
      <xdr:rowOff>161924</xdr:rowOff>
    </xdr:from>
    <xdr:to>
      <xdr:col>8</xdr:col>
      <xdr:colOff>176579</xdr:colOff>
      <xdr:row>6</xdr:row>
      <xdr:rowOff>55244</xdr:rowOff>
    </xdr:to>
    <xdr:cxnSp macro="">
      <xdr:nvCxnSpPr>
        <xdr:cNvPr id="49" name="Straight Connector 48">
          <a:extLst>
            <a:ext uri="{FF2B5EF4-FFF2-40B4-BE49-F238E27FC236}">
              <a16:creationId xmlns:a16="http://schemas.microsoft.com/office/drawing/2014/main" id="{AAC7B642-655A-4123-B227-7397CC41545F}"/>
            </a:ext>
          </a:extLst>
        </xdr:cNvPr>
        <xdr:cNvCxnSpPr/>
      </xdr:nvCxnSpPr>
      <xdr:spPr>
        <a:xfrm>
          <a:off x="5053379" y="923924"/>
          <a:ext cx="0" cy="274320"/>
        </a:xfrm>
        <a:prstGeom prst="line">
          <a:avLst/>
        </a:prstGeom>
        <a:ln w="19050">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190500</xdr:colOff>
      <xdr:row>4</xdr:row>
      <xdr:rowOff>161924</xdr:rowOff>
    </xdr:from>
    <xdr:to>
      <xdr:col>12</xdr:col>
      <xdr:colOff>190500</xdr:colOff>
      <xdr:row>6</xdr:row>
      <xdr:rowOff>55244</xdr:rowOff>
    </xdr:to>
    <xdr:cxnSp macro="">
      <xdr:nvCxnSpPr>
        <xdr:cNvPr id="50" name="Straight Connector 49">
          <a:extLst>
            <a:ext uri="{FF2B5EF4-FFF2-40B4-BE49-F238E27FC236}">
              <a16:creationId xmlns:a16="http://schemas.microsoft.com/office/drawing/2014/main" id="{C2E12F44-FFAA-4A3F-B4A1-AF1EE4D555B8}"/>
            </a:ext>
          </a:extLst>
        </xdr:cNvPr>
        <xdr:cNvCxnSpPr/>
      </xdr:nvCxnSpPr>
      <xdr:spPr>
        <a:xfrm>
          <a:off x="7505700" y="923924"/>
          <a:ext cx="0" cy="274320"/>
        </a:xfrm>
        <a:prstGeom prst="line">
          <a:avLst/>
        </a:prstGeom>
        <a:ln w="19050">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266700</xdr:colOff>
      <xdr:row>4</xdr:row>
      <xdr:rowOff>161924</xdr:rowOff>
    </xdr:from>
    <xdr:to>
      <xdr:col>16</xdr:col>
      <xdr:colOff>266700</xdr:colOff>
      <xdr:row>6</xdr:row>
      <xdr:rowOff>55244</xdr:rowOff>
    </xdr:to>
    <xdr:cxnSp macro="">
      <xdr:nvCxnSpPr>
        <xdr:cNvPr id="51" name="Straight Connector 50">
          <a:extLst>
            <a:ext uri="{FF2B5EF4-FFF2-40B4-BE49-F238E27FC236}">
              <a16:creationId xmlns:a16="http://schemas.microsoft.com/office/drawing/2014/main" id="{0A5A417E-094E-4800-94D1-9FD768A2E933}"/>
            </a:ext>
          </a:extLst>
        </xdr:cNvPr>
        <xdr:cNvCxnSpPr/>
      </xdr:nvCxnSpPr>
      <xdr:spPr>
        <a:xfrm>
          <a:off x="10020300" y="923924"/>
          <a:ext cx="0" cy="274320"/>
        </a:xfrm>
        <a:prstGeom prst="line">
          <a:avLst/>
        </a:prstGeom>
        <a:ln w="19050">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590550</xdr:colOff>
      <xdr:row>8</xdr:row>
      <xdr:rowOff>85725</xdr:rowOff>
    </xdr:from>
    <xdr:ext cx="663708" cy="264560"/>
    <xdr:sp macro="" textlink="">
      <xdr:nvSpPr>
        <xdr:cNvPr id="62" name="TextBox 61">
          <a:hlinkClick xmlns:r="http://schemas.openxmlformats.org/officeDocument/2006/relationships" r:id="rId10"/>
          <a:extLst>
            <a:ext uri="{FF2B5EF4-FFF2-40B4-BE49-F238E27FC236}">
              <a16:creationId xmlns:a16="http://schemas.microsoft.com/office/drawing/2014/main" id="{3AE453FA-A15A-42BF-99D3-64B8FD9F58D3}"/>
            </a:ext>
          </a:extLst>
        </xdr:cNvPr>
        <xdr:cNvSpPr txBox="1"/>
      </xdr:nvSpPr>
      <xdr:spPr>
        <a:xfrm>
          <a:off x="590550" y="1609725"/>
          <a:ext cx="6637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yo-NG" sz="1100">
              <a:solidFill>
                <a:schemeClr val="bg1"/>
              </a:solidFill>
              <a:effectLst/>
              <a:latin typeface="+mn-lt"/>
              <a:ea typeface="+mn-ea"/>
              <a:cs typeface="+mn-cs"/>
            </a:rPr>
            <a:t>Subjects</a:t>
          </a:r>
        </a:p>
      </xdr:txBody>
    </xdr:sp>
    <xdr:clientData/>
  </xdr:oneCellAnchor>
  <xdr:oneCellAnchor>
    <xdr:from>
      <xdr:col>0</xdr:col>
      <xdr:colOff>590550</xdr:colOff>
      <xdr:row>11</xdr:row>
      <xdr:rowOff>114300</xdr:rowOff>
    </xdr:from>
    <xdr:ext cx="699487" cy="264560"/>
    <xdr:sp macro="" textlink="">
      <xdr:nvSpPr>
        <xdr:cNvPr id="63" name="TextBox 62">
          <a:extLst>
            <a:ext uri="{FF2B5EF4-FFF2-40B4-BE49-F238E27FC236}">
              <a16:creationId xmlns:a16="http://schemas.microsoft.com/office/drawing/2014/main" id="{25D48739-DD1D-4415-B865-7486D59A5477}"/>
            </a:ext>
          </a:extLst>
        </xdr:cNvPr>
        <xdr:cNvSpPr txBox="1"/>
      </xdr:nvSpPr>
      <xdr:spPr>
        <a:xfrm>
          <a:off x="590550" y="2209800"/>
          <a:ext cx="69948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yo-NG" sz="1100">
              <a:solidFill>
                <a:schemeClr val="bg1"/>
              </a:solidFill>
              <a:effectLst/>
              <a:latin typeface="+mn-lt"/>
              <a:ea typeface="+mn-ea"/>
              <a:cs typeface="+mn-cs"/>
            </a:rPr>
            <a:t>Teachers</a:t>
          </a:r>
          <a:endParaRPr lang="yo-NG" sz="1100">
            <a:solidFill>
              <a:schemeClr val="bg1"/>
            </a:solidFill>
          </a:endParaRPr>
        </a:p>
      </xdr:txBody>
    </xdr:sp>
    <xdr:clientData/>
  </xdr:oneCellAnchor>
  <xdr:oneCellAnchor>
    <xdr:from>
      <xdr:col>0</xdr:col>
      <xdr:colOff>590550</xdr:colOff>
      <xdr:row>14</xdr:row>
      <xdr:rowOff>142875</xdr:rowOff>
    </xdr:from>
    <xdr:ext cx="897105" cy="264560"/>
    <xdr:sp macro="" textlink="">
      <xdr:nvSpPr>
        <xdr:cNvPr id="64" name="TextBox 63">
          <a:extLst>
            <a:ext uri="{FF2B5EF4-FFF2-40B4-BE49-F238E27FC236}">
              <a16:creationId xmlns:a16="http://schemas.microsoft.com/office/drawing/2014/main" id="{2E2BE983-1561-4AB9-A95E-A99CF9134C40}"/>
            </a:ext>
          </a:extLst>
        </xdr:cNvPr>
        <xdr:cNvSpPr txBox="1"/>
      </xdr:nvSpPr>
      <xdr:spPr>
        <a:xfrm>
          <a:off x="590550" y="2809875"/>
          <a:ext cx="8971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yo-NG" sz="1100">
              <a:solidFill>
                <a:schemeClr val="bg1"/>
              </a:solidFill>
              <a:effectLst/>
              <a:latin typeface="+mn-lt"/>
              <a:ea typeface="+mn-ea"/>
              <a:cs typeface="+mn-cs"/>
            </a:rPr>
            <a:t>Examination</a:t>
          </a:r>
          <a:endParaRPr lang="yo-NG" sz="1100">
            <a:solidFill>
              <a:schemeClr val="bg1"/>
            </a:solidFill>
          </a:endParaRPr>
        </a:p>
      </xdr:txBody>
    </xdr:sp>
    <xdr:clientData/>
  </xdr:oneCellAnchor>
  <xdr:oneCellAnchor>
    <xdr:from>
      <xdr:col>0</xdr:col>
      <xdr:colOff>590550</xdr:colOff>
      <xdr:row>17</xdr:row>
      <xdr:rowOff>171450</xdr:rowOff>
    </xdr:from>
    <xdr:ext cx="564001" cy="264560"/>
    <xdr:sp macro="" textlink="">
      <xdr:nvSpPr>
        <xdr:cNvPr id="65" name="TextBox 64">
          <a:hlinkClick xmlns:r="http://schemas.openxmlformats.org/officeDocument/2006/relationships" r:id="rId11"/>
          <a:extLst>
            <a:ext uri="{FF2B5EF4-FFF2-40B4-BE49-F238E27FC236}">
              <a16:creationId xmlns:a16="http://schemas.microsoft.com/office/drawing/2014/main" id="{B9ADCB9B-83A0-45C5-951F-0310E9D96B15}"/>
            </a:ext>
          </a:extLst>
        </xdr:cNvPr>
        <xdr:cNvSpPr txBox="1"/>
      </xdr:nvSpPr>
      <xdr:spPr>
        <a:xfrm>
          <a:off x="590550" y="3409950"/>
          <a:ext cx="5640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yo-NG" sz="1100">
              <a:solidFill>
                <a:schemeClr val="accent1"/>
              </a:solidFill>
              <a:effectLst/>
              <a:latin typeface="+mn-lt"/>
              <a:ea typeface="+mn-ea"/>
              <a:cs typeface="+mn-cs"/>
            </a:rPr>
            <a:t>Events</a:t>
          </a:r>
          <a:endParaRPr lang="yo-NG" sz="1100">
            <a:solidFill>
              <a:schemeClr val="accent1"/>
            </a:solidFill>
          </a:endParaRPr>
        </a:p>
      </xdr:txBody>
    </xdr:sp>
    <xdr:clientData/>
  </xdr:oneCellAnchor>
  <xdr:oneCellAnchor>
    <xdr:from>
      <xdr:col>0</xdr:col>
      <xdr:colOff>590550</xdr:colOff>
      <xdr:row>21</xdr:row>
      <xdr:rowOff>9525</xdr:rowOff>
    </xdr:from>
    <xdr:ext cx="806183" cy="264560"/>
    <xdr:sp macro="" textlink="">
      <xdr:nvSpPr>
        <xdr:cNvPr id="66" name="TextBox 65">
          <a:extLst>
            <a:ext uri="{FF2B5EF4-FFF2-40B4-BE49-F238E27FC236}">
              <a16:creationId xmlns:a16="http://schemas.microsoft.com/office/drawing/2014/main" id="{968F61E6-9B75-45F3-A3EC-436A10CF9518}"/>
            </a:ext>
          </a:extLst>
        </xdr:cNvPr>
        <xdr:cNvSpPr txBox="1"/>
      </xdr:nvSpPr>
      <xdr:spPr>
        <a:xfrm>
          <a:off x="590550" y="4010025"/>
          <a:ext cx="8061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yo-NG" sz="1100">
              <a:solidFill>
                <a:schemeClr val="bg1"/>
              </a:solidFill>
              <a:effectLst/>
              <a:latin typeface="+mn-lt"/>
              <a:ea typeface="+mn-ea"/>
              <a:cs typeface="+mn-cs"/>
            </a:rPr>
            <a:t>Assesment</a:t>
          </a:r>
          <a:endParaRPr lang="en-US">
            <a:solidFill>
              <a:schemeClr val="bg1"/>
            </a:solidFill>
            <a:effectLst/>
          </a:endParaRPr>
        </a:p>
      </xdr:txBody>
    </xdr:sp>
    <xdr:clientData/>
  </xdr:oneCellAnchor>
  <xdr:twoCellAnchor>
    <xdr:from>
      <xdr:col>3</xdr:col>
      <xdr:colOff>133350</xdr:colOff>
      <xdr:row>8</xdr:row>
      <xdr:rowOff>9525</xdr:rowOff>
    </xdr:from>
    <xdr:to>
      <xdr:col>18</xdr:col>
      <xdr:colOff>161927</xdr:colOff>
      <xdr:row>29</xdr:row>
      <xdr:rowOff>123826</xdr:rowOff>
    </xdr:to>
    <xdr:grpSp>
      <xdr:nvGrpSpPr>
        <xdr:cNvPr id="67" name="Group 66">
          <a:extLst>
            <a:ext uri="{FF2B5EF4-FFF2-40B4-BE49-F238E27FC236}">
              <a16:creationId xmlns:a16="http://schemas.microsoft.com/office/drawing/2014/main" id="{8F3DF12C-0734-4146-904B-14670E43EA18}"/>
            </a:ext>
          </a:extLst>
        </xdr:cNvPr>
        <xdr:cNvGrpSpPr/>
      </xdr:nvGrpSpPr>
      <xdr:grpSpPr>
        <a:xfrm>
          <a:off x="1962150" y="1533525"/>
          <a:ext cx="9172577" cy="4114801"/>
          <a:chOff x="1920127" y="1552574"/>
          <a:chExt cx="9105342" cy="4114801"/>
        </a:xfrm>
      </xdr:grpSpPr>
      <xdr:sp macro="" textlink="">
        <xdr:nvSpPr>
          <xdr:cNvPr id="68" name="Rectangle: Rounded Corners 67">
            <a:extLst>
              <a:ext uri="{FF2B5EF4-FFF2-40B4-BE49-F238E27FC236}">
                <a16:creationId xmlns:a16="http://schemas.microsoft.com/office/drawing/2014/main" id="{19792BC7-B9D1-F0D0-067E-22C8F37DEC01}"/>
              </a:ext>
            </a:extLst>
          </xdr:cNvPr>
          <xdr:cNvSpPr/>
        </xdr:nvSpPr>
        <xdr:spPr>
          <a:xfrm>
            <a:off x="1929652" y="1552574"/>
            <a:ext cx="4569198" cy="2009776"/>
          </a:xfrm>
          <a:prstGeom prst="roundRect">
            <a:avLst>
              <a:gd name="adj" fmla="val 1003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9" name="Rectangle: Rounded Corners 68">
            <a:extLst>
              <a:ext uri="{FF2B5EF4-FFF2-40B4-BE49-F238E27FC236}">
                <a16:creationId xmlns:a16="http://schemas.microsoft.com/office/drawing/2014/main" id="{AC1DA8E2-F298-7041-AF8B-773F40DFDEB5}"/>
              </a:ext>
            </a:extLst>
          </xdr:cNvPr>
          <xdr:cNvSpPr/>
        </xdr:nvSpPr>
        <xdr:spPr>
          <a:xfrm>
            <a:off x="6096001" y="1562098"/>
            <a:ext cx="4929468" cy="2247901"/>
          </a:xfrm>
          <a:prstGeom prst="roundRect">
            <a:avLst>
              <a:gd name="adj" fmla="val 1003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0" name="Rectangle: Rounded Corners 69">
            <a:extLst>
              <a:ext uri="{FF2B5EF4-FFF2-40B4-BE49-F238E27FC236}">
                <a16:creationId xmlns:a16="http://schemas.microsoft.com/office/drawing/2014/main" id="{61C63896-A9A3-2C4A-570F-065DDD8BFEDC}"/>
              </a:ext>
            </a:extLst>
          </xdr:cNvPr>
          <xdr:cNvSpPr/>
        </xdr:nvSpPr>
        <xdr:spPr>
          <a:xfrm>
            <a:off x="1920127" y="3182471"/>
            <a:ext cx="4569198" cy="2475379"/>
          </a:xfrm>
          <a:prstGeom prst="roundRect">
            <a:avLst>
              <a:gd name="adj" fmla="val 1003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85000"/>
                </a:schemeClr>
              </a:solidFill>
            </a:endParaRPr>
          </a:p>
        </xdr:txBody>
      </xdr:sp>
      <xdr:sp macro="" textlink="">
        <xdr:nvSpPr>
          <xdr:cNvPr id="71" name="Rectangle: Rounded Corners 70">
            <a:extLst>
              <a:ext uri="{FF2B5EF4-FFF2-40B4-BE49-F238E27FC236}">
                <a16:creationId xmlns:a16="http://schemas.microsoft.com/office/drawing/2014/main" id="{6DC8CD36-3C5F-07C1-4124-21A56CC8046D}"/>
              </a:ext>
            </a:extLst>
          </xdr:cNvPr>
          <xdr:cNvSpPr/>
        </xdr:nvSpPr>
        <xdr:spPr>
          <a:xfrm>
            <a:off x="5995148" y="3657599"/>
            <a:ext cx="5020796" cy="2009776"/>
          </a:xfrm>
          <a:prstGeom prst="roundRect">
            <a:avLst>
              <a:gd name="adj" fmla="val 1003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367810</xdr:colOff>
      <xdr:row>8</xdr:row>
      <xdr:rowOff>170972</xdr:rowOff>
    </xdr:from>
    <xdr:to>
      <xdr:col>5</xdr:col>
      <xdr:colOff>567836</xdr:colOff>
      <xdr:row>10</xdr:row>
      <xdr:rowOff>10000</xdr:rowOff>
    </xdr:to>
    <xdr:sp macro="" textlink="">
      <xdr:nvSpPr>
        <xdr:cNvPr id="72" name="TextBox 71">
          <a:extLst>
            <a:ext uri="{FF2B5EF4-FFF2-40B4-BE49-F238E27FC236}">
              <a16:creationId xmlns:a16="http://schemas.microsoft.com/office/drawing/2014/main" id="{C15FA9F5-A4F6-4AFA-98BE-7E48F455DE50}"/>
            </a:ext>
          </a:extLst>
        </xdr:cNvPr>
        <xdr:cNvSpPr txBox="1"/>
      </xdr:nvSpPr>
      <xdr:spPr>
        <a:xfrm>
          <a:off x="2196610" y="1694972"/>
          <a:ext cx="1419226" cy="2200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200">
              <a:solidFill>
                <a:schemeClr val="accent1"/>
              </a:solidFill>
            </a:rPr>
            <a:t>Activities &amp; Events</a:t>
          </a:r>
          <a:endParaRPr lang="en-US" sz="1200">
            <a:solidFill>
              <a:schemeClr val="accent1"/>
            </a:solidFill>
          </a:endParaRPr>
        </a:p>
      </xdr:txBody>
    </xdr:sp>
    <xdr:clientData/>
  </xdr:twoCellAnchor>
  <xdr:twoCellAnchor>
    <xdr:from>
      <xdr:col>3</xdr:col>
      <xdr:colOff>363887</xdr:colOff>
      <xdr:row>12</xdr:row>
      <xdr:rowOff>161447</xdr:rowOff>
    </xdr:from>
    <xdr:to>
      <xdr:col>10</xdr:col>
      <xdr:colOff>523876</xdr:colOff>
      <xdr:row>16</xdr:row>
      <xdr:rowOff>104776</xdr:rowOff>
    </xdr:to>
    <xdr:sp macro="" textlink="">
      <xdr:nvSpPr>
        <xdr:cNvPr id="73" name="TextBox 72">
          <a:extLst>
            <a:ext uri="{FF2B5EF4-FFF2-40B4-BE49-F238E27FC236}">
              <a16:creationId xmlns:a16="http://schemas.microsoft.com/office/drawing/2014/main" id="{77006233-EC90-4AD7-A706-6333A1A4B5C7}"/>
            </a:ext>
          </a:extLst>
        </xdr:cNvPr>
        <xdr:cNvSpPr txBox="1"/>
      </xdr:nvSpPr>
      <xdr:spPr>
        <a:xfrm>
          <a:off x="2192687" y="2447447"/>
          <a:ext cx="4427189" cy="70532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i="0">
              <a:solidFill>
                <a:schemeClr val="dk1"/>
              </a:solidFill>
              <a:effectLst/>
              <a:latin typeface="+mn-lt"/>
              <a:ea typeface="+mn-ea"/>
              <a:cs typeface="+mn-cs"/>
            </a:rPr>
            <a:t>Test your knowledge and embrace the excitement of school events and activities with our Back to School Quiz, designed to engage and entertain students of all ages. </a:t>
          </a:r>
          <a:endParaRPr lang="en-US" sz="1200">
            <a:solidFill>
              <a:sysClr val="windowText" lastClr="000000"/>
            </a:solidFill>
          </a:endParaRPr>
        </a:p>
      </xdr:txBody>
    </xdr:sp>
    <xdr:clientData/>
  </xdr:twoCellAnchor>
  <xdr:twoCellAnchor>
    <xdr:from>
      <xdr:col>3</xdr:col>
      <xdr:colOff>363887</xdr:colOff>
      <xdr:row>17</xdr:row>
      <xdr:rowOff>47148</xdr:rowOff>
    </xdr:from>
    <xdr:to>
      <xdr:col>11</xdr:col>
      <xdr:colOff>85726</xdr:colOff>
      <xdr:row>24</xdr:row>
      <xdr:rowOff>38102</xdr:rowOff>
    </xdr:to>
    <xdr:sp macro="" textlink="">
      <xdr:nvSpPr>
        <xdr:cNvPr id="74" name="TextBox 73">
          <a:extLst>
            <a:ext uri="{FF2B5EF4-FFF2-40B4-BE49-F238E27FC236}">
              <a16:creationId xmlns:a16="http://schemas.microsoft.com/office/drawing/2014/main" id="{5212A1BC-B146-4D96-98FC-339BA15C4771}"/>
            </a:ext>
          </a:extLst>
        </xdr:cNvPr>
        <xdr:cNvSpPr txBox="1"/>
      </xdr:nvSpPr>
      <xdr:spPr>
        <a:xfrm>
          <a:off x="2192687" y="3285648"/>
          <a:ext cx="4598639" cy="13244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i="0">
              <a:solidFill>
                <a:schemeClr val="dk1"/>
              </a:solidFill>
              <a:effectLst/>
              <a:latin typeface="+mn-lt"/>
              <a:ea typeface="+mn-ea"/>
              <a:cs typeface="+mn-cs"/>
            </a:rPr>
            <a:t>Engage in friendly competition and camaraderie with our thrilling Elimination Game for school events and activities, where participants showcase their skills and teamwork to emerge victorious. From trivia challenges to physical feats, experience the adrenaline rush of strategic gameplay in this unforgettable event!</a:t>
          </a:r>
          <a:endParaRPr lang="en-US" sz="1200">
            <a:solidFill>
              <a:sysClr val="windowText" lastClr="000000"/>
            </a:solidFill>
          </a:endParaRPr>
        </a:p>
      </xdr:txBody>
    </xdr:sp>
    <xdr:clientData/>
  </xdr:twoCellAnchor>
  <xdr:twoCellAnchor>
    <xdr:from>
      <xdr:col>11</xdr:col>
      <xdr:colOff>125762</xdr:colOff>
      <xdr:row>12</xdr:row>
      <xdr:rowOff>123347</xdr:rowOff>
    </xdr:from>
    <xdr:to>
      <xdr:col>18</xdr:col>
      <xdr:colOff>28576</xdr:colOff>
      <xdr:row>17</xdr:row>
      <xdr:rowOff>95250</xdr:rowOff>
    </xdr:to>
    <xdr:sp macro="" textlink="">
      <xdr:nvSpPr>
        <xdr:cNvPr id="75" name="TextBox 74">
          <a:extLst>
            <a:ext uri="{FF2B5EF4-FFF2-40B4-BE49-F238E27FC236}">
              <a16:creationId xmlns:a16="http://schemas.microsoft.com/office/drawing/2014/main" id="{C2C0D129-9948-4413-A2E3-71F8C56AB794}"/>
            </a:ext>
          </a:extLst>
        </xdr:cNvPr>
        <xdr:cNvSpPr txBox="1"/>
      </xdr:nvSpPr>
      <xdr:spPr>
        <a:xfrm>
          <a:off x="6831362" y="2409347"/>
          <a:ext cx="4170014" cy="9244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i="0">
              <a:solidFill>
                <a:schemeClr val="dk1"/>
              </a:solidFill>
              <a:effectLst/>
              <a:latin typeface="+mn-lt"/>
              <a:ea typeface="+mn-ea"/>
              <a:cs typeface="+mn-cs"/>
            </a:rPr>
            <a:t>Get ready to rally and roar with excitement at our Fall Sport Rally, where students come together to cheer on their teams and celebrate school spirit in full force. From thrilling performances to passionate displays of support, join us as we kick off the season with enthusiasm and pride!</a:t>
          </a:r>
          <a:endParaRPr lang="en-US" sz="1200">
            <a:solidFill>
              <a:sysClr val="windowText" lastClr="000000"/>
            </a:solidFill>
          </a:endParaRPr>
        </a:p>
      </xdr:txBody>
    </xdr:sp>
    <xdr:clientData/>
  </xdr:twoCellAnchor>
  <xdr:twoCellAnchor>
    <xdr:from>
      <xdr:col>11</xdr:col>
      <xdr:colOff>125762</xdr:colOff>
      <xdr:row>17</xdr:row>
      <xdr:rowOff>170972</xdr:rowOff>
    </xdr:from>
    <xdr:to>
      <xdr:col>18</xdr:col>
      <xdr:colOff>28576</xdr:colOff>
      <xdr:row>23</xdr:row>
      <xdr:rowOff>161925</xdr:rowOff>
    </xdr:to>
    <xdr:sp macro="" textlink="">
      <xdr:nvSpPr>
        <xdr:cNvPr id="76" name="TextBox 75">
          <a:extLst>
            <a:ext uri="{FF2B5EF4-FFF2-40B4-BE49-F238E27FC236}">
              <a16:creationId xmlns:a16="http://schemas.microsoft.com/office/drawing/2014/main" id="{D39EF846-4C98-471A-BAF8-BD7DB13ED20E}"/>
            </a:ext>
          </a:extLst>
        </xdr:cNvPr>
        <xdr:cNvSpPr txBox="1"/>
      </xdr:nvSpPr>
      <xdr:spPr>
        <a:xfrm>
          <a:off x="6831362" y="3409472"/>
          <a:ext cx="4170014" cy="113395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0" i="0">
              <a:solidFill>
                <a:schemeClr val="dk1"/>
              </a:solidFill>
              <a:effectLst/>
              <a:latin typeface="+mn-lt"/>
              <a:ea typeface="+mn-ea"/>
              <a:cs typeface="+mn-cs"/>
            </a:rPr>
            <a:t>Step into leadership and make your voice heard in our Freshman Elections, where aspiring candidates vie for the chance to represent their class and enact positive change within the school community. Cast your vote and be part of shaping the future as we welcome a new generation of student leaders!</a:t>
          </a:r>
          <a:endParaRPr lang="en-US" sz="12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152400</xdr:colOff>
      <xdr:row>0</xdr:row>
      <xdr:rowOff>76200</xdr:rowOff>
    </xdr:from>
    <xdr:to>
      <xdr:col>2</xdr:col>
      <xdr:colOff>209551</xdr:colOff>
      <xdr:row>32</xdr:row>
      <xdr:rowOff>76200</xdr:rowOff>
    </xdr:to>
    <xdr:sp macro="" textlink="">
      <xdr:nvSpPr>
        <xdr:cNvPr id="2" name="Rectangle 1">
          <a:extLst>
            <a:ext uri="{FF2B5EF4-FFF2-40B4-BE49-F238E27FC236}">
              <a16:creationId xmlns:a16="http://schemas.microsoft.com/office/drawing/2014/main" id="{D3CA1CC8-B7A5-4166-85D1-DFD9B6BAD71E}"/>
            </a:ext>
          </a:extLst>
        </xdr:cNvPr>
        <xdr:cNvSpPr/>
      </xdr:nvSpPr>
      <xdr:spPr>
        <a:xfrm>
          <a:off x="152400" y="76200"/>
          <a:ext cx="1276351" cy="6096000"/>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438151</xdr:colOff>
      <xdr:row>1</xdr:row>
      <xdr:rowOff>161923</xdr:rowOff>
    </xdr:from>
    <xdr:to>
      <xdr:col>2</xdr:col>
      <xdr:colOff>209551</xdr:colOff>
      <xdr:row>30</xdr:row>
      <xdr:rowOff>123827</xdr:rowOff>
    </xdr:to>
    <xdr:sp macro="" textlink="">
      <xdr:nvSpPr>
        <xdr:cNvPr id="3" name="Rectangle: Top Corners Rounded 2">
          <a:extLst>
            <a:ext uri="{FF2B5EF4-FFF2-40B4-BE49-F238E27FC236}">
              <a16:creationId xmlns:a16="http://schemas.microsoft.com/office/drawing/2014/main" id="{2538D6C3-6365-4327-9837-B171AA314F5F}"/>
            </a:ext>
          </a:extLst>
        </xdr:cNvPr>
        <xdr:cNvSpPr/>
      </xdr:nvSpPr>
      <xdr:spPr>
        <a:xfrm rot="16200000">
          <a:off x="-1809751" y="2600325"/>
          <a:ext cx="5486404" cy="990600"/>
        </a:xfrm>
        <a:prstGeom prst="round2Same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solidFill>
          </a:endParaRPr>
        </a:p>
      </xdr:txBody>
    </xdr:sp>
    <xdr:clientData/>
  </xdr:twoCellAnchor>
  <xdr:twoCellAnchor>
    <xdr:from>
      <xdr:col>2</xdr:col>
      <xdr:colOff>209550</xdr:colOff>
      <xdr:row>1</xdr:row>
      <xdr:rowOff>161928</xdr:rowOff>
    </xdr:from>
    <xdr:to>
      <xdr:col>19</xdr:col>
      <xdr:colOff>95250</xdr:colOff>
      <xdr:row>30</xdr:row>
      <xdr:rowOff>114300</xdr:rowOff>
    </xdr:to>
    <xdr:sp macro="" textlink="">
      <xdr:nvSpPr>
        <xdr:cNvPr id="4" name="Rectangle: Top Corners Rounded 3">
          <a:extLst>
            <a:ext uri="{FF2B5EF4-FFF2-40B4-BE49-F238E27FC236}">
              <a16:creationId xmlns:a16="http://schemas.microsoft.com/office/drawing/2014/main" id="{CD1D02C4-6F50-4FD0-829D-97A5949A83A3}"/>
            </a:ext>
          </a:extLst>
        </xdr:cNvPr>
        <xdr:cNvSpPr/>
      </xdr:nvSpPr>
      <xdr:spPr>
        <a:xfrm rot="5400000">
          <a:off x="3814764" y="-2033586"/>
          <a:ext cx="5476872" cy="10248900"/>
        </a:xfrm>
        <a:prstGeom prst="round2SameRect">
          <a:avLst>
            <a:gd name="adj1" fmla="val 5342"/>
            <a:gd name="adj2"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523876</xdr:colOff>
      <xdr:row>7</xdr:row>
      <xdr:rowOff>76200</xdr:rowOff>
    </xdr:from>
    <xdr:to>
      <xdr:col>2</xdr:col>
      <xdr:colOff>213582</xdr:colOff>
      <xdr:row>10</xdr:row>
      <xdr:rowOff>188916</xdr:rowOff>
    </xdr:to>
    <xdr:grpSp>
      <xdr:nvGrpSpPr>
        <xdr:cNvPr id="5" name="Group 4">
          <a:extLst>
            <a:ext uri="{FF2B5EF4-FFF2-40B4-BE49-F238E27FC236}">
              <a16:creationId xmlns:a16="http://schemas.microsoft.com/office/drawing/2014/main" id="{D62E62C3-B8D1-45B5-BB96-3738A9DD0A0F}"/>
            </a:ext>
          </a:extLst>
        </xdr:cNvPr>
        <xdr:cNvGrpSpPr/>
      </xdr:nvGrpSpPr>
      <xdr:grpSpPr>
        <a:xfrm>
          <a:off x="523876" y="1409700"/>
          <a:ext cx="908906" cy="684216"/>
          <a:chOff x="2741741" y="1291360"/>
          <a:chExt cx="1232808" cy="879199"/>
        </a:xfrm>
        <a:solidFill>
          <a:schemeClr val="bg1">
            <a:lumMod val="95000"/>
          </a:schemeClr>
        </a:solidFill>
      </xdr:grpSpPr>
      <xdr:sp macro="" textlink="">
        <xdr:nvSpPr>
          <xdr:cNvPr id="6" name="Rectangle: Top Corners Rounded 5">
            <a:extLst>
              <a:ext uri="{FF2B5EF4-FFF2-40B4-BE49-F238E27FC236}">
                <a16:creationId xmlns:a16="http://schemas.microsoft.com/office/drawing/2014/main" id="{1BD37F7A-1A60-0309-A5A6-D60C243E6458}"/>
              </a:ext>
            </a:extLst>
          </xdr:cNvPr>
          <xdr:cNvSpPr/>
        </xdr:nvSpPr>
        <xdr:spPr>
          <a:xfrm rot="16200000">
            <a:off x="3002810" y="1228053"/>
            <a:ext cx="480722" cy="1002859"/>
          </a:xfrm>
          <a:prstGeom prst="round2SameRect">
            <a:avLst>
              <a:gd name="adj1" fmla="val 50000"/>
              <a:gd name="adj2" fmla="val 0"/>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sp macro="" textlink="">
        <xdr:nvSpPr>
          <xdr:cNvPr id="7" name="Freeform: Shape 6">
            <a:extLst>
              <a:ext uri="{FF2B5EF4-FFF2-40B4-BE49-F238E27FC236}">
                <a16:creationId xmlns:a16="http://schemas.microsoft.com/office/drawing/2014/main" id="{EE7CA4FF-1813-3402-F96A-09B34AB86FF2}"/>
              </a:ext>
            </a:extLst>
          </xdr:cNvPr>
          <xdr:cNvSpPr/>
        </xdr:nvSpPr>
        <xdr:spPr>
          <a:xfrm>
            <a:off x="3744601" y="1291360"/>
            <a:ext cx="229948" cy="879199"/>
          </a:xfrm>
          <a:custGeom>
            <a:avLst/>
            <a:gdLst>
              <a:gd name="connsiteX0" fmla="*/ 229948 w 229948"/>
              <a:gd name="connsiteY0" fmla="*/ 0 h 886918"/>
              <a:gd name="connsiteX1" fmla="*/ 229948 w 229948"/>
              <a:gd name="connsiteY1" fmla="*/ 886918 h 886918"/>
              <a:gd name="connsiteX2" fmla="*/ 220680 w 229948"/>
              <a:gd name="connsiteY2" fmla="*/ 846537 h 886918"/>
              <a:gd name="connsiteX3" fmla="*/ 0 w 229948"/>
              <a:gd name="connsiteY3" fmla="*/ 684075 h 886918"/>
              <a:gd name="connsiteX4" fmla="*/ 0 w 229948"/>
              <a:gd name="connsiteY4" fmla="*/ 200202 h 886918"/>
              <a:gd name="connsiteX5" fmla="*/ 223062 w 229948"/>
              <a:gd name="connsiteY5" fmla="*/ 30597 h 886918"/>
              <a:gd name="connsiteX6" fmla="*/ 229948 w 229948"/>
              <a:gd name="connsiteY6" fmla="*/ 0 h 8869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229948" h="886918">
                <a:moveTo>
                  <a:pt x="229948" y="0"/>
                </a:moveTo>
                <a:lnTo>
                  <a:pt x="229948" y="886918"/>
                </a:lnTo>
                <a:lnTo>
                  <a:pt x="220680" y="846537"/>
                </a:lnTo>
                <a:cubicBezTo>
                  <a:pt x="197106" y="771368"/>
                  <a:pt x="138825" y="680900"/>
                  <a:pt x="0" y="684075"/>
                </a:cubicBezTo>
                <a:lnTo>
                  <a:pt x="0" y="200202"/>
                </a:lnTo>
                <a:cubicBezTo>
                  <a:pt x="142000" y="193852"/>
                  <a:pt x="200281" y="103384"/>
                  <a:pt x="223062" y="30597"/>
                </a:cubicBezTo>
                <a:lnTo>
                  <a:pt x="229948" y="0"/>
                </a:lnTo>
                <a:close/>
              </a:path>
            </a:pathLst>
          </a:cu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bg1"/>
              </a:solidFill>
            </a:endParaRPr>
          </a:p>
        </xdr:txBody>
      </xdr:sp>
    </xdr:grpSp>
    <xdr:clientData/>
  </xdr:twoCellAnchor>
  <xdr:oneCellAnchor>
    <xdr:from>
      <xdr:col>0</xdr:col>
      <xdr:colOff>590550</xdr:colOff>
      <xdr:row>5</xdr:row>
      <xdr:rowOff>57150</xdr:rowOff>
    </xdr:from>
    <xdr:ext cx="807722" cy="264560"/>
    <xdr:sp macro="" textlink="">
      <xdr:nvSpPr>
        <xdr:cNvPr id="8" name="TextBox 7">
          <a:hlinkClick xmlns:r="http://schemas.openxmlformats.org/officeDocument/2006/relationships" r:id="rId1"/>
          <a:extLst>
            <a:ext uri="{FF2B5EF4-FFF2-40B4-BE49-F238E27FC236}">
              <a16:creationId xmlns:a16="http://schemas.microsoft.com/office/drawing/2014/main" id="{4BAF8FC4-CFCF-47F8-8644-32F63CA98493}"/>
            </a:ext>
          </a:extLst>
        </xdr:cNvPr>
        <xdr:cNvSpPr txBox="1"/>
      </xdr:nvSpPr>
      <xdr:spPr>
        <a:xfrm>
          <a:off x="590550" y="1009650"/>
          <a:ext cx="8077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yo-NG" sz="1100">
              <a:solidFill>
                <a:schemeClr val="bg1"/>
              </a:solidFill>
            </a:rPr>
            <a:t>Dashboard</a:t>
          </a:r>
        </a:p>
      </xdr:txBody>
    </xdr:sp>
    <xdr:clientData/>
  </xdr:oneCellAnchor>
  <xdr:twoCellAnchor>
    <xdr:from>
      <xdr:col>3</xdr:col>
      <xdr:colOff>190500</xdr:colOff>
      <xdr:row>1</xdr:row>
      <xdr:rowOff>161925</xdr:rowOff>
    </xdr:from>
    <xdr:to>
      <xdr:col>18</xdr:col>
      <xdr:colOff>161925</xdr:colOff>
      <xdr:row>3</xdr:row>
      <xdr:rowOff>85725</xdr:rowOff>
    </xdr:to>
    <xdr:sp macro="" textlink="">
      <xdr:nvSpPr>
        <xdr:cNvPr id="9" name="Rectangle 8">
          <a:extLst>
            <a:ext uri="{FF2B5EF4-FFF2-40B4-BE49-F238E27FC236}">
              <a16:creationId xmlns:a16="http://schemas.microsoft.com/office/drawing/2014/main" id="{63A569E4-77BB-4784-B2A0-0278F24CC865}"/>
            </a:ext>
          </a:extLst>
        </xdr:cNvPr>
        <xdr:cNvSpPr/>
      </xdr:nvSpPr>
      <xdr:spPr>
        <a:xfrm>
          <a:off x="2019300" y="352425"/>
          <a:ext cx="9115425" cy="3048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218445</xdr:colOff>
      <xdr:row>4</xdr:row>
      <xdr:rowOff>28575</xdr:rowOff>
    </xdr:from>
    <xdr:to>
      <xdr:col>6</xdr:col>
      <xdr:colOff>57149</xdr:colOff>
      <xdr:row>6</xdr:row>
      <xdr:rowOff>177173</xdr:rowOff>
    </xdr:to>
    <xdr:grpSp>
      <xdr:nvGrpSpPr>
        <xdr:cNvPr id="10" name="Group 9">
          <a:extLst>
            <a:ext uri="{FF2B5EF4-FFF2-40B4-BE49-F238E27FC236}">
              <a16:creationId xmlns:a16="http://schemas.microsoft.com/office/drawing/2014/main" id="{91801F91-9922-4259-82D6-9954B922A215}"/>
            </a:ext>
          </a:extLst>
        </xdr:cNvPr>
        <xdr:cNvGrpSpPr/>
      </xdr:nvGrpSpPr>
      <xdr:grpSpPr>
        <a:xfrm>
          <a:off x="2047245" y="790575"/>
          <a:ext cx="1667504" cy="529598"/>
          <a:chOff x="2047245" y="776288"/>
          <a:chExt cx="1667504" cy="529598"/>
        </a:xfrm>
      </xdr:grpSpPr>
      <xdr:sp macro="" textlink="">
        <xdr:nvSpPr>
          <xdr:cNvPr id="11" name="Rectangle: Top Corners Rounded 10">
            <a:extLst>
              <a:ext uri="{FF2B5EF4-FFF2-40B4-BE49-F238E27FC236}">
                <a16:creationId xmlns:a16="http://schemas.microsoft.com/office/drawing/2014/main" id="{E143C01E-7905-E0CB-548F-5E3F12A9C299}"/>
              </a:ext>
            </a:extLst>
          </xdr:cNvPr>
          <xdr:cNvSpPr/>
        </xdr:nvSpPr>
        <xdr:spPr>
          <a:xfrm rot="5400000">
            <a:off x="2662235" y="252414"/>
            <a:ext cx="528639" cy="1576388"/>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Top Corners Rounded 11">
            <a:extLst>
              <a:ext uri="{FF2B5EF4-FFF2-40B4-BE49-F238E27FC236}">
                <a16:creationId xmlns:a16="http://schemas.microsoft.com/office/drawing/2014/main" id="{ACF8792C-4B6E-73B8-CD70-7F9B8E0D6060}"/>
              </a:ext>
            </a:extLst>
          </xdr:cNvPr>
          <xdr:cNvSpPr/>
        </xdr:nvSpPr>
        <xdr:spPr>
          <a:xfrm rot="16200000">
            <a:off x="1828171" y="996321"/>
            <a:ext cx="528639" cy="90492"/>
          </a:xfrm>
          <a:prstGeom prst="round2SameRect">
            <a:avLst>
              <a:gd name="adj1" fmla="val 50000"/>
              <a:gd name="adj2" fmla="val 0"/>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250195</xdr:colOff>
      <xdr:row>4</xdr:row>
      <xdr:rowOff>28575</xdr:rowOff>
    </xdr:from>
    <xdr:to>
      <xdr:col>10</xdr:col>
      <xdr:colOff>88899</xdr:colOff>
      <xdr:row>6</xdr:row>
      <xdr:rowOff>177173</xdr:rowOff>
    </xdr:to>
    <xdr:grpSp>
      <xdr:nvGrpSpPr>
        <xdr:cNvPr id="13" name="Group 12">
          <a:extLst>
            <a:ext uri="{FF2B5EF4-FFF2-40B4-BE49-F238E27FC236}">
              <a16:creationId xmlns:a16="http://schemas.microsoft.com/office/drawing/2014/main" id="{37A9212D-36B9-480D-A6BF-09229676DF04}"/>
            </a:ext>
          </a:extLst>
        </xdr:cNvPr>
        <xdr:cNvGrpSpPr/>
      </xdr:nvGrpSpPr>
      <xdr:grpSpPr>
        <a:xfrm>
          <a:off x="4517395" y="790575"/>
          <a:ext cx="1667504" cy="529598"/>
          <a:chOff x="2047245" y="776288"/>
          <a:chExt cx="1667504" cy="529598"/>
        </a:xfrm>
      </xdr:grpSpPr>
      <xdr:sp macro="" textlink="">
        <xdr:nvSpPr>
          <xdr:cNvPr id="14" name="Rectangle: Top Corners Rounded 13">
            <a:extLst>
              <a:ext uri="{FF2B5EF4-FFF2-40B4-BE49-F238E27FC236}">
                <a16:creationId xmlns:a16="http://schemas.microsoft.com/office/drawing/2014/main" id="{831BA5A8-C738-C11C-AE0C-E2AD366CE95C}"/>
              </a:ext>
            </a:extLst>
          </xdr:cNvPr>
          <xdr:cNvSpPr/>
        </xdr:nvSpPr>
        <xdr:spPr>
          <a:xfrm rot="5400000">
            <a:off x="2662235" y="252414"/>
            <a:ext cx="528639" cy="1576388"/>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Top Corners Rounded 14">
            <a:extLst>
              <a:ext uri="{FF2B5EF4-FFF2-40B4-BE49-F238E27FC236}">
                <a16:creationId xmlns:a16="http://schemas.microsoft.com/office/drawing/2014/main" id="{EF79AC4F-EF01-F449-79DB-EB886D362EFD}"/>
              </a:ext>
            </a:extLst>
          </xdr:cNvPr>
          <xdr:cNvSpPr/>
        </xdr:nvSpPr>
        <xdr:spPr>
          <a:xfrm rot="16200000">
            <a:off x="1828171" y="996321"/>
            <a:ext cx="528639" cy="90492"/>
          </a:xfrm>
          <a:prstGeom prst="round2SameRect">
            <a:avLst>
              <a:gd name="adj1" fmla="val 50000"/>
              <a:gd name="adj2" fmla="val 0"/>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281945</xdr:colOff>
      <xdr:row>4</xdr:row>
      <xdr:rowOff>28575</xdr:rowOff>
    </xdr:from>
    <xdr:to>
      <xdr:col>14</xdr:col>
      <xdr:colOff>120649</xdr:colOff>
      <xdr:row>6</xdr:row>
      <xdr:rowOff>177173</xdr:rowOff>
    </xdr:to>
    <xdr:grpSp>
      <xdr:nvGrpSpPr>
        <xdr:cNvPr id="16" name="Group 15">
          <a:extLst>
            <a:ext uri="{FF2B5EF4-FFF2-40B4-BE49-F238E27FC236}">
              <a16:creationId xmlns:a16="http://schemas.microsoft.com/office/drawing/2014/main" id="{160DD0A8-0B41-4458-A93A-460ACD8A21D0}"/>
            </a:ext>
          </a:extLst>
        </xdr:cNvPr>
        <xdr:cNvGrpSpPr/>
      </xdr:nvGrpSpPr>
      <xdr:grpSpPr>
        <a:xfrm>
          <a:off x="6987545" y="790575"/>
          <a:ext cx="1667504" cy="529598"/>
          <a:chOff x="2047245" y="776288"/>
          <a:chExt cx="1667504" cy="529598"/>
        </a:xfrm>
      </xdr:grpSpPr>
      <xdr:sp macro="" textlink="">
        <xdr:nvSpPr>
          <xdr:cNvPr id="17" name="Rectangle: Top Corners Rounded 16">
            <a:extLst>
              <a:ext uri="{FF2B5EF4-FFF2-40B4-BE49-F238E27FC236}">
                <a16:creationId xmlns:a16="http://schemas.microsoft.com/office/drawing/2014/main" id="{CE8DA526-1B54-86E4-F4D1-D6B0C7E94C70}"/>
              </a:ext>
            </a:extLst>
          </xdr:cNvPr>
          <xdr:cNvSpPr/>
        </xdr:nvSpPr>
        <xdr:spPr>
          <a:xfrm rot="5400000">
            <a:off x="2662235" y="252414"/>
            <a:ext cx="528639" cy="1576388"/>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Rectangle: Top Corners Rounded 17">
            <a:extLst>
              <a:ext uri="{FF2B5EF4-FFF2-40B4-BE49-F238E27FC236}">
                <a16:creationId xmlns:a16="http://schemas.microsoft.com/office/drawing/2014/main" id="{59B5C9ED-794C-20D0-979A-184FA5DBBE69}"/>
              </a:ext>
            </a:extLst>
          </xdr:cNvPr>
          <xdr:cNvSpPr/>
        </xdr:nvSpPr>
        <xdr:spPr>
          <a:xfrm rot="16200000">
            <a:off x="1828171" y="996321"/>
            <a:ext cx="528639" cy="90492"/>
          </a:xfrm>
          <a:prstGeom prst="round2SameRect">
            <a:avLst>
              <a:gd name="adj1" fmla="val 50000"/>
              <a:gd name="adj2" fmla="val 0"/>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313695</xdr:colOff>
      <xdr:row>4</xdr:row>
      <xdr:rowOff>28575</xdr:rowOff>
    </xdr:from>
    <xdr:to>
      <xdr:col>18</xdr:col>
      <xdr:colOff>152399</xdr:colOff>
      <xdr:row>6</xdr:row>
      <xdr:rowOff>177173</xdr:rowOff>
    </xdr:to>
    <xdr:grpSp>
      <xdr:nvGrpSpPr>
        <xdr:cNvPr id="19" name="Group 18">
          <a:extLst>
            <a:ext uri="{FF2B5EF4-FFF2-40B4-BE49-F238E27FC236}">
              <a16:creationId xmlns:a16="http://schemas.microsoft.com/office/drawing/2014/main" id="{0D832A56-84FC-42CA-AD93-85A6DD477518}"/>
            </a:ext>
          </a:extLst>
        </xdr:cNvPr>
        <xdr:cNvGrpSpPr/>
      </xdr:nvGrpSpPr>
      <xdr:grpSpPr>
        <a:xfrm>
          <a:off x="9457695" y="790575"/>
          <a:ext cx="1667504" cy="529598"/>
          <a:chOff x="2047245" y="776288"/>
          <a:chExt cx="1667504" cy="529598"/>
        </a:xfrm>
      </xdr:grpSpPr>
      <xdr:sp macro="" textlink="">
        <xdr:nvSpPr>
          <xdr:cNvPr id="20" name="Rectangle: Top Corners Rounded 19">
            <a:extLst>
              <a:ext uri="{FF2B5EF4-FFF2-40B4-BE49-F238E27FC236}">
                <a16:creationId xmlns:a16="http://schemas.microsoft.com/office/drawing/2014/main" id="{4AE3E483-352B-B7B3-6C79-50E5429517E9}"/>
              </a:ext>
            </a:extLst>
          </xdr:cNvPr>
          <xdr:cNvSpPr/>
        </xdr:nvSpPr>
        <xdr:spPr>
          <a:xfrm rot="5400000">
            <a:off x="2662235" y="252414"/>
            <a:ext cx="528639" cy="1576388"/>
          </a:xfrm>
          <a:prstGeom prst="round2Same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Rectangle: Top Corners Rounded 20">
            <a:extLst>
              <a:ext uri="{FF2B5EF4-FFF2-40B4-BE49-F238E27FC236}">
                <a16:creationId xmlns:a16="http://schemas.microsoft.com/office/drawing/2014/main" id="{9DFF05BE-4D9B-E3B1-8F06-4D2A2AE211BB}"/>
              </a:ext>
            </a:extLst>
          </xdr:cNvPr>
          <xdr:cNvSpPr/>
        </xdr:nvSpPr>
        <xdr:spPr>
          <a:xfrm rot="16200000">
            <a:off x="1828171" y="996321"/>
            <a:ext cx="528639" cy="90492"/>
          </a:xfrm>
          <a:prstGeom prst="round2SameRect">
            <a:avLst>
              <a:gd name="adj1" fmla="val 50000"/>
              <a:gd name="adj2" fmla="val 0"/>
            </a:avLst>
          </a:prstGeom>
          <a:solidFill>
            <a:schemeClr val="accent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333375</xdr:colOff>
      <xdr:row>2</xdr:row>
      <xdr:rowOff>28575</xdr:rowOff>
    </xdr:from>
    <xdr:to>
      <xdr:col>8</xdr:col>
      <xdr:colOff>47625</xdr:colOff>
      <xdr:row>3</xdr:row>
      <xdr:rowOff>47625</xdr:rowOff>
    </xdr:to>
    <xdr:sp macro="" textlink="">
      <xdr:nvSpPr>
        <xdr:cNvPr id="22" name="TextBox 21">
          <a:extLst>
            <a:ext uri="{FF2B5EF4-FFF2-40B4-BE49-F238E27FC236}">
              <a16:creationId xmlns:a16="http://schemas.microsoft.com/office/drawing/2014/main" id="{A15959FD-0C75-4B1A-AF62-0A10DD8C28A5}"/>
            </a:ext>
          </a:extLst>
        </xdr:cNvPr>
        <xdr:cNvSpPr txBox="1"/>
      </xdr:nvSpPr>
      <xdr:spPr>
        <a:xfrm>
          <a:off x="2162175" y="409575"/>
          <a:ext cx="2762250"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200">
              <a:ln>
                <a:noFill/>
              </a:ln>
              <a:effectLst>
                <a:outerShdw blurRad="50800" dist="38100" dir="13500000" algn="br" rotWithShape="0">
                  <a:prstClr val="black">
                    <a:alpha val="40000"/>
                  </a:prstClr>
                </a:outerShdw>
              </a:effectLst>
            </a:rPr>
            <a:t>Welcome To aaqooPro</a:t>
          </a:r>
          <a:r>
            <a:rPr lang="yo-NG" sz="1200" baseline="0">
              <a:ln>
                <a:noFill/>
              </a:ln>
              <a:effectLst>
                <a:outerShdw blurRad="50800" dist="38100" dir="13500000" algn="br" rotWithShape="0">
                  <a:prstClr val="black">
                    <a:alpha val="40000"/>
                  </a:prstClr>
                </a:outerShdw>
              </a:effectLst>
            </a:rPr>
            <a:t> Group of School</a:t>
          </a:r>
          <a:endParaRPr lang="en-US" sz="1200">
            <a:ln>
              <a:noFill/>
            </a:ln>
            <a:effectLst>
              <a:outerShdw blurRad="50800" dist="38100" dir="13500000" algn="br" rotWithShape="0">
                <a:prstClr val="black">
                  <a:alpha val="40000"/>
                </a:prstClr>
              </a:outerShdw>
            </a:effectLst>
          </a:endParaRPr>
        </a:p>
      </xdr:txBody>
    </xdr:sp>
    <xdr:clientData/>
  </xdr:twoCellAnchor>
  <xdr:twoCellAnchor>
    <xdr:from>
      <xdr:col>16</xdr:col>
      <xdr:colOff>333375</xdr:colOff>
      <xdr:row>2</xdr:row>
      <xdr:rowOff>19050</xdr:rowOff>
    </xdr:from>
    <xdr:to>
      <xdr:col>18</xdr:col>
      <xdr:colOff>95250</xdr:colOff>
      <xdr:row>3</xdr:row>
      <xdr:rowOff>57150</xdr:rowOff>
    </xdr:to>
    <xdr:sp macro="" textlink="">
      <xdr:nvSpPr>
        <xdr:cNvPr id="23" name="TextBox 22">
          <a:extLst>
            <a:ext uri="{FF2B5EF4-FFF2-40B4-BE49-F238E27FC236}">
              <a16:creationId xmlns:a16="http://schemas.microsoft.com/office/drawing/2014/main" id="{287A066A-ECD4-4C68-8187-D9E14C02BF9E}"/>
            </a:ext>
          </a:extLst>
        </xdr:cNvPr>
        <xdr:cNvSpPr txBox="1"/>
      </xdr:nvSpPr>
      <xdr:spPr>
        <a:xfrm>
          <a:off x="10086975" y="400050"/>
          <a:ext cx="981075"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100"/>
            <a:t>Session:</a:t>
          </a:r>
          <a:r>
            <a:rPr lang="yo-NG" sz="1100" baseline="0"/>
            <a:t> 2020</a:t>
          </a:r>
          <a:endParaRPr lang="en-US" sz="1100"/>
        </a:p>
      </xdr:txBody>
    </xdr:sp>
    <xdr:clientData/>
  </xdr:twoCellAnchor>
  <xdr:twoCellAnchor editAs="oneCell">
    <xdr:from>
      <xdr:col>11</xdr:col>
      <xdr:colOff>466725</xdr:colOff>
      <xdr:row>4</xdr:row>
      <xdr:rowOff>145238</xdr:rowOff>
    </xdr:from>
    <xdr:to>
      <xdr:col>12</xdr:col>
      <xdr:colOff>154800</xdr:colOff>
      <xdr:row>6</xdr:row>
      <xdr:rowOff>61913</xdr:rowOff>
    </xdr:to>
    <xdr:pic>
      <xdr:nvPicPr>
        <xdr:cNvPr id="24" name="Graphic 23" descr="School boy">
          <a:extLst>
            <a:ext uri="{FF2B5EF4-FFF2-40B4-BE49-F238E27FC236}">
              <a16:creationId xmlns:a16="http://schemas.microsoft.com/office/drawing/2014/main" id="{325CFBD2-2821-4EFE-8BB7-2CFFD4490B3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172325" y="907238"/>
          <a:ext cx="297675" cy="297675"/>
        </a:xfrm>
        <a:prstGeom prst="rect">
          <a:avLst/>
        </a:prstGeom>
      </xdr:spPr>
    </xdr:pic>
    <xdr:clientData/>
  </xdr:twoCellAnchor>
  <xdr:twoCellAnchor editAs="oneCell">
    <xdr:from>
      <xdr:col>3</xdr:col>
      <xdr:colOff>390525</xdr:colOff>
      <xdr:row>4</xdr:row>
      <xdr:rowOff>145238</xdr:rowOff>
    </xdr:from>
    <xdr:to>
      <xdr:col>4</xdr:col>
      <xdr:colOff>78600</xdr:colOff>
      <xdr:row>6</xdr:row>
      <xdr:rowOff>61913</xdr:rowOff>
    </xdr:to>
    <xdr:pic>
      <xdr:nvPicPr>
        <xdr:cNvPr id="25" name="Graphic 24" descr="Schoolhouse">
          <a:extLst>
            <a:ext uri="{FF2B5EF4-FFF2-40B4-BE49-F238E27FC236}">
              <a16:creationId xmlns:a16="http://schemas.microsoft.com/office/drawing/2014/main" id="{7677F5E5-A026-4628-8423-773DAB2F83B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219325" y="907238"/>
          <a:ext cx="297675" cy="297675"/>
        </a:xfrm>
        <a:prstGeom prst="rect">
          <a:avLst/>
        </a:prstGeom>
      </xdr:spPr>
    </xdr:pic>
    <xdr:clientData/>
  </xdr:twoCellAnchor>
  <xdr:twoCellAnchor>
    <xdr:from>
      <xdr:col>5</xdr:col>
      <xdr:colOff>1</xdr:colOff>
      <xdr:row>4</xdr:row>
      <xdr:rowOff>76200</xdr:rowOff>
    </xdr:from>
    <xdr:to>
      <xdr:col>6</xdr:col>
      <xdr:colOff>19050</xdr:colOff>
      <xdr:row>5</xdr:row>
      <xdr:rowOff>133350</xdr:rowOff>
    </xdr:to>
    <xdr:sp macro="" textlink="">
      <xdr:nvSpPr>
        <xdr:cNvPr id="26" name="TextBox 25">
          <a:extLst>
            <a:ext uri="{FF2B5EF4-FFF2-40B4-BE49-F238E27FC236}">
              <a16:creationId xmlns:a16="http://schemas.microsoft.com/office/drawing/2014/main" id="{AD168D60-0820-493F-A545-579129219E98}"/>
            </a:ext>
          </a:extLst>
        </xdr:cNvPr>
        <xdr:cNvSpPr txBox="1"/>
      </xdr:nvSpPr>
      <xdr:spPr>
        <a:xfrm>
          <a:off x="3048001" y="838200"/>
          <a:ext cx="628649" cy="2476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100">
              <a:solidFill>
                <a:schemeClr val="bg1">
                  <a:lumMod val="65000"/>
                </a:schemeClr>
              </a:solidFill>
            </a:rPr>
            <a:t>School</a:t>
          </a:r>
          <a:endParaRPr lang="en-US" sz="1100">
            <a:solidFill>
              <a:schemeClr val="bg1">
                <a:lumMod val="65000"/>
              </a:schemeClr>
            </a:solidFill>
          </a:endParaRPr>
        </a:p>
      </xdr:txBody>
    </xdr:sp>
    <xdr:clientData/>
  </xdr:twoCellAnchor>
  <xdr:twoCellAnchor>
    <xdr:from>
      <xdr:col>8</xdr:col>
      <xdr:colOff>263039</xdr:colOff>
      <xdr:row>4</xdr:row>
      <xdr:rowOff>85726</xdr:rowOff>
    </xdr:from>
    <xdr:to>
      <xdr:col>9</xdr:col>
      <xdr:colOff>158263</xdr:colOff>
      <xdr:row>5</xdr:row>
      <xdr:rowOff>66676</xdr:rowOff>
    </xdr:to>
    <xdr:sp macro="" textlink="">
      <xdr:nvSpPr>
        <xdr:cNvPr id="27" name="TextBox 26">
          <a:extLst>
            <a:ext uri="{FF2B5EF4-FFF2-40B4-BE49-F238E27FC236}">
              <a16:creationId xmlns:a16="http://schemas.microsoft.com/office/drawing/2014/main" id="{6B0BFC19-75E1-4528-A21E-DC86DF0E296B}"/>
            </a:ext>
          </a:extLst>
        </xdr:cNvPr>
        <xdr:cNvSpPr txBox="1"/>
      </xdr:nvSpPr>
      <xdr:spPr>
        <a:xfrm>
          <a:off x="5139839" y="847726"/>
          <a:ext cx="504824" cy="171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100">
              <a:solidFill>
                <a:schemeClr val="bg1">
                  <a:lumMod val="65000"/>
                </a:schemeClr>
              </a:solidFill>
            </a:rPr>
            <a:t>Male</a:t>
          </a:r>
          <a:endParaRPr lang="en-US" sz="1100">
            <a:solidFill>
              <a:schemeClr val="bg1">
                <a:lumMod val="65000"/>
              </a:schemeClr>
            </a:solidFill>
          </a:endParaRPr>
        </a:p>
      </xdr:txBody>
    </xdr:sp>
    <xdr:clientData/>
  </xdr:twoCellAnchor>
  <xdr:twoCellAnchor>
    <xdr:from>
      <xdr:col>13</xdr:col>
      <xdr:colOff>19786</xdr:colOff>
      <xdr:row>4</xdr:row>
      <xdr:rowOff>76201</xdr:rowOff>
    </xdr:from>
    <xdr:to>
      <xdr:col>14</xdr:col>
      <xdr:colOff>109906</xdr:colOff>
      <xdr:row>5</xdr:row>
      <xdr:rowOff>80597</xdr:rowOff>
    </xdr:to>
    <xdr:sp macro="" textlink="">
      <xdr:nvSpPr>
        <xdr:cNvPr id="28" name="TextBox 27">
          <a:extLst>
            <a:ext uri="{FF2B5EF4-FFF2-40B4-BE49-F238E27FC236}">
              <a16:creationId xmlns:a16="http://schemas.microsoft.com/office/drawing/2014/main" id="{0DCDE3B2-9E47-425B-9E15-CBC2C246C1F7}"/>
            </a:ext>
          </a:extLst>
        </xdr:cNvPr>
        <xdr:cNvSpPr txBox="1"/>
      </xdr:nvSpPr>
      <xdr:spPr>
        <a:xfrm>
          <a:off x="7944586" y="838201"/>
          <a:ext cx="699720" cy="19489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100">
              <a:solidFill>
                <a:schemeClr val="bg1">
                  <a:lumMod val="65000"/>
                </a:schemeClr>
              </a:solidFill>
            </a:rPr>
            <a:t>Students</a:t>
          </a:r>
          <a:endParaRPr lang="en-US" sz="1100">
            <a:solidFill>
              <a:schemeClr val="bg1">
                <a:lumMod val="65000"/>
              </a:schemeClr>
            </a:solidFill>
          </a:endParaRPr>
        </a:p>
      </xdr:txBody>
    </xdr:sp>
    <xdr:clientData/>
  </xdr:twoCellAnchor>
  <xdr:twoCellAnchor>
    <xdr:from>
      <xdr:col>17</xdr:col>
      <xdr:colOff>95988</xdr:colOff>
      <xdr:row>4</xdr:row>
      <xdr:rowOff>95251</xdr:rowOff>
    </xdr:from>
    <xdr:to>
      <xdr:col>18</xdr:col>
      <xdr:colOff>146542</xdr:colOff>
      <xdr:row>5</xdr:row>
      <xdr:rowOff>80597</xdr:rowOff>
    </xdr:to>
    <xdr:sp macro="" textlink="">
      <xdr:nvSpPr>
        <xdr:cNvPr id="29" name="TextBox 28">
          <a:extLst>
            <a:ext uri="{FF2B5EF4-FFF2-40B4-BE49-F238E27FC236}">
              <a16:creationId xmlns:a16="http://schemas.microsoft.com/office/drawing/2014/main" id="{42185C8C-8188-42B6-A984-FB8C18BD85D7}"/>
            </a:ext>
          </a:extLst>
        </xdr:cNvPr>
        <xdr:cNvSpPr txBox="1"/>
      </xdr:nvSpPr>
      <xdr:spPr>
        <a:xfrm>
          <a:off x="10459188" y="857251"/>
          <a:ext cx="660154" cy="1758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100">
              <a:solidFill>
                <a:schemeClr val="bg1">
                  <a:lumMod val="65000"/>
                </a:schemeClr>
              </a:solidFill>
            </a:rPr>
            <a:t>Courses</a:t>
          </a:r>
          <a:endParaRPr lang="en-US" sz="1100">
            <a:solidFill>
              <a:schemeClr val="bg1">
                <a:lumMod val="65000"/>
              </a:schemeClr>
            </a:solidFill>
          </a:endParaRPr>
        </a:p>
      </xdr:txBody>
    </xdr:sp>
    <xdr:clientData/>
  </xdr:twoCellAnchor>
  <xdr:twoCellAnchor editAs="oneCell">
    <xdr:from>
      <xdr:col>15</xdr:col>
      <xdr:colOff>504826</xdr:colOff>
      <xdr:row>4</xdr:row>
      <xdr:rowOff>171451</xdr:rowOff>
    </xdr:from>
    <xdr:to>
      <xdr:col>16</xdr:col>
      <xdr:colOff>161926</xdr:colOff>
      <xdr:row>6</xdr:row>
      <xdr:rowOff>57151</xdr:rowOff>
    </xdr:to>
    <xdr:pic>
      <xdr:nvPicPr>
        <xdr:cNvPr id="30" name="Graphic 29" descr="Books">
          <a:extLst>
            <a:ext uri="{FF2B5EF4-FFF2-40B4-BE49-F238E27FC236}">
              <a16:creationId xmlns:a16="http://schemas.microsoft.com/office/drawing/2014/main" id="{632B61BB-C2A8-4F0A-A409-4E0681E074C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648826" y="933451"/>
          <a:ext cx="266700" cy="266700"/>
        </a:xfrm>
        <a:prstGeom prst="rect">
          <a:avLst/>
        </a:prstGeom>
      </xdr:spPr>
    </xdr:pic>
    <xdr:clientData/>
  </xdr:twoCellAnchor>
  <xdr:twoCellAnchor>
    <xdr:from>
      <xdr:col>17</xdr:col>
      <xdr:colOff>296013</xdr:colOff>
      <xdr:row>5</xdr:row>
      <xdr:rowOff>66675</xdr:rowOff>
    </xdr:from>
    <xdr:to>
      <xdr:col>18</xdr:col>
      <xdr:colOff>19786</xdr:colOff>
      <xdr:row>6</xdr:row>
      <xdr:rowOff>95250</xdr:rowOff>
    </xdr:to>
    <xdr:sp macro="" textlink="">
      <xdr:nvSpPr>
        <xdr:cNvPr id="31" name="TextBox 30">
          <a:extLst>
            <a:ext uri="{FF2B5EF4-FFF2-40B4-BE49-F238E27FC236}">
              <a16:creationId xmlns:a16="http://schemas.microsoft.com/office/drawing/2014/main" id="{B3A06109-B324-42FA-8C59-F3063CCB6C9F}"/>
            </a:ext>
          </a:extLst>
        </xdr:cNvPr>
        <xdr:cNvSpPr txBox="1"/>
      </xdr:nvSpPr>
      <xdr:spPr>
        <a:xfrm>
          <a:off x="10659213" y="1019175"/>
          <a:ext cx="333373"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600">
              <a:solidFill>
                <a:schemeClr val="accent1"/>
              </a:solidFill>
            </a:rPr>
            <a:t>4</a:t>
          </a:r>
          <a:endParaRPr lang="en-US" sz="1600">
            <a:solidFill>
              <a:schemeClr val="accent1"/>
            </a:solidFill>
          </a:endParaRPr>
        </a:p>
      </xdr:txBody>
    </xdr:sp>
    <xdr:clientData/>
  </xdr:twoCellAnchor>
  <xdr:twoCellAnchor>
    <xdr:from>
      <xdr:col>13</xdr:col>
      <xdr:colOff>143611</xdr:colOff>
      <xdr:row>5</xdr:row>
      <xdr:rowOff>85725</xdr:rowOff>
    </xdr:from>
    <xdr:to>
      <xdr:col>13</xdr:col>
      <xdr:colOff>570770</xdr:colOff>
      <xdr:row>6</xdr:row>
      <xdr:rowOff>152400</xdr:rowOff>
    </xdr:to>
    <xdr:sp macro="" textlink="Pivot!$A$8">
      <xdr:nvSpPr>
        <xdr:cNvPr id="32" name="TextBox 31">
          <a:extLst>
            <a:ext uri="{FF2B5EF4-FFF2-40B4-BE49-F238E27FC236}">
              <a16:creationId xmlns:a16="http://schemas.microsoft.com/office/drawing/2014/main" id="{7BADC345-A21F-4F85-A4B8-1558BE30773B}"/>
            </a:ext>
          </a:extLst>
        </xdr:cNvPr>
        <xdr:cNvSpPr txBox="1"/>
      </xdr:nvSpPr>
      <xdr:spPr>
        <a:xfrm>
          <a:off x="8068411" y="1038225"/>
          <a:ext cx="427159"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0E7ED406-4D72-473E-A3EE-ED5DDA0DEF3E}" type="TxLink">
            <a:rPr lang="en-US" sz="1600" b="0" i="0" u="none" strike="noStrike">
              <a:solidFill>
                <a:schemeClr val="accent1"/>
              </a:solidFill>
              <a:latin typeface="Calibri"/>
              <a:cs typeface="Calibri"/>
            </a:rPr>
            <a:pPr/>
            <a:t>50</a:t>
          </a:fld>
          <a:endParaRPr lang="en-US" sz="1600">
            <a:solidFill>
              <a:schemeClr val="accent1"/>
            </a:solidFill>
          </a:endParaRPr>
        </a:p>
      </xdr:txBody>
    </xdr:sp>
    <xdr:clientData/>
  </xdr:twoCellAnchor>
  <xdr:twoCellAnchor>
    <xdr:from>
      <xdr:col>8</xdr:col>
      <xdr:colOff>320189</xdr:colOff>
      <xdr:row>5</xdr:row>
      <xdr:rowOff>76200</xdr:rowOff>
    </xdr:from>
    <xdr:to>
      <xdr:col>9</xdr:col>
      <xdr:colOff>131153</xdr:colOff>
      <xdr:row>6</xdr:row>
      <xdr:rowOff>142875</xdr:rowOff>
    </xdr:to>
    <xdr:sp macro="" textlink="Pivot!$B$4">
      <xdr:nvSpPr>
        <xdr:cNvPr id="33" name="TextBox 32">
          <a:extLst>
            <a:ext uri="{FF2B5EF4-FFF2-40B4-BE49-F238E27FC236}">
              <a16:creationId xmlns:a16="http://schemas.microsoft.com/office/drawing/2014/main" id="{962DBFD8-94C7-4DC3-9C2E-A3056F2FC2E1}"/>
            </a:ext>
          </a:extLst>
        </xdr:cNvPr>
        <xdr:cNvSpPr txBox="1"/>
      </xdr:nvSpPr>
      <xdr:spPr>
        <a:xfrm>
          <a:off x="5196989" y="1028700"/>
          <a:ext cx="420564"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CA86ACC6-CEA5-46AD-8124-3855A362C424}" type="TxLink">
            <a:rPr lang="en-US" sz="1600" b="0" i="0" u="none" strike="noStrike">
              <a:solidFill>
                <a:schemeClr val="accent1"/>
              </a:solidFill>
              <a:latin typeface="Calibri"/>
              <a:cs typeface="Calibri"/>
            </a:rPr>
            <a:pPr/>
            <a:t>29</a:t>
          </a:fld>
          <a:endParaRPr lang="en-US" sz="1600">
            <a:solidFill>
              <a:schemeClr val="accent1"/>
            </a:solidFill>
          </a:endParaRPr>
        </a:p>
      </xdr:txBody>
    </xdr:sp>
    <xdr:clientData/>
  </xdr:twoCellAnchor>
  <xdr:twoCellAnchor>
    <xdr:from>
      <xdr:col>9</xdr:col>
      <xdr:colOff>57883</xdr:colOff>
      <xdr:row>4</xdr:row>
      <xdr:rowOff>107708</xdr:rowOff>
    </xdr:from>
    <xdr:to>
      <xdr:col>10</xdr:col>
      <xdr:colOff>80596</xdr:colOff>
      <xdr:row>5</xdr:row>
      <xdr:rowOff>36636</xdr:rowOff>
    </xdr:to>
    <xdr:sp macro="" textlink="">
      <xdr:nvSpPr>
        <xdr:cNvPr id="34" name="TextBox 33">
          <a:extLst>
            <a:ext uri="{FF2B5EF4-FFF2-40B4-BE49-F238E27FC236}">
              <a16:creationId xmlns:a16="http://schemas.microsoft.com/office/drawing/2014/main" id="{E9623979-C83E-44EC-84C0-3C7054A668DF}"/>
            </a:ext>
          </a:extLst>
        </xdr:cNvPr>
        <xdr:cNvSpPr txBox="1"/>
      </xdr:nvSpPr>
      <xdr:spPr>
        <a:xfrm>
          <a:off x="5544283" y="869708"/>
          <a:ext cx="632313" cy="1194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yo-NG" sz="1100">
              <a:solidFill>
                <a:schemeClr val="bg1">
                  <a:lumMod val="65000"/>
                </a:schemeClr>
              </a:solidFill>
            </a:rPr>
            <a:t>Female</a:t>
          </a:r>
          <a:endParaRPr lang="en-US" sz="1100">
            <a:solidFill>
              <a:schemeClr val="bg1">
                <a:lumMod val="65000"/>
              </a:schemeClr>
            </a:solidFill>
          </a:endParaRPr>
        </a:p>
      </xdr:txBody>
    </xdr:sp>
    <xdr:clientData/>
  </xdr:twoCellAnchor>
  <xdr:twoCellAnchor>
    <xdr:from>
      <xdr:col>9</xdr:col>
      <xdr:colOff>205889</xdr:colOff>
      <xdr:row>5</xdr:row>
      <xdr:rowOff>57150</xdr:rowOff>
    </xdr:from>
    <xdr:to>
      <xdr:col>10</xdr:col>
      <xdr:colOff>16854</xdr:colOff>
      <xdr:row>6</xdr:row>
      <xdr:rowOff>123825</xdr:rowOff>
    </xdr:to>
    <xdr:sp macro="" textlink="Pivot!$B$3">
      <xdr:nvSpPr>
        <xdr:cNvPr id="35" name="TextBox 34">
          <a:extLst>
            <a:ext uri="{FF2B5EF4-FFF2-40B4-BE49-F238E27FC236}">
              <a16:creationId xmlns:a16="http://schemas.microsoft.com/office/drawing/2014/main" id="{C85AF6C2-74D1-4FEC-80FB-1C4ED893918D}"/>
            </a:ext>
          </a:extLst>
        </xdr:cNvPr>
        <xdr:cNvSpPr txBox="1"/>
      </xdr:nvSpPr>
      <xdr:spPr>
        <a:xfrm>
          <a:off x="5692289" y="1009650"/>
          <a:ext cx="420565" cy="25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79896E63-4057-4897-A470-155856B63576}" type="TxLink">
            <a:rPr lang="en-US" sz="1600" b="0" i="0" u="none" strike="noStrike">
              <a:solidFill>
                <a:schemeClr val="accent1"/>
              </a:solidFill>
              <a:latin typeface="Calibri"/>
              <a:cs typeface="Calibri"/>
            </a:rPr>
            <a:pPr/>
            <a:t>29</a:t>
          </a:fld>
          <a:endParaRPr lang="en-US" sz="1600">
            <a:solidFill>
              <a:schemeClr val="accent1"/>
            </a:solidFill>
          </a:endParaRPr>
        </a:p>
      </xdr:txBody>
    </xdr:sp>
    <xdr:clientData/>
  </xdr:twoCellAnchor>
  <xdr:twoCellAnchor editAs="oneCell">
    <xdr:from>
      <xdr:col>7</xdr:col>
      <xdr:colOff>371475</xdr:colOff>
      <xdr:row>4</xdr:row>
      <xdr:rowOff>114300</xdr:rowOff>
    </xdr:from>
    <xdr:to>
      <xdr:col>8</xdr:col>
      <xdr:colOff>114300</xdr:colOff>
      <xdr:row>6</xdr:row>
      <xdr:rowOff>85725</xdr:rowOff>
    </xdr:to>
    <xdr:pic>
      <xdr:nvPicPr>
        <xdr:cNvPr id="36" name="Graphic 35" descr="Graduation cap">
          <a:extLst>
            <a:ext uri="{FF2B5EF4-FFF2-40B4-BE49-F238E27FC236}">
              <a16:creationId xmlns:a16="http://schemas.microsoft.com/office/drawing/2014/main" id="{A457CEA2-A4E3-4DA9-9D64-6E75B420998D}"/>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638675" y="876300"/>
          <a:ext cx="352425" cy="352425"/>
        </a:xfrm>
        <a:prstGeom prst="rect">
          <a:avLst/>
        </a:prstGeom>
      </xdr:spPr>
    </xdr:pic>
    <xdr:clientData/>
  </xdr:twoCellAnchor>
  <xdr:twoCellAnchor>
    <xdr:from>
      <xdr:col>5</xdr:col>
      <xdr:colOff>114301</xdr:colOff>
      <xdr:row>5</xdr:row>
      <xdr:rowOff>104775</xdr:rowOff>
    </xdr:from>
    <xdr:to>
      <xdr:col>5</xdr:col>
      <xdr:colOff>447675</xdr:colOff>
      <xdr:row>6</xdr:row>
      <xdr:rowOff>133350</xdr:rowOff>
    </xdr:to>
    <xdr:sp macro="" textlink="">
      <xdr:nvSpPr>
        <xdr:cNvPr id="37" name="TextBox 36">
          <a:extLst>
            <a:ext uri="{FF2B5EF4-FFF2-40B4-BE49-F238E27FC236}">
              <a16:creationId xmlns:a16="http://schemas.microsoft.com/office/drawing/2014/main" id="{65FD2BD5-158D-442B-9547-21229367A2F6}"/>
            </a:ext>
          </a:extLst>
        </xdr:cNvPr>
        <xdr:cNvSpPr txBox="1"/>
      </xdr:nvSpPr>
      <xdr:spPr>
        <a:xfrm>
          <a:off x="3162301" y="1057275"/>
          <a:ext cx="333374" cy="2190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yo-NG" sz="1600">
              <a:solidFill>
                <a:schemeClr val="accent1"/>
              </a:solidFill>
            </a:rPr>
            <a:t>2</a:t>
          </a:r>
          <a:endParaRPr lang="en-US" sz="1600">
            <a:solidFill>
              <a:schemeClr val="accent1"/>
            </a:solidFill>
          </a:endParaRPr>
        </a:p>
      </xdr:txBody>
    </xdr:sp>
    <xdr:clientData/>
  </xdr:twoCellAnchor>
  <xdr:twoCellAnchor>
    <xdr:from>
      <xdr:col>4</xdr:col>
      <xdr:colOff>200757</xdr:colOff>
      <xdr:row>4</xdr:row>
      <xdr:rowOff>161924</xdr:rowOff>
    </xdr:from>
    <xdr:to>
      <xdr:col>4</xdr:col>
      <xdr:colOff>200757</xdr:colOff>
      <xdr:row>6</xdr:row>
      <xdr:rowOff>55244</xdr:rowOff>
    </xdr:to>
    <xdr:cxnSp macro="">
      <xdr:nvCxnSpPr>
        <xdr:cNvPr id="38" name="Straight Connector 37">
          <a:extLst>
            <a:ext uri="{FF2B5EF4-FFF2-40B4-BE49-F238E27FC236}">
              <a16:creationId xmlns:a16="http://schemas.microsoft.com/office/drawing/2014/main" id="{A4D463EE-ED45-42E0-898C-531643CCCCFE}"/>
            </a:ext>
          </a:extLst>
        </xdr:cNvPr>
        <xdr:cNvCxnSpPr/>
      </xdr:nvCxnSpPr>
      <xdr:spPr>
        <a:xfrm>
          <a:off x="2639157" y="923924"/>
          <a:ext cx="0" cy="274320"/>
        </a:xfrm>
        <a:prstGeom prst="line">
          <a:avLst/>
        </a:prstGeom>
        <a:ln w="19050">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176579</xdr:colOff>
      <xdr:row>4</xdr:row>
      <xdr:rowOff>161924</xdr:rowOff>
    </xdr:from>
    <xdr:to>
      <xdr:col>8</xdr:col>
      <xdr:colOff>176579</xdr:colOff>
      <xdr:row>6</xdr:row>
      <xdr:rowOff>55244</xdr:rowOff>
    </xdr:to>
    <xdr:cxnSp macro="">
      <xdr:nvCxnSpPr>
        <xdr:cNvPr id="39" name="Straight Connector 38">
          <a:extLst>
            <a:ext uri="{FF2B5EF4-FFF2-40B4-BE49-F238E27FC236}">
              <a16:creationId xmlns:a16="http://schemas.microsoft.com/office/drawing/2014/main" id="{7D82347C-316E-49BC-8A5F-624F74256580}"/>
            </a:ext>
          </a:extLst>
        </xdr:cNvPr>
        <xdr:cNvCxnSpPr/>
      </xdr:nvCxnSpPr>
      <xdr:spPr>
        <a:xfrm>
          <a:off x="5053379" y="923924"/>
          <a:ext cx="0" cy="274320"/>
        </a:xfrm>
        <a:prstGeom prst="line">
          <a:avLst/>
        </a:prstGeom>
        <a:ln w="19050">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190500</xdr:colOff>
      <xdr:row>4</xdr:row>
      <xdr:rowOff>161924</xdr:rowOff>
    </xdr:from>
    <xdr:to>
      <xdr:col>12</xdr:col>
      <xdr:colOff>190500</xdr:colOff>
      <xdr:row>6</xdr:row>
      <xdr:rowOff>55244</xdr:rowOff>
    </xdr:to>
    <xdr:cxnSp macro="">
      <xdr:nvCxnSpPr>
        <xdr:cNvPr id="40" name="Straight Connector 39">
          <a:extLst>
            <a:ext uri="{FF2B5EF4-FFF2-40B4-BE49-F238E27FC236}">
              <a16:creationId xmlns:a16="http://schemas.microsoft.com/office/drawing/2014/main" id="{5B71A523-6D5F-4FD8-B895-9176496E72D9}"/>
            </a:ext>
          </a:extLst>
        </xdr:cNvPr>
        <xdr:cNvCxnSpPr/>
      </xdr:nvCxnSpPr>
      <xdr:spPr>
        <a:xfrm>
          <a:off x="7505700" y="923924"/>
          <a:ext cx="0" cy="274320"/>
        </a:xfrm>
        <a:prstGeom prst="line">
          <a:avLst/>
        </a:prstGeom>
        <a:ln w="19050">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266700</xdr:colOff>
      <xdr:row>4</xdr:row>
      <xdr:rowOff>161924</xdr:rowOff>
    </xdr:from>
    <xdr:to>
      <xdr:col>16</xdr:col>
      <xdr:colOff>266700</xdr:colOff>
      <xdr:row>6</xdr:row>
      <xdr:rowOff>55244</xdr:rowOff>
    </xdr:to>
    <xdr:cxnSp macro="">
      <xdr:nvCxnSpPr>
        <xdr:cNvPr id="41" name="Straight Connector 40">
          <a:extLst>
            <a:ext uri="{FF2B5EF4-FFF2-40B4-BE49-F238E27FC236}">
              <a16:creationId xmlns:a16="http://schemas.microsoft.com/office/drawing/2014/main" id="{C4B92D53-E713-4270-A630-0CECCEAEE2CC}"/>
            </a:ext>
          </a:extLst>
        </xdr:cNvPr>
        <xdr:cNvCxnSpPr/>
      </xdr:nvCxnSpPr>
      <xdr:spPr>
        <a:xfrm>
          <a:off x="10020300" y="923924"/>
          <a:ext cx="0" cy="274320"/>
        </a:xfrm>
        <a:prstGeom prst="line">
          <a:avLst/>
        </a:prstGeom>
        <a:ln w="19050">
          <a:solidFill>
            <a:schemeClr val="bg1">
              <a:lumMod val="85000"/>
            </a:schemeClr>
          </a:solidFill>
        </a:ln>
      </xdr:spPr>
      <xdr:style>
        <a:lnRef idx="1">
          <a:schemeClr val="dk1"/>
        </a:lnRef>
        <a:fillRef idx="0">
          <a:schemeClr val="dk1"/>
        </a:fillRef>
        <a:effectRef idx="0">
          <a:schemeClr val="dk1"/>
        </a:effectRef>
        <a:fontRef idx="minor">
          <a:schemeClr val="tx1"/>
        </a:fontRef>
      </xdr:style>
    </xdr:cxnSp>
    <xdr:clientData/>
  </xdr:twoCellAnchor>
  <xdr:oneCellAnchor>
    <xdr:from>
      <xdr:col>0</xdr:col>
      <xdr:colOff>590550</xdr:colOff>
      <xdr:row>8</xdr:row>
      <xdr:rowOff>85725</xdr:rowOff>
    </xdr:from>
    <xdr:ext cx="663708" cy="264560"/>
    <xdr:sp macro="" textlink="">
      <xdr:nvSpPr>
        <xdr:cNvPr id="42" name="TextBox 41">
          <a:hlinkClick xmlns:r="http://schemas.openxmlformats.org/officeDocument/2006/relationships" r:id="rId10"/>
          <a:extLst>
            <a:ext uri="{FF2B5EF4-FFF2-40B4-BE49-F238E27FC236}">
              <a16:creationId xmlns:a16="http://schemas.microsoft.com/office/drawing/2014/main" id="{4F4E104D-923C-46EF-8A04-FA572A2A00C1}"/>
            </a:ext>
          </a:extLst>
        </xdr:cNvPr>
        <xdr:cNvSpPr txBox="1"/>
      </xdr:nvSpPr>
      <xdr:spPr>
        <a:xfrm>
          <a:off x="590550" y="1609725"/>
          <a:ext cx="66370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yo-NG" sz="1100">
              <a:solidFill>
                <a:schemeClr val="accent1"/>
              </a:solidFill>
              <a:effectLst/>
              <a:latin typeface="+mn-lt"/>
              <a:ea typeface="+mn-ea"/>
              <a:cs typeface="+mn-cs"/>
            </a:rPr>
            <a:t>Subjects</a:t>
          </a:r>
        </a:p>
      </xdr:txBody>
    </xdr:sp>
    <xdr:clientData/>
  </xdr:oneCellAnchor>
  <xdr:oneCellAnchor>
    <xdr:from>
      <xdr:col>0</xdr:col>
      <xdr:colOff>590550</xdr:colOff>
      <xdr:row>11</xdr:row>
      <xdr:rowOff>114300</xdr:rowOff>
    </xdr:from>
    <xdr:ext cx="699487" cy="264560"/>
    <xdr:sp macro="" textlink="">
      <xdr:nvSpPr>
        <xdr:cNvPr id="43" name="TextBox 42">
          <a:extLst>
            <a:ext uri="{FF2B5EF4-FFF2-40B4-BE49-F238E27FC236}">
              <a16:creationId xmlns:a16="http://schemas.microsoft.com/office/drawing/2014/main" id="{0868D4F2-2F73-42EC-8C32-AD09A8A67D92}"/>
            </a:ext>
          </a:extLst>
        </xdr:cNvPr>
        <xdr:cNvSpPr txBox="1"/>
      </xdr:nvSpPr>
      <xdr:spPr>
        <a:xfrm>
          <a:off x="590550" y="2209800"/>
          <a:ext cx="69948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yo-NG" sz="1100">
              <a:solidFill>
                <a:schemeClr val="bg1"/>
              </a:solidFill>
              <a:effectLst/>
              <a:latin typeface="+mn-lt"/>
              <a:ea typeface="+mn-ea"/>
              <a:cs typeface="+mn-cs"/>
            </a:rPr>
            <a:t>Teachers</a:t>
          </a:r>
          <a:endParaRPr lang="yo-NG" sz="1100">
            <a:solidFill>
              <a:schemeClr val="bg1"/>
            </a:solidFill>
          </a:endParaRPr>
        </a:p>
      </xdr:txBody>
    </xdr:sp>
    <xdr:clientData/>
  </xdr:oneCellAnchor>
  <xdr:oneCellAnchor>
    <xdr:from>
      <xdr:col>0</xdr:col>
      <xdr:colOff>590550</xdr:colOff>
      <xdr:row>14</xdr:row>
      <xdr:rowOff>142875</xdr:rowOff>
    </xdr:from>
    <xdr:ext cx="897105" cy="264560"/>
    <xdr:sp macro="" textlink="">
      <xdr:nvSpPr>
        <xdr:cNvPr id="44" name="TextBox 43">
          <a:extLst>
            <a:ext uri="{FF2B5EF4-FFF2-40B4-BE49-F238E27FC236}">
              <a16:creationId xmlns:a16="http://schemas.microsoft.com/office/drawing/2014/main" id="{AB54D033-9728-4801-9956-0CA08C7A7E5D}"/>
            </a:ext>
          </a:extLst>
        </xdr:cNvPr>
        <xdr:cNvSpPr txBox="1"/>
      </xdr:nvSpPr>
      <xdr:spPr>
        <a:xfrm>
          <a:off x="590550" y="2809875"/>
          <a:ext cx="89710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yo-NG" sz="1100">
              <a:solidFill>
                <a:schemeClr val="bg1"/>
              </a:solidFill>
              <a:effectLst/>
              <a:latin typeface="+mn-lt"/>
              <a:ea typeface="+mn-ea"/>
              <a:cs typeface="+mn-cs"/>
            </a:rPr>
            <a:t>Examination</a:t>
          </a:r>
          <a:endParaRPr lang="yo-NG" sz="1100">
            <a:solidFill>
              <a:schemeClr val="bg1"/>
            </a:solidFill>
          </a:endParaRPr>
        </a:p>
      </xdr:txBody>
    </xdr:sp>
    <xdr:clientData/>
  </xdr:oneCellAnchor>
  <xdr:oneCellAnchor>
    <xdr:from>
      <xdr:col>0</xdr:col>
      <xdr:colOff>590550</xdr:colOff>
      <xdr:row>17</xdr:row>
      <xdr:rowOff>171450</xdr:rowOff>
    </xdr:from>
    <xdr:ext cx="564001" cy="264560"/>
    <xdr:sp macro="" textlink="">
      <xdr:nvSpPr>
        <xdr:cNvPr id="45" name="TextBox 44">
          <a:hlinkClick xmlns:r="http://schemas.openxmlformats.org/officeDocument/2006/relationships" r:id="rId11"/>
          <a:extLst>
            <a:ext uri="{FF2B5EF4-FFF2-40B4-BE49-F238E27FC236}">
              <a16:creationId xmlns:a16="http://schemas.microsoft.com/office/drawing/2014/main" id="{B98EE850-50F0-4C2B-932A-4A7E733C7C87}"/>
            </a:ext>
          </a:extLst>
        </xdr:cNvPr>
        <xdr:cNvSpPr txBox="1"/>
      </xdr:nvSpPr>
      <xdr:spPr>
        <a:xfrm>
          <a:off x="590550" y="3409950"/>
          <a:ext cx="56400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yo-NG" sz="1100">
              <a:solidFill>
                <a:schemeClr val="bg1"/>
              </a:solidFill>
              <a:effectLst/>
              <a:latin typeface="+mn-lt"/>
              <a:ea typeface="+mn-ea"/>
              <a:cs typeface="+mn-cs"/>
            </a:rPr>
            <a:t>Events</a:t>
          </a:r>
          <a:endParaRPr lang="yo-NG" sz="1100">
            <a:solidFill>
              <a:schemeClr val="bg1"/>
            </a:solidFill>
          </a:endParaRPr>
        </a:p>
      </xdr:txBody>
    </xdr:sp>
    <xdr:clientData/>
  </xdr:oneCellAnchor>
  <xdr:oneCellAnchor>
    <xdr:from>
      <xdr:col>0</xdr:col>
      <xdr:colOff>590550</xdr:colOff>
      <xdr:row>21</xdr:row>
      <xdr:rowOff>9525</xdr:rowOff>
    </xdr:from>
    <xdr:ext cx="806183" cy="264560"/>
    <xdr:sp macro="" textlink="">
      <xdr:nvSpPr>
        <xdr:cNvPr id="46" name="TextBox 45">
          <a:extLst>
            <a:ext uri="{FF2B5EF4-FFF2-40B4-BE49-F238E27FC236}">
              <a16:creationId xmlns:a16="http://schemas.microsoft.com/office/drawing/2014/main" id="{9BE09F0F-01CF-4800-A09C-E1E1ADEB31E4}"/>
            </a:ext>
          </a:extLst>
        </xdr:cNvPr>
        <xdr:cNvSpPr txBox="1"/>
      </xdr:nvSpPr>
      <xdr:spPr>
        <a:xfrm>
          <a:off x="590550" y="4010025"/>
          <a:ext cx="8061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yo-NG" sz="1100">
              <a:solidFill>
                <a:schemeClr val="bg1"/>
              </a:solidFill>
              <a:effectLst/>
              <a:latin typeface="+mn-lt"/>
              <a:ea typeface="+mn-ea"/>
              <a:cs typeface="+mn-cs"/>
            </a:rPr>
            <a:t>Assesment</a:t>
          </a:r>
          <a:endParaRPr lang="en-US">
            <a:solidFill>
              <a:schemeClr val="bg1"/>
            </a:solidFill>
            <a:effectLst/>
          </a:endParaRPr>
        </a:p>
      </xdr:txBody>
    </xdr:sp>
    <xdr:clientData/>
  </xdr:oneCellAnchor>
  <xdr:twoCellAnchor>
    <xdr:from>
      <xdr:col>3</xdr:col>
      <xdr:colOff>133350</xdr:colOff>
      <xdr:row>8</xdr:row>
      <xdr:rowOff>9525</xdr:rowOff>
    </xdr:from>
    <xdr:to>
      <xdr:col>18</xdr:col>
      <xdr:colOff>161927</xdr:colOff>
      <xdr:row>29</xdr:row>
      <xdr:rowOff>123826</xdr:rowOff>
    </xdr:to>
    <xdr:grpSp>
      <xdr:nvGrpSpPr>
        <xdr:cNvPr id="47" name="Group 46">
          <a:extLst>
            <a:ext uri="{FF2B5EF4-FFF2-40B4-BE49-F238E27FC236}">
              <a16:creationId xmlns:a16="http://schemas.microsoft.com/office/drawing/2014/main" id="{A9488B4C-F757-4FC8-B30B-1111DF2574DB}"/>
            </a:ext>
          </a:extLst>
        </xdr:cNvPr>
        <xdr:cNvGrpSpPr/>
      </xdr:nvGrpSpPr>
      <xdr:grpSpPr>
        <a:xfrm>
          <a:off x="1962150" y="1533525"/>
          <a:ext cx="9172577" cy="4114801"/>
          <a:chOff x="1920127" y="1552574"/>
          <a:chExt cx="9105342" cy="4114801"/>
        </a:xfrm>
      </xdr:grpSpPr>
      <xdr:sp macro="" textlink="">
        <xdr:nvSpPr>
          <xdr:cNvPr id="48" name="Rectangle: Rounded Corners 47">
            <a:extLst>
              <a:ext uri="{FF2B5EF4-FFF2-40B4-BE49-F238E27FC236}">
                <a16:creationId xmlns:a16="http://schemas.microsoft.com/office/drawing/2014/main" id="{CD1C9719-44C4-E6D8-423F-0D8D197F76C5}"/>
              </a:ext>
            </a:extLst>
          </xdr:cNvPr>
          <xdr:cNvSpPr/>
        </xdr:nvSpPr>
        <xdr:spPr>
          <a:xfrm>
            <a:off x="1929652" y="1552574"/>
            <a:ext cx="4569198" cy="2009776"/>
          </a:xfrm>
          <a:prstGeom prst="roundRect">
            <a:avLst>
              <a:gd name="adj" fmla="val 1003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solidFill>
            </a:endParaRPr>
          </a:p>
        </xdr:txBody>
      </xdr:sp>
      <xdr:sp macro="" textlink="">
        <xdr:nvSpPr>
          <xdr:cNvPr id="49" name="Rectangle: Rounded Corners 48">
            <a:extLst>
              <a:ext uri="{FF2B5EF4-FFF2-40B4-BE49-F238E27FC236}">
                <a16:creationId xmlns:a16="http://schemas.microsoft.com/office/drawing/2014/main" id="{9F3B6D93-3007-DFDF-758E-995C778A08E7}"/>
              </a:ext>
            </a:extLst>
          </xdr:cNvPr>
          <xdr:cNvSpPr/>
        </xdr:nvSpPr>
        <xdr:spPr>
          <a:xfrm>
            <a:off x="6096001" y="1562098"/>
            <a:ext cx="4929468" cy="2247901"/>
          </a:xfrm>
          <a:prstGeom prst="roundRect">
            <a:avLst>
              <a:gd name="adj" fmla="val 1003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solidFill>
            </a:endParaRPr>
          </a:p>
        </xdr:txBody>
      </xdr:sp>
      <xdr:sp macro="" textlink="">
        <xdr:nvSpPr>
          <xdr:cNvPr id="50" name="Rectangle: Rounded Corners 49">
            <a:extLst>
              <a:ext uri="{FF2B5EF4-FFF2-40B4-BE49-F238E27FC236}">
                <a16:creationId xmlns:a16="http://schemas.microsoft.com/office/drawing/2014/main" id="{AB07D04A-69C0-4C77-E594-784CFAD69CAF}"/>
              </a:ext>
            </a:extLst>
          </xdr:cNvPr>
          <xdr:cNvSpPr/>
        </xdr:nvSpPr>
        <xdr:spPr>
          <a:xfrm>
            <a:off x="1920127" y="3182471"/>
            <a:ext cx="4569198" cy="2475379"/>
          </a:xfrm>
          <a:prstGeom prst="roundRect">
            <a:avLst>
              <a:gd name="adj" fmla="val 1003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solidFill>
            </a:endParaRPr>
          </a:p>
        </xdr:txBody>
      </xdr:sp>
      <xdr:sp macro="" textlink="">
        <xdr:nvSpPr>
          <xdr:cNvPr id="51" name="Rectangle: Rounded Corners 50">
            <a:extLst>
              <a:ext uri="{FF2B5EF4-FFF2-40B4-BE49-F238E27FC236}">
                <a16:creationId xmlns:a16="http://schemas.microsoft.com/office/drawing/2014/main" id="{78EA1272-9763-BDCA-0E20-64CCD5AD0558}"/>
              </a:ext>
            </a:extLst>
          </xdr:cNvPr>
          <xdr:cNvSpPr/>
        </xdr:nvSpPr>
        <xdr:spPr>
          <a:xfrm>
            <a:off x="5995148" y="3657599"/>
            <a:ext cx="5020796" cy="2009776"/>
          </a:xfrm>
          <a:prstGeom prst="roundRect">
            <a:avLst>
              <a:gd name="adj" fmla="val 1003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accent1"/>
              </a:solidFill>
            </a:endParaRPr>
          </a:p>
        </xdr:txBody>
      </xdr:sp>
    </xdr:grpSp>
    <xdr:clientData/>
  </xdr:twoCellAnchor>
  <xdr:twoCellAnchor>
    <xdr:from>
      <xdr:col>3</xdr:col>
      <xdr:colOff>367810</xdr:colOff>
      <xdr:row>8</xdr:row>
      <xdr:rowOff>170972</xdr:rowOff>
    </xdr:from>
    <xdr:to>
      <xdr:col>5</xdr:col>
      <xdr:colOff>567836</xdr:colOff>
      <xdr:row>10</xdr:row>
      <xdr:rowOff>10000</xdr:rowOff>
    </xdr:to>
    <xdr:sp macro="" textlink="">
      <xdr:nvSpPr>
        <xdr:cNvPr id="52" name="TextBox 51">
          <a:extLst>
            <a:ext uri="{FF2B5EF4-FFF2-40B4-BE49-F238E27FC236}">
              <a16:creationId xmlns:a16="http://schemas.microsoft.com/office/drawing/2014/main" id="{A89A5E24-15D0-4137-B576-B86EBC215CB2}"/>
            </a:ext>
          </a:extLst>
        </xdr:cNvPr>
        <xdr:cNvSpPr txBox="1"/>
      </xdr:nvSpPr>
      <xdr:spPr>
        <a:xfrm>
          <a:off x="2196610" y="1694972"/>
          <a:ext cx="1419226" cy="2200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00">
              <a:solidFill>
                <a:schemeClr val="accent1"/>
              </a:solidFill>
            </a:rPr>
            <a:t>Subjects</a:t>
          </a:r>
        </a:p>
      </xdr:txBody>
    </xdr:sp>
    <xdr:clientData/>
  </xdr:twoCellAnchor>
  <xdr:twoCellAnchor editAs="oneCell">
    <xdr:from>
      <xdr:col>3</xdr:col>
      <xdr:colOff>447675</xdr:colOff>
      <xdr:row>10</xdr:row>
      <xdr:rowOff>123825</xdr:rowOff>
    </xdr:from>
    <xdr:to>
      <xdr:col>6</xdr:col>
      <xdr:colOff>447675</xdr:colOff>
      <xdr:row>19</xdr:row>
      <xdr:rowOff>85725</xdr:rowOff>
    </xdr:to>
    <mc:AlternateContent xmlns:mc="http://schemas.openxmlformats.org/markup-compatibility/2006">
      <mc:Choice xmlns:a14="http://schemas.microsoft.com/office/drawing/2010/main" Requires="a14">
        <xdr:graphicFrame macro="">
          <xdr:nvGraphicFramePr>
            <xdr:cNvPr id="54" name="Subjects ">
              <a:extLst>
                <a:ext uri="{FF2B5EF4-FFF2-40B4-BE49-F238E27FC236}">
                  <a16:creationId xmlns:a16="http://schemas.microsoft.com/office/drawing/2014/main" id="{D5DF93A8-E632-4577-8043-215D76173A6A}"/>
                </a:ext>
              </a:extLst>
            </xdr:cNvPr>
            <xdr:cNvGraphicFramePr/>
          </xdr:nvGraphicFramePr>
          <xdr:xfrm>
            <a:off x="0" y="0"/>
            <a:ext cx="0" cy="0"/>
          </xdr:xfrm>
          <a:graphic>
            <a:graphicData uri="http://schemas.microsoft.com/office/drawing/2010/slicer">
              <sle:slicer xmlns:sle="http://schemas.microsoft.com/office/drawing/2010/slicer" name="Subjects "/>
            </a:graphicData>
          </a:graphic>
        </xdr:graphicFrame>
      </mc:Choice>
      <mc:Fallback>
        <xdr:sp macro="" textlink="">
          <xdr:nvSpPr>
            <xdr:cNvPr id="0" name=""/>
            <xdr:cNvSpPr>
              <a:spLocks noTextEdit="1"/>
            </xdr:cNvSpPr>
          </xdr:nvSpPr>
          <xdr:spPr>
            <a:xfrm>
              <a:off x="2276475" y="2028825"/>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19050</xdr:colOff>
      <xdr:row>8</xdr:row>
      <xdr:rowOff>180976</xdr:rowOff>
    </xdr:from>
    <xdr:to>
      <xdr:col>17</xdr:col>
      <xdr:colOff>457200</xdr:colOff>
      <xdr:row>29</xdr:row>
      <xdr:rowOff>20956</xdr:rowOff>
    </xdr:to>
    <xdr:graphicFrame macro="">
      <xdr:nvGraphicFramePr>
        <xdr:cNvPr id="55" name="Chart 54">
          <a:extLst>
            <a:ext uri="{FF2B5EF4-FFF2-40B4-BE49-F238E27FC236}">
              <a16:creationId xmlns:a16="http://schemas.microsoft.com/office/drawing/2014/main" id="{5129F3CD-731A-46C9-B70D-9F2F3304F4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qooPro Datahub" refreshedDate="45422.460833449077" createdVersion="8" refreshedVersion="8" minRefreshableVersion="3" recordCount="50" xr:uid="{283E5B33-C94C-4785-84EF-7377EB13A962}">
  <cacheSource type="worksheet">
    <worksheetSource ref="A7:Q57" sheet="Data "/>
  </cacheSource>
  <cacheFields count="17">
    <cacheField name="Roll Number" numFmtId="0">
      <sharedItems containsSemiMixedTypes="0" containsString="0" containsNumber="1" containsInteger="1" minValue="1" maxValue="50"/>
    </cacheField>
    <cacheField name="Admission Number" numFmtId="0">
      <sharedItems containsSemiMixedTypes="0" containsString="0" containsNumber="1" containsInteger="1" minValue="2315" maxValue="2364" count="50">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sharedItems>
    </cacheField>
    <cacheField name="First Name" numFmtId="0">
      <sharedItems count="33">
        <s v="John"/>
        <s v="Emily"/>
        <s v="Michael"/>
        <s v="Sarah"/>
        <s v="David"/>
        <s v="Emma"/>
        <s v="James"/>
        <s v="Olivia"/>
        <s v="William"/>
        <s v="Sophia"/>
        <s v="Ethan"/>
        <s v="Mia"/>
        <s v="Alexander"/>
        <s v="Chloe"/>
        <s v="Liam"/>
        <s v="Harper"/>
        <s v="Evelyn"/>
        <s v="Benjamin"/>
        <s v="Lily"/>
        <s v="Noah"/>
        <s v="Aria"/>
        <s v="Elijah"/>
        <s v="Ava"/>
        <s v="Lucas"/>
        <s v="Scarlett"/>
        <s v="Jackson"/>
        <s v="Isabella"/>
        <s v="Logan"/>
        <s v="Avery"/>
        <s v="Zoe"/>
        <s v="Oliver"/>
        <s v="Amelia"/>
        <s v="Daniel"/>
      </sharedItems>
    </cacheField>
    <cacheField name="Last Name" numFmtId="0">
      <sharedItems/>
    </cacheField>
    <cacheField name="Sex" numFmtId="0">
      <sharedItems count="2">
        <s v="M"/>
        <s v="F"/>
      </sharedItems>
    </cacheField>
    <cacheField name="Math" numFmtId="0">
      <sharedItems containsSemiMixedTypes="0" containsString="0" containsNumber="1" containsInteger="1" minValue="15" maxValue="90" count="26">
        <n v="75"/>
        <n v="80"/>
        <n v="65"/>
        <n v="76"/>
        <n v="70"/>
        <n v="32"/>
        <n v="51"/>
        <n v="85"/>
        <n v="71"/>
        <n v="42"/>
        <n v="41"/>
        <n v="90"/>
        <n v="25"/>
        <n v="63"/>
        <n v="15"/>
        <n v="45"/>
        <n v="27"/>
        <n v="86"/>
        <n v="39"/>
        <n v="48"/>
        <n v="34"/>
        <n v="37"/>
        <n v="31"/>
        <n v="28"/>
        <n v="54"/>
        <n v="19"/>
      </sharedItems>
    </cacheField>
    <cacheField name="English" numFmtId="0">
      <sharedItems containsSemiMixedTypes="0" containsString="0" containsNumber="1" containsInteger="1" minValue="11" maxValue="90" count="26">
        <n v="62"/>
        <n v="70"/>
        <n v="75"/>
        <n v="11"/>
        <n v="85"/>
        <n v="22"/>
        <n v="76"/>
        <n v="65"/>
        <n v="33"/>
        <n v="45"/>
        <n v="44"/>
        <n v="79"/>
        <n v="26"/>
        <n v="32"/>
        <n v="80"/>
        <n v="35"/>
        <n v="90"/>
        <n v="74"/>
        <n v="37"/>
        <n v="48"/>
        <n v="21"/>
        <n v="61"/>
        <n v="52"/>
        <n v="43"/>
        <n v="25"/>
        <n v="34"/>
      </sharedItems>
    </cacheField>
    <cacheField name="Science" numFmtId="0">
      <sharedItems containsSemiMixedTypes="0" containsString="0" containsNumber="1" containsInteger="1" minValue="9" maxValue="95" count="24">
        <n v="9"/>
        <n v="85"/>
        <n v="87"/>
        <n v="80"/>
        <n v="86"/>
        <n v="65"/>
        <n v="90"/>
        <n v="43"/>
        <n v="93"/>
        <n v="23"/>
        <n v="55"/>
        <n v="54"/>
        <n v="95"/>
        <n v="75"/>
        <n v="78"/>
        <n v="13"/>
        <n v="45"/>
        <n v="84"/>
        <n v="25"/>
        <n v="52"/>
        <n v="70"/>
        <n v="33"/>
        <n v="44"/>
        <n v="66"/>
      </sharedItems>
    </cacheField>
    <cacheField name="Commercial" numFmtId="0">
      <sharedItems containsSemiMixedTypes="0" containsString="0" containsNumber="1" containsInteger="1" minValue="0" maxValue="90" count="18">
        <n v="32"/>
        <n v="65"/>
        <n v="45"/>
        <n v="22"/>
        <n v="78"/>
        <n v="80"/>
        <n v="12"/>
        <n v="85"/>
        <n v="41"/>
        <n v="75"/>
        <n v="0"/>
        <n v="67"/>
        <n v="64"/>
        <n v="70"/>
        <n v="74"/>
        <n v="90"/>
        <n v="68"/>
        <n v="60"/>
      </sharedItems>
    </cacheField>
    <cacheField name="Art" numFmtId="0">
      <sharedItems containsSemiMixedTypes="0" containsString="0" containsNumber="1" containsInteger="1" minValue="0" maxValue="90"/>
    </cacheField>
    <cacheField name="Total Mark" numFmtId="0">
      <sharedItems containsSemiMixedTypes="0" containsString="0" containsNumber="1" containsInteger="1" minValue="500" maxValue="500"/>
    </cacheField>
    <cacheField name="Mark Obtain" numFmtId="0">
      <sharedItems containsSemiMixedTypes="0" containsString="0" containsNumber="1" containsInteger="1" minValue="159" maxValue="404"/>
    </cacheField>
    <cacheField name="Percentage" numFmtId="0">
      <sharedItems containsSemiMixedTypes="0" containsString="0" containsNumber="1" minValue="31.8" maxValue="80.800000000000011"/>
    </cacheField>
    <cacheField name="Position" numFmtId="0">
      <sharedItems containsSemiMixedTypes="0" containsString="0" containsNumber="1" containsInteger="1" minValue="1" maxValue="50" count="43">
        <n v="48"/>
        <n v="18"/>
        <n v="34"/>
        <n v="46"/>
        <n v="12"/>
        <n v="44"/>
        <n v="15"/>
        <n v="22"/>
        <n v="7"/>
        <n v="50"/>
        <n v="5"/>
        <n v="31"/>
        <n v="47"/>
        <n v="49"/>
        <n v="35"/>
        <n v="26"/>
        <n v="30"/>
        <n v="3"/>
        <n v="39"/>
        <n v="29"/>
        <n v="23"/>
        <n v="20"/>
        <n v="45"/>
        <n v="37"/>
        <n v="21"/>
        <n v="17"/>
        <n v="1"/>
        <n v="14"/>
        <n v="10"/>
        <n v="4"/>
        <n v="36"/>
        <n v="8"/>
        <n v="43"/>
        <n v="9"/>
        <n v="6"/>
        <n v="2"/>
        <n v="42"/>
        <n v="16"/>
        <n v="25"/>
        <n v="28"/>
        <n v="11"/>
        <n v="33"/>
        <n v="41"/>
      </sharedItems>
    </cacheField>
    <cacheField name="Grade" numFmtId="0">
      <sharedItems/>
    </cacheField>
    <cacheField name="Remarks" numFmtId="0">
      <sharedItems/>
    </cacheField>
    <cacheField name="Subject(s) Fail" numFmtId="0">
      <sharedItems containsSemiMixedTypes="0" containsString="0" containsNumber="1" containsInteger="1" minValue="0" maxValue="2"/>
    </cacheField>
  </cacheFields>
  <extLst>
    <ext xmlns:x14="http://schemas.microsoft.com/office/spreadsheetml/2009/9/main" uri="{725AE2AE-9491-48be-B2B4-4EB974FC3084}">
      <x14:pivotCacheDefinition pivotCacheId="8669814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qooPro Datahub" refreshedDate="45422.464215624997" createdVersion="8" refreshedVersion="8" minRefreshableVersion="3" recordCount="50" xr:uid="{FB8C71AF-742E-45C4-8BB0-A7CEA4326510}">
  <cacheSource type="worksheet">
    <worksheetSource ref="F7:J57" sheet="Data "/>
  </cacheSource>
  <cacheFields count="5">
    <cacheField name="Math" numFmtId="0">
      <sharedItems containsSemiMixedTypes="0" containsString="0" containsNumber="1" containsInteger="1" minValue="15" maxValue="90"/>
    </cacheField>
    <cacheField name="English" numFmtId="0">
      <sharedItems containsSemiMixedTypes="0" containsString="0" containsNumber="1" containsInteger="1" minValue="11" maxValue="90"/>
    </cacheField>
    <cacheField name="Science" numFmtId="0">
      <sharedItems containsSemiMixedTypes="0" containsString="0" containsNumber="1" containsInteger="1" minValue="9" maxValue="95"/>
    </cacheField>
    <cacheField name="Commercial" numFmtId="0">
      <sharedItems containsSemiMixedTypes="0" containsString="0" containsNumber="1" containsInteger="1" minValue="0" maxValue="90"/>
    </cacheField>
    <cacheField name="Art" numFmtId="0">
      <sharedItems containsSemiMixedTypes="0" containsString="0" containsNumber="1" containsInteger="1" minValue="0" maxValue="9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qooPro Datahub" refreshedDate="45422.519548842596" createdVersion="8" refreshedVersion="8" minRefreshableVersion="3" recordCount="6" xr:uid="{65AB609C-F39D-43A2-B600-740EBF0B0DAF}">
  <cacheSource type="worksheet">
    <worksheetSource ref="B68:L74" sheet="Data "/>
  </cacheSource>
  <cacheFields count="11">
    <cacheField name="Column1" numFmtId="0">
      <sharedItems containsBlank="1" count="6">
        <m/>
        <s v="Math"/>
        <s v="English"/>
        <s v="Science"/>
        <s v="Commercial"/>
        <s v="Art"/>
      </sharedItems>
    </cacheField>
    <cacheField name="MAX" numFmtId="0">
      <sharedItems containsString="0" containsBlank="1" containsNumber="1" containsInteger="1" minValue="90" maxValue="95"/>
    </cacheField>
    <cacheField name="MIN" numFmtId="0">
      <sharedItems containsString="0" containsBlank="1" containsNumber="1" containsInteger="1" minValue="0" maxValue="15"/>
    </cacheField>
    <cacheField name="AVERAGE" numFmtId="0">
      <sharedItems containsString="0" containsBlank="1" containsNumber="1" minValue="59.92" maxValue="70.459999999999994"/>
    </cacheField>
    <cacheField name="PASS CANDIDATES" numFmtId="0">
      <sharedItems containsString="0" containsBlank="1" containsNumber="1" containsInteger="1" minValue="36" maxValue="48"/>
    </cacheField>
    <cacheField name="FAIL CANDIDATES" numFmtId="0">
      <sharedItems containsString="0" containsBlank="1" containsNumber="1" containsInteger="1" minValue="2" maxValue="14"/>
    </cacheField>
    <cacheField name="STUDENT PASS %" numFmtId="0">
      <sharedItems containsString="0" containsBlank="1" containsNumber="1" minValue="0.72" maxValue="0.96"/>
    </cacheField>
    <cacheField name="STUDENT FAIL %" numFmtId="0">
      <sharedItems containsString="0" containsBlank="1" containsNumber="1" minValue="0.04" maxValue="0.28000000000000003"/>
    </cacheField>
    <cacheField name="Column2" numFmtId="0">
      <sharedItems containsNonDate="0" containsString="0" containsBlank="1" count="1">
        <m/>
      </sharedItems>
    </cacheField>
    <cacheField name="FAIL" numFmtId="0">
      <sharedItems containsString="0" containsBlank="1" containsNumber="1" containsInteger="1" minValue="1" maxValue="1" count="2">
        <m/>
        <n v="1"/>
      </sharedItems>
    </cacheField>
    <cacheField name="PASS" numFmtId="0">
      <sharedItems containsString="0" containsBlank="1" containsNumber="1" containsInteger="1" minValue="49" maxValue="49" count="2">
        <m/>
        <n v="49"/>
      </sharedItems>
    </cacheField>
  </cacheFields>
  <extLst>
    <ext xmlns:x14="http://schemas.microsoft.com/office/spreadsheetml/2009/9/main" uri="{725AE2AE-9491-48be-B2B4-4EB974FC3084}">
      <x14:pivotCacheDefinition pivotCacheId="17723913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
    <x v="0"/>
    <x v="0"/>
    <s v="Smith"/>
    <x v="0"/>
    <x v="0"/>
    <x v="0"/>
    <x v="0"/>
    <x v="0"/>
    <n v="40"/>
    <n v="500"/>
    <n v="218"/>
    <n v="43.6"/>
    <x v="0"/>
    <s v="E"/>
    <s v="FAIL"/>
    <n v="2"/>
  </r>
  <r>
    <n v="2"/>
    <x v="1"/>
    <x v="1"/>
    <s v="Johnson"/>
    <x v="1"/>
    <x v="1"/>
    <x v="1"/>
    <x v="1"/>
    <x v="1"/>
    <n v="43"/>
    <n v="500"/>
    <n v="343"/>
    <n v="68.600000000000009"/>
    <x v="1"/>
    <s v="B"/>
    <s v="PASS"/>
    <n v="0"/>
  </r>
  <r>
    <n v="3"/>
    <x v="2"/>
    <x v="2"/>
    <s v="Davis"/>
    <x v="0"/>
    <x v="2"/>
    <x v="2"/>
    <x v="2"/>
    <x v="2"/>
    <n v="50"/>
    <n v="500"/>
    <n v="322"/>
    <n v="64.400000000000006"/>
    <x v="2"/>
    <s v="C"/>
    <s v="PASS"/>
    <n v="0"/>
  </r>
  <r>
    <n v="4"/>
    <x v="3"/>
    <x v="3"/>
    <s v="Brown"/>
    <x v="1"/>
    <x v="3"/>
    <x v="3"/>
    <x v="3"/>
    <x v="3"/>
    <n v="55"/>
    <n v="500"/>
    <n v="244"/>
    <n v="48.8"/>
    <x v="3"/>
    <s v="D"/>
    <s v="FAIL"/>
    <n v="2"/>
  </r>
  <r>
    <n v="5"/>
    <x v="4"/>
    <x v="4"/>
    <s v="Wilson"/>
    <x v="0"/>
    <x v="4"/>
    <x v="4"/>
    <x v="4"/>
    <x v="1"/>
    <n v="60"/>
    <n v="500"/>
    <n v="366"/>
    <n v="73.2"/>
    <x v="4"/>
    <s v="B"/>
    <s v="PASS"/>
    <n v="0"/>
  </r>
  <r>
    <n v="6"/>
    <x v="5"/>
    <x v="5"/>
    <s v="Martinez"/>
    <x v="0"/>
    <x v="5"/>
    <x v="5"/>
    <x v="1"/>
    <x v="4"/>
    <n v="65"/>
    <n v="500"/>
    <n v="282"/>
    <n v="56.399999999999991"/>
    <x v="5"/>
    <s v="C"/>
    <s v="PASS"/>
    <n v="2"/>
  </r>
  <r>
    <n v="7"/>
    <x v="6"/>
    <x v="6"/>
    <s v="Taylor"/>
    <x v="0"/>
    <x v="6"/>
    <x v="4"/>
    <x v="5"/>
    <x v="5"/>
    <n v="70"/>
    <n v="500"/>
    <n v="351"/>
    <n v="70.199999999999989"/>
    <x v="6"/>
    <s v="B"/>
    <s v="PASS"/>
    <n v="0"/>
  </r>
  <r>
    <n v="8"/>
    <x v="7"/>
    <x v="7"/>
    <s v="Garcia"/>
    <x v="1"/>
    <x v="7"/>
    <x v="6"/>
    <x v="6"/>
    <x v="6"/>
    <n v="75"/>
    <n v="500"/>
    <n v="338"/>
    <n v="67.600000000000009"/>
    <x v="7"/>
    <s v="B"/>
    <s v="PASS"/>
    <n v="1"/>
  </r>
  <r>
    <n v="9"/>
    <x v="8"/>
    <x v="8"/>
    <s v="Lopez"/>
    <x v="0"/>
    <x v="8"/>
    <x v="7"/>
    <x v="3"/>
    <x v="7"/>
    <n v="80"/>
    <n v="500"/>
    <n v="381"/>
    <n v="76.2"/>
    <x v="8"/>
    <s v="B"/>
    <s v="PASS"/>
    <n v="0"/>
  </r>
  <r>
    <n v="10"/>
    <x v="9"/>
    <x v="9"/>
    <s v="Lee"/>
    <x v="1"/>
    <x v="9"/>
    <x v="8"/>
    <x v="7"/>
    <x v="8"/>
    <n v="0"/>
    <n v="500"/>
    <n v="159"/>
    <n v="31.8"/>
    <x v="9"/>
    <s v="F"/>
    <s v="FAIL"/>
    <n v="2"/>
  </r>
  <r>
    <n v="11"/>
    <x v="10"/>
    <x v="10"/>
    <s v="Moore"/>
    <x v="1"/>
    <x v="1"/>
    <x v="1"/>
    <x v="1"/>
    <x v="1"/>
    <n v="90"/>
    <n v="500"/>
    <n v="390"/>
    <n v="78"/>
    <x v="10"/>
    <s v="B"/>
    <s v="PASS"/>
    <n v="0"/>
  </r>
  <r>
    <n v="12"/>
    <x v="11"/>
    <x v="11"/>
    <s v="Clark"/>
    <x v="1"/>
    <x v="10"/>
    <x v="2"/>
    <x v="8"/>
    <x v="9"/>
    <n v="40"/>
    <n v="500"/>
    <n v="324"/>
    <n v="64.8"/>
    <x v="11"/>
    <s v="C"/>
    <s v="PASS"/>
    <n v="0"/>
  </r>
  <r>
    <n v="13"/>
    <x v="12"/>
    <x v="12"/>
    <s v="Hill"/>
    <x v="0"/>
    <x v="11"/>
    <x v="9"/>
    <x v="5"/>
    <x v="10"/>
    <n v="41"/>
    <n v="500"/>
    <n v="241"/>
    <n v="48.199999999999996"/>
    <x v="12"/>
    <s v="D"/>
    <s v="FAIL"/>
    <n v="1"/>
  </r>
  <r>
    <n v="14"/>
    <x v="13"/>
    <x v="13"/>
    <s v="Lewis"/>
    <x v="1"/>
    <x v="12"/>
    <x v="10"/>
    <x v="9"/>
    <x v="11"/>
    <n v="50"/>
    <n v="500"/>
    <n v="209"/>
    <n v="41.8"/>
    <x v="13"/>
    <s v="E"/>
    <s v="FAIL"/>
    <n v="2"/>
  </r>
  <r>
    <n v="15"/>
    <x v="14"/>
    <x v="14"/>
    <s v="Turner"/>
    <x v="1"/>
    <x v="13"/>
    <x v="7"/>
    <x v="10"/>
    <x v="9"/>
    <n v="55"/>
    <n v="500"/>
    <n v="313"/>
    <n v="62.6"/>
    <x v="14"/>
    <s v="C"/>
    <s v="PASS"/>
    <n v="0"/>
  </r>
  <r>
    <n v="16"/>
    <x v="15"/>
    <x v="15"/>
    <s v="Hall"/>
    <x v="0"/>
    <x v="7"/>
    <x v="1"/>
    <x v="11"/>
    <x v="12"/>
    <n v="60"/>
    <n v="500"/>
    <n v="333"/>
    <n v="66.600000000000009"/>
    <x v="15"/>
    <s v="B"/>
    <s v="PASS"/>
    <n v="0"/>
  </r>
  <r>
    <n v="17"/>
    <x v="16"/>
    <x v="16"/>
    <s v="Scott"/>
    <x v="1"/>
    <x v="14"/>
    <x v="2"/>
    <x v="1"/>
    <x v="13"/>
    <n v="83"/>
    <n v="500"/>
    <n v="328"/>
    <n v="65.600000000000009"/>
    <x v="16"/>
    <s v="B"/>
    <s v="PASS"/>
    <n v="1"/>
  </r>
  <r>
    <n v="18"/>
    <x v="17"/>
    <x v="17"/>
    <s v="King"/>
    <x v="0"/>
    <x v="0"/>
    <x v="11"/>
    <x v="12"/>
    <x v="9"/>
    <n v="70"/>
    <n v="500"/>
    <n v="394"/>
    <n v="78.8"/>
    <x v="17"/>
    <s v="B"/>
    <s v="PASS"/>
    <n v="0"/>
  </r>
  <r>
    <n v="19"/>
    <x v="18"/>
    <x v="18"/>
    <s v="Adams"/>
    <x v="1"/>
    <x v="15"/>
    <x v="8"/>
    <x v="13"/>
    <x v="5"/>
    <n v="75"/>
    <n v="500"/>
    <n v="308"/>
    <n v="61.6"/>
    <x v="18"/>
    <s v="C"/>
    <s v="PASS"/>
    <n v="1"/>
  </r>
  <r>
    <n v="20"/>
    <x v="19"/>
    <x v="19"/>
    <s v="Baker"/>
    <x v="0"/>
    <x v="4"/>
    <x v="12"/>
    <x v="3"/>
    <x v="14"/>
    <n v="80"/>
    <n v="500"/>
    <n v="330"/>
    <n v="66"/>
    <x v="19"/>
    <s v="B"/>
    <s v="PASS"/>
    <n v="1"/>
  </r>
  <r>
    <n v="21"/>
    <x v="20"/>
    <x v="20"/>
    <s v="Brooks"/>
    <x v="1"/>
    <x v="5"/>
    <x v="7"/>
    <x v="1"/>
    <x v="13"/>
    <n v="85"/>
    <n v="500"/>
    <n v="337"/>
    <n v="67.400000000000006"/>
    <x v="20"/>
    <s v="B"/>
    <s v="PASS"/>
    <n v="1"/>
  </r>
  <r>
    <n v="22"/>
    <x v="21"/>
    <x v="21"/>
    <s v="Ward"/>
    <x v="0"/>
    <x v="0"/>
    <x v="1"/>
    <x v="6"/>
    <x v="9"/>
    <n v="32"/>
    <n v="500"/>
    <n v="342"/>
    <n v="68.400000000000006"/>
    <x v="21"/>
    <s v="B"/>
    <s v="PASS"/>
    <n v="1"/>
  </r>
  <r>
    <n v="23"/>
    <x v="22"/>
    <x v="22"/>
    <s v="Sanders"/>
    <x v="1"/>
    <x v="16"/>
    <x v="13"/>
    <x v="14"/>
    <x v="5"/>
    <n v="45"/>
    <n v="500"/>
    <n v="262"/>
    <n v="52.400000000000006"/>
    <x v="22"/>
    <s v="C"/>
    <s v="PASS"/>
    <n v="2"/>
  </r>
  <r>
    <n v="24"/>
    <x v="23"/>
    <x v="23"/>
    <s v="Mitchell"/>
    <x v="0"/>
    <x v="17"/>
    <x v="2"/>
    <x v="15"/>
    <x v="7"/>
    <n v="50"/>
    <n v="500"/>
    <n v="309"/>
    <n v="61.8"/>
    <x v="23"/>
    <s v="C"/>
    <s v="PASS"/>
    <n v="1"/>
  </r>
  <r>
    <n v="25"/>
    <x v="24"/>
    <x v="24"/>
    <s v="Price"/>
    <x v="1"/>
    <x v="18"/>
    <x v="14"/>
    <x v="12"/>
    <x v="13"/>
    <n v="55"/>
    <n v="500"/>
    <n v="339"/>
    <n v="67.800000000000011"/>
    <x v="24"/>
    <s v="B"/>
    <s v="PASS"/>
    <n v="0"/>
  </r>
  <r>
    <n v="26"/>
    <x v="25"/>
    <x v="25"/>
    <s v="Carter"/>
    <x v="0"/>
    <x v="4"/>
    <x v="4"/>
    <x v="16"/>
    <x v="9"/>
    <n v="58"/>
    <n v="500"/>
    <n v="333"/>
    <n v="66.600000000000009"/>
    <x v="15"/>
    <s v="B"/>
    <s v="PASS"/>
    <n v="0"/>
  </r>
  <r>
    <n v="27"/>
    <x v="26"/>
    <x v="26"/>
    <s v="Reed"/>
    <x v="1"/>
    <x v="1"/>
    <x v="15"/>
    <x v="1"/>
    <x v="5"/>
    <n v="65"/>
    <n v="500"/>
    <n v="345"/>
    <n v="69"/>
    <x v="25"/>
    <s v="B"/>
    <s v="PASS"/>
    <n v="1"/>
  </r>
  <r>
    <n v="28"/>
    <x v="27"/>
    <x v="27"/>
    <s v="Cooper"/>
    <x v="1"/>
    <x v="0"/>
    <x v="16"/>
    <x v="17"/>
    <x v="7"/>
    <n v="70"/>
    <n v="500"/>
    <n v="404"/>
    <n v="80.800000000000011"/>
    <x v="26"/>
    <s v="A"/>
    <s v="PASS"/>
    <n v="0"/>
  </r>
  <r>
    <n v="29"/>
    <x v="28"/>
    <x v="28"/>
    <s v="Hayes"/>
    <x v="0"/>
    <x v="11"/>
    <x v="7"/>
    <x v="18"/>
    <x v="15"/>
    <n v="87"/>
    <n v="500"/>
    <n v="357"/>
    <n v="71.399999999999991"/>
    <x v="27"/>
    <s v="B"/>
    <s v="PASS"/>
    <n v="1"/>
  </r>
  <r>
    <n v="30"/>
    <x v="29"/>
    <x v="29"/>
    <s v="Ward"/>
    <x v="1"/>
    <x v="19"/>
    <x v="17"/>
    <x v="1"/>
    <x v="7"/>
    <n v="80"/>
    <n v="500"/>
    <n v="372"/>
    <n v="74.400000000000006"/>
    <x v="28"/>
    <s v="B"/>
    <s v="PASS"/>
    <n v="0"/>
  </r>
  <r>
    <n v="31"/>
    <x v="30"/>
    <x v="30"/>
    <s v="Ramirez"/>
    <x v="1"/>
    <x v="1"/>
    <x v="2"/>
    <x v="1"/>
    <x v="16"/>
    <n v="85"/>
    <n v="500"/>
    <n v="393"/>
    <n v="78.600000000000009"/>
    <x v="29"/>
    <s v="B"/>
    <s v="PASS"/>
    <n v="0"/>
  </r>
  <r>
    <n v="32"/>
    <x v="31"/>
    <x v="31"/>
    <s v="Morgan"/>
    <x v="1"/>
    <x v="20"/>
    <x v="18"/>
    <x v="6"/>
    <x v="1"/>
    <n v="83"/>
    <n v="500"/>
    <n v="309"/>
    <n v="61.8"/>
    <x v="23"/>
    <s v="C"/>
    <s v="PASS"/>
    <n v="2"/>
  </r>
  <r>
    <n v="33"/>
    <x v="32"/>
    <x v="32"/>
    <s v="Thompson"/>
    <x v="0"/>
    <x v="21"/>
    <x v="19"/>
    <x v="3"/>
    <x v="13"/>
    <n v="75"/>
    <n v="500"/>
    <n v="310"/>
    <n v="62"/>
    <x v="30"/>
    <s v="C"/>
    <s v="PASS"/>
    <n v="1"/>
  </r>
  <r>
    <n v="34"/>
    <x v="33"/>
    <x v="11"/>
    <s v="Peterson"/>
    <x v="1"/>
    <x v="2"/>
    <x v="4"/>
    <x v="13"/>
    <x v="9"/>
    <n v="80"/>
    <n v="500"/>
    <n v="380"/>
    <n v="76"/>
    <x v="31"/>
    <s v="B"/>
    <s v="PASS"/>
    <n v="0"/>
  </r>
  <r>
    <n v="35"/>
    <x v="34"/>
    <x v="10"/>
    <s v="Sanchez"/>
    <x v="1"/>
    <x v="4"/>
    <x v="20"/>
    <x v="19"/>
    <x v="5"/>
    <n v="65"/>
    <n v="500"/>
    <n v="288"/>
    <n v="57.599999999999994"/>
    <x v="32"/>
    <s v="C"/>
    <s v="PASS"/>
    <n v="1"/>
  </r>
  <r>
    <n v="36"/>
    <x v="35"/>
    <x v="22"/>
    <s v="Flores"/>
    <x v="1"/>
    <x v="7"/>
    <x v="7"/>
    <x v="20"/>
    <x v="7"/>
    <n v="70"/>
    <n v="500"/>
    <n v="375"/>
    <n v="75"/>
    <x v="33"/>
    <s v="B"/>
    <s v="PASS"/>
    <n v="0"/>
  </r>
  <r>
    <n v="37"/>
    <x v="36"/>
    <x v="17"/>
    <s v="White"/>
    <x v="0"/>
    <x v="1"/>
    <x v="1"/>
    <x v="9"/>
    <x v="17"/>
    <n v="75"/>
    <n v="500"/>
    <n v="308"/>
    <n v="61.6"/>
    <x v="18"/>
    <s v="C"/>
    <s v="PASS"/>
    <n v="1"/>
  </r>
  <r>
    <n v="38"/>
    <x v="37"/>
    <x v="9"/>
    <s v="Brooks"/>
    <x v="1"/>
    <x v="0"/>
    <x v="2"/>
    <x v="6"/>
    <x v="1"/>
    <n v="80"/>
    <n v="500"/>
    <n v="385"/>
    <n v="77"/>
    <x v="34"/>
    <s v="B"/>
    <s v="PASS"/>
    <n v="0"/>
  </r>
  <r>
    <n v="39"/>
    <x v="38"/>
    <x v="8"/>
    <s v="King"/>
    <x v="0"/>
    <x v="7"/>
    <x v="14"/>
    <x v="3"/>
    <x v="13"/>
    <n v="85"/>
    <n v="500"/>
    <n v="400"/>
    <n v="80"/>
    <x v="35"/>
    <s v="A"/>
    <s v="PASS"/>
    <n v="0"/>
  </r>
  <r>
    <n v="40"/>
    <x v="39"/>
    <x v="15"/>
    <s v="Scott"/>
    <x v="0"/>
    <x v="22"/>
    <x v="0"/>
    <x v="21"/>
    <x v="9"/>
    <n v="90"/>
    <n v="500"/>
    <n v="291"/>
    <n v="58.199999999999996"/>
    <x v="36"/>
    <s v="C"/>
    <s v="PASS"/>
    <n v="2"/>
  </r>
  <r>
    <n v="41"/>
    <x v="40"/>
    <x v="7"/>
    <s v="Miller"/>
    <x v="1"/>
    <x v="23"/>
    <x v="14"/>
    <x v="6"/>
    <x v="5"/>
    <n v="65"/>
    <n v="500"/>
    <n v="343"/>
    <n v="68.600000000000009"/>
    <x v="1"/>
    <s v="B"/>
    <s v="PASS"/>
    <n v="1"/>
  </r>
  <r>
    <n v="42"/>
    <x v="41"/>
    <x v="23"/>
    <s v="Lee"/>
    <x v="0"/>
    <x v="24"/>
    <x v="4"/>
    <x v="13"/>
    <x v="1"/>
    <n v="70"/>
    <n v="500"/>
    <n v="349"/>
    <n v="69.8"/>
    <x v="37"/>
    <s v="B"/>
    <s v="PASS"/>
    <n v="0"/>
  </r>
  <r>
    <n v="43"/>
    <x v="42"/>
    <x v="11"/>
    <s v="Rodriguez"/>
    <x v="1"/>
    <x v="1"/>
    <x v="21"/>
    <x v="3"/>
    <x v="13"/>
    <n v="75"/>
    <n v="500"/>
    <n v="366"/>
    <n v="73.2"/>
    <x v="4"/>
    <s v="B"/>
    <s v="PASS"/>
    <n v="0"/>
  </r>
  <r>
    <n v="44"/>
    <x v="43"/>
    <x v="19"/>
    <s v="Hernandez"/>
    <x v="0"/>
    <x v="7"/>
    <x v="22"/>
    <x v="22"/>
    <x v="9"/>
    <n v="80"/>
    <n v="500"/>
    <n v="336"/>
    <n v="67.2"/>
    <x v="38"/>
    <s v="B"/>
    <s v="PASS"/>
    <n v="0"/>
  </r>
  <r>
    <n v="45"/>
    <x v="44"/>
    <x v="26"/>
    <s v="Nguyen"/>
    <x v="1"/>
    <x v="5"/>
    <x v="14"/>
    <x v="13"/>
    <x v="1"/>
    <n v="85"/>
    <n v="500"/>
    <n v="337"/>
    <n v="67.400000000000006"/>
    <x v="20"/>
    <s v="B"/>
    <s v="PASS"/>
    <n v="1"/>
  </r>
  <r>
    <n v="46"/>
    <x v="45"/>
    <x v="14"/>
    <s v="Turner"/>
    <x v="1"/>
    <x v="23"/>
    <x v="23"/>
    <x v="6"/>
    <x v="5"/>
    <n v="90"/>
    <n v="500"/>
    <n v="331"/>
    <n v="66.2"/>
    <x v="39"/>
    <s v="B"/>
    <s v="PASS"/>
    <n v="1"/>
  </r>
  <r>
    <n v="47"/>
    <x v="46"/>
    <x v="15"/>
    <s v="Hall"/>
    <x v="1"/>
    <x v="25"/>
    <x v="4"/>
    <x v="1"/>
    <x v="13"/>
    <n v="65"/>
    <n v="500"/>
    <n v="324"/>
    <n v="64.8"/>
    <x v="11"/>
    <s v="C"/>
    <s v="PASS"/>
    <n v="1"/>
  </r>
  <r>
    <n v="48"/>
    <x v="47"/>
    <x v="16"/>
    <s v="Scott"/>
    <x v="1"/>
    <x v="1"/>
    <x v="16"/>
    <x v="10"/>
    <x v="9"/>
    <n v="70"/>
    <n v="500"/>
    <n v="370"/>
    <n v="74"/>
    <x v="40"/>
    <s v="B"/>
    <s v="PASS"/>
    <n v="0"/>
  </r>
  <r>
    <n v="49"/>
    <x v="48"/>
    <x v="17"/>
    <s v="King"/>
    <x v="0"/>
    <x v="13"/>
    <x v="24"/>
    <x v="3"/>
    <x v="5"/>
    <n v="75"/>
    <n v="500"/>
    <n v="323"/>
    <n v="64.600000000000009"/>
    <x v="41"/>
    <s v="C"/>
    <s v="PASS"/>
    <n v="1"/>
  </r>
  <r>
    <n v="50"/>
    <x v="49"/>
    <x v="18"/>
    <s v="Adams"/>
    <x v="1"/>
    <x v="16"/>
    <x v="25"/>
    <x v="23"/>
    <x v="7"/>
    <n v="80"/>
    <n v="500"/>
    <n v="292"/>
    <n v="58.4"/>
    <x v="42"/>
    <s v="C"/>
    <s v="PASS"/>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75"/>
    <n v="62"/>
    <n v="9"/>
    <n v="32"/>
    <n v="40"/>
  </r>
  <r>
    <n v="80"/>
    <n v="70"/>
    <n v="85"/>
    <n v="65"/>
    <n v="43"/>
  </r>
  <r>
    <n v="65"/>
    <n v="75"/>
    <n v="87"/>
    <n v="45"/>
    <n v="50"/>
  </r>
  <r>
    <n v="76"/>
    <n v="11"/>
    <n v="80"/>
    <n v="22"/>
    <n v="55"/>
  </r>
  <r>
    <n v="70"/>
    <n v="85"/>
    <n v="86"/>
    <n v="65"/>
    <n v="60"/>
  </r>
  <r>
    <n v="32"/>
    <n v="22"/>
    <n v="85"/>
    <n v="78"/>
    <n v="65"/>
  </r>
  <r>
    <n v="51"/>
    <n v="85"/>
    <n v="65"/>
    <n v="80"/>
    <n v="70"/>
  </r>
  <r>
    <n v="85"/>
    <n v="76"/>
    <n v="90"/>
    <n v="12"/>
    <n v="75"/>
  </r>
  <r>
    <n v="71"/>
    <n v="65"/>
    <n v="80"/>
    <n v="85"/>
    <n v="80"/>
  </r>
  <r>
    <n v="42"/>
    <n v="33"/>
    <n v="43"/>
    <n v="41"/>
    <n v="0"/>
  </r>
  <r>
    <n v="80"/>
    <n v="70"/>
    <n v="85"/>
    <n v="65"/>
    <n v="90"/>
  </r>
  <r>
    <n v="41"/>
    <n v="75"/>
    <n v="93"/>
    <n v="75"/>
    <n v="40"/>
  </r>
  <r>
    <n v="90"/>
    <n v="45"/>
    <n v="65"/>
    <n v="0"/>
    <n v="41"/>
  </r>
  <r>
    <n v="25"/>
    <n v="44"/>
    <n v="23"/>
    <n v="67"/>
    <n v="50"/>
  </r>
  <r>
    <n v="63"/>
    <n v="65"/>
    <n v="55"/>
    <n v="75"/>
    <n v="55"/>
  </r>
  <r>
    <n v="85"/>
    <n v="70"/>
    <n v="54"/>
    <n v="64"/>
    <n v="60"/>
  </r>
  <r>
    <n v="15"/>
    <n v="75"/>
    <n v="85"/>
    <n v="70"/>
    <n v="83"/>
  </r>
  <r>
    <n v="75"/>
    <n v="79"/>
    <n v="95"/>
    <n v="75"/>
    <n v="70"/>
  </r>
  <r>
    <n v="45"/>
    <n v="33"/>
    <n v="75"/>
    <n v="80"/>
    <n v="75"/>
  </r>
  <r>
    <n v="70"/>
    <n v="26"/>
    <n v="80"/>
    <n v="74"/>
    <n v="80"/>
  </r>
  <r>
    <n v="32"/>
    <n v="65"/>
    <n v="85"/>
    <n v="70"/>
    <n v="85"/>
  </r>
  <r>
    <n v="75"/>
    <n v="70"/>
    <n v="90"/>
    <n v="75"/>
    <n v="32"/>
  </r>
  <r>
    <n v="27"/>
    <n v="32"/>
    <n v="78"/>
    <n v="80"/>
    <n v="45"/>
  </r>
  <r>
    <n v="86"/>
    <n v="75"/>
    <n v="13"/>
    <n v="85"/>
    <n v="50"/>
  </r>
  <r>
    <n v="39"/>
    <n v="80"/>
    <n v="95"/>
    <n v="70"/>
    <n v="55"/>
  </r>
  <r>
    <n v="70"/>
    <n v="85"/>
    <n v="45"/>
    <n v="75"/>
    <n v="58"/>
  </r>
  <r>
    <n v="80"/>
    <n v="35"/>
    <n v="85"/>
    <n v="80"/>
    <n v="65"/>
  </r>
  <r>
    <n v="75"/>
    <n v="90"/>
    <n v="84"/>
    <n v="85"/>
    <n v="70"/>
  </r>
  <r>
    <n v="90"/>
    <n v="65"/>
    <n v="25"/>
    <n v="90"/>
    <n v="87"/>
  </r>
  <r>
    <n v="48"/>
    <n v="74"/>
    <n v="85"/>
    <n v="85"/>
    <n v="80"/>
  </r>
  <r>
    <n v="80"/>
    <n v="75"/>
    <n v="85"/>
    <n v="68"/>
    <n v="85"/>
  </r>
  <r>
    <n v="34"/>
    <n v="37"/>
    <n v="90"/>
    <n v="65"/>
    <n v="83"/>
  </r>
  <r>
    <n v="37"/>
    <n v="48"/>
    <n v="80"/>
    <n v="70"/>
    <n v="75"/>
  </r>
  <r>
    <n v="65"/>
    <n v="85"/>
    <n v="75"/>
    <n v="75"/>
    <n v="80"/>
  </r>
  <r>
    <n v="70"/>
    <n v="21"/>
    <n v="52"/>
    <n v="80"/>
    <n v="65"/>
  </r>
  <r>
    <n v="85"/>
    <n v="65"/>
    <n v="70"/>
    <n v="85"/>
    <n v="70"/>
  </r>
  <r>
    <n v="80"/>
    <n v="70"/>
    <n v="23"/>
    <n v="60"/>
    <n v="75"/>
  </r>
  <r>
    <n v="75"/>
    <n v="75"/>
    <n v="90"/>
    <n v="65"/>
    <n v="80"/>
  </r>
  <r>
    <n v="85"/>
    <n v="80"/>
    <n v="80"/>
    <n v="70"/>
    <n v="85"/>
  </r>
  <r>
    <n v="31"/>
    <n v="62"/>
    <n v="33"/>
    <n v="75"/>
    <n v="90"/>
  </r>
  <r>
    <n v="28"/>
    <n v="80"/>
    <n v="90"/>
    <n v="80"/>
    <n v="65"/>
  </r>
  <r>
    <n v="54"/>
    <n v="85"/>
    <n v="75"/>
    <n v="65"/>
    <n v="70"/>
  </r>
  <r>
    <n v="80"/>
    <n v="61"/>
    <n v="80"/>
    <n v="70"/>
    <n v="75"/>
  </r>
  <r>
    <n v="85"/>
    <n v="52"/>
    <n v="44"/>
    <n v="75"/>
    <n v="80"/>
  </r>
  <r>
    <n v="32"/>
    <n v="80"/>
    <n v="75"/>
    <n v="65"/>
    <n v="85"/>
  </r>
  <r>
    <n v="28"/>
    <n v="43"/>
    <n v="90"/>
    <n v="80"/>
    <n v="90"/>
  </r>
  <r>
    <n v="19"/>
    <n v="85"/>
    <n v="85"/>
    <n v="70"/>
    <n v="65"/>
  </r>
  <r>
    <n v="80"/>
    <n v="90"/>
    <n v="55"/>
    <n v="75"/>
    <n v="70"/>
  </r>
  <r>
    <n v="63"/>
    <n v="25"/>
    <n v="80"/>
    <n v="80"/>
    <n v="75"/>
  </r>
  <r>
    <n v="27"/>
    <n v="34"/>
    <n v="66"/>
    <n v="85"/>
    <n v="8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m/>
    <m/>
    <m/>
    <m/>
    <m/>
    <m/>
    <m/>
    <x v="0"/>
    <x v="0"/>
    <x v="0"/>
  </r>
  <r>
    <x v="1"/>
    <n v="90"/>
    <n v="15"/>
    <n v="59.92"/>
    <n v="36"/>
    <n v="14"/>
    <n v="0.72"/>
    <n v="0.28000000000000003"/>
    <x v="0"/>
    <x v="1"/>
    <x v="1"/>
  </r>
  <r>
    <x v="2"/>
    <n v="90"/>
    <n v="11"/>
    <n v="61.8"/>
    <n v="39"/>
    <n v="11"/>
    <n v="0.78"/>
    <n v="0.22"/>
    <x v="0"/>
    <x v="0"/>
    <x v="0"/>
  </r>
  <r>
    <x v="3"/>
    <n v="95"/>
    <n v="9"/>
    <n v="70.459999999999994"/>
    <n v="44"/>
    <n v="6"/>
    <n v="0.88"/>
    <n v="0.12"/>
    <x v="0"/>
    <x v="0"/>
    <x v="0"/>
  </r>
  <r>
    <x v="4"/>
    <n v="90"/>
    <n v="0"/>
    <n v="68.459999999999994"/>
    <n v="46"/>
    <n v="4"/>
    <n v="0.92"/>
    <n v="0.08"/>
    <x v="0"/>
    <x v="0"/>
    <x v="0"/>
  </r>
  <r>
    <x v="5"/>
    <n v="90"/>
    <n v="0"/>
    <n v="67.040000000000006"/>
    <n v="48"/>
    <n v="2"/>
    <n v="0.96"/>
    <n v="0.04"/>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3941BA-7D5F-42CE-96E3-AAE08B7C5725}"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9:C66" firstHeaderRow="1" firstDataRow="1" firstDataCol="0"/>
  <pivotFields count="17">
    <pivotField showAll="0"/>
    <pivotField showAll="0"/>
    <pivotField showAll="0">
      <items count="34">
        <item x="12"/>
        <item x="31"/>
        <item x="20"/>
        <item x="22"/>
        <item x="28"/>
        <item x="17"/>
        <item x="13"/>
        <item x="32"/>
        <item x="4"/>
        <item x="21"/>
        <item x="1"/>
        <item x="5"/>
        <item x="10"/>
        <item sd="0" x="16"/>
        <item sd="0" x="15"/>
        <item x="26"/>
        <item x="25"/>
        <item x="6"/>
        <item x="0"/>
        <item x="14"/>
        <item x="18"/>
        <item x="27"/>
        <item x="23"/>
        <item x="11"/>
        <item x="2"/>
        <item x="19"/>
        <item x="30"/>
        <item x="7"/>
        <item x="3"/>
        <item x="24"/>
        <item x="9"/>
        <item x="8"/>
        <item x="29"/>
        <item t="default"/>
      </items>
    </pivotField>
    <pivotField showAll="0"/>
    <pivotField showAll="0">
      <items count="3">
        <item x="1"/>
        <item h="1" x="0"/>
        <item t="default"/>
      </items>
    </pivotField>
    <pivotField showAll="0">
      <items count="27">
        <item x="14"/>
        <item x="25"/>
        <item x="12"/>
        <item x="16"/>
        <item x="23"/>
        <item x="22"/>
        <item x="5"/>
        <item x="20"/>
        <item x="21"/>
        <item x="18"/>
        <item x="10"/>
        <item x="9"/>
        <item x="15"/>
        <item x="19"/>
        <item x="6"/>
        <item x="24"/>
        <item x="13"/>
        <item x="2"/>
        <item x="4"/>
        <item x="8"/>
        <item x="0"/>
        <item x="3"/>
        <item x="1"/>
        <item x="7"/>
        <item x="17"/>
        <item x="11"/>
        <item t="default"/>
      </items>
    </pivotField>
    <pivotField showAll="0">
      <items count="27">
        <item x="3"/>
        <item x="20"/>
        <item x="5"/>
        <item x="24"/>
        <item x="12"/>
        <item x="13"/>
        <item x="8"/>
        <item x="25"/>
        <item x="15"/>
        <item x="18"/>
        <item x="23"/>
        <item x="10"/>
        <item x="9"/>
        <item x="19"/>
        <item x="22"/>
        <item x="21"/>
        <item x="0"/>
        <item x="7"/>
        <item x="1"/>
        <item x="17"/>
        <item x="2"/>
        <item x="6"/>
        <item x="11"/>
        <item x="14"/>
        <item x="4"/>
        <item x="16"/>
        <item t="default"/>
      </items>
    </pivotField>
    <pivotField showAll="0">
      <items count="25">
        <item x="0"/>
        <item x="15"/>
        <item x="9"/>
        <item x="18"/>
        <item x="21"/>
        <item x="7"/>
        <item x="22"/>
        <item x="16"/>
        <item x="19"/>
        <item x="11"/>
        <item x="10"/>
        <item x="5"/>
        <item x="23"/>
        <item x="20"/>
        <item x="13"/>
        <item x="14"/>
        <item x="3"/>
        <item x="17"/>
        <item x="1"/>
        <item x="4"/>
        <item x="2"/>
        <item x="6"/>
        <item x="8"/>
        <item x="12"/>
        <item t="default"/>
      </items>
    </pivotField>
    <pivotField showAll="0">
      <items count="19">
        <item x="10"/>
        <item x="6"/>
        <item x="3"/>
        <item x="0"/>
        <item x="8"/>
        <item x="2"/>
        <item x="17"/>
        <item x="12"/>
        <item x="1"/>
        <item x="11"/>
        <item x="16"/>
        <item x="13"/>
        <item x="14"/>
        <item x="9"/>
        <item x="4"/>
        <item x="5"/>
        <item x="7"/>
        <item x="15"/>
        <item t="default"/>
      </items>
    </pivotField>
    <pivotField showAll="0"/>
    <pivotField showAll="0"/>
    <pivotField showAll="0"/>
    <pivotField showAll="0"/>
    <pivotField showAll="0">
      <items count="44">
        <item x="26"/>
        <item x="35"/>
        <item x="17"/>
        <item x="29"/>
        <item x="10"/>
        <item x="34"/>
        <item x="8"/>
        <item x="31"/>
        <item x="33"/>
        <item x="28"/>
        <item x="40"/>
        <item x="4"/>
        <item x="27"/>
        <item x="6"/>
        <item x="37"/>
        <item x="25"/>
        <item x="1"/>
        <item x="21"/>
        <item x="24"/>
        <item x="7"/>
        <item x="20"/>
        <item x="38"/>
        <item x="15"/>
        <item x="39"/>
        <item x="19"/>
        <item x="16"/>
        <item x="11"/>
        <item x="41"/>
        <item x="2"/>
        <item x="14"/>
        <item x="30"/>
        <item x="23"/>
        <item x="18"/>
        <item x="42"/>
        <item x="36"/>
        <item x="32"/>
        <item x="5"/>
        <item x="22"/>
        <item x="3"/>
        <item x="12"/>
        <item x="0"/>
        <item x="13"/>
        <item x="9"/>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85C765-99E1-4CF5-A76F-048664D116E6}" name="PivotTable16"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1">
  <location ref="A41:C42" firstHeaderRow="0" firstDataRow="1" firstDataCol="1"/>
  <pivotFields count="11">
    <pivotField showAll="0">
      <items count="7">
        <item x="5"/>
        <item x="4"/>
        <item x="2"/>
        <item x="1"/>
        <item x="3"/>
        <item h="1" x="0"/>
        <item t="default"/>
      </items>
    </pivotField>
    <pivotField showAll="0"/>
    <pivotField showAll="0"/>
    <pivotField showAll="0"/>
    <pivotField showAll="0"/>
    <pivotField showAll="0"/>
    <pivotField showAll="0"/>
    <pivotField showAll="0"/>
    <pivotField axis="axisRow" showAll="0">
      <items count="2">
        <item x="0"/>
        <item t="default"/>
      </items>
    </pivotField>
    <pivotField dataField="1" showAll="0">
      <items count="3">
        <item x="1"/>
        <item h="1" x="0"/>
        <item t="default"/>
      </items>
    </pivotField>
    <pivotField dataField="1" showAll="0">
      <items count="3">
        <item x="1"/>
        <item h="1" x="0"/>
        <item t="default"/>
      </items>
    </pivotField>
  </pivotFields>
  <rowFields count="1">
    <field x="8"/>
  </rowFields>
  <rowItems count="1">
    <i>
      <x/>
    </i>
  </rowItems>
  <colFields count="1">
    <field x="-2"/>
  </colFields>
  <colItems count="2">
    <i>
      <x/>
    </i>
    <i i="1">
      <x v="1"/>
    </i>
  </colItems>
  <dataFields count="2">
    <dataField name="Sum of PASS" fld="10" baseField="0" baseItem="0"/>
    <dataField name="Sum of FAIL" fld="9" baseField="0" baseItem="0"/>
  </dataFields>
  <chartFormats count="10">
    <chartFormat chart="14" format="2" series="1">
      <pivotArea type="data" outline="0" fieldPosition="0">
        <references count="1">
          <reference field="4294967294" count="1" selected="0">
            <x v="1"/>
          </reference>
        </references>
      </pivotArea>
    </chartFormat>
    <chartFormat chart="14" format="3"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1"/>
          </reference>
        </references>
      </pivotArea>
    </chartFormat>
    <chartFormat chart="15" format="5"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1"/>
          </reference>
        </references>
      </pivotArea>
    </chartFormat>
    <chartFormat chart="16" format="5"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1"/>
          </reference>
        </references>
      </pivotArea>
    </chartFormat>
    <chartFormat chart="20"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20BD3B-5E29-408E-BE24-39B70400E68D}" name="PivotTable15"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location ref="A31:C36" firstHeaderRow="0" firstDataRow="1" firstDataCol="1"/>
  <pivotFields count="11">
    <pivotField axis="axisRow" showAll="0">
      <items count="7">
        <item x="5"/>
        <item x="4"/>
        <item x="2"/>
        <item x="1"/>
        <item x="3"/>
        <item h="1" x="0"/>
        <item t="default"/>
      </items>
    </pivotField>
    <pivotField showAll="0"/>
    <pivotField showAll="0"/>
    <pivotField showAll="0"/>
    <pivotField dataField="1" showAll="0"/>
    <pivotField dataField="1" showAll="0"/>
    <pivotField showAll="0"/>
    <pivotField showAll="0"/>
    <pivotField showAll="0">
      <items count="2">
        <item x="0"/>
        <item t="default"/>
      </items>
    </pivotField>
    <pivotField showAll="0">
      <items count="3">
        <item x="1"/>
        <item x="0"/>
        <item t="default"/>
      </items>
    </pivotField>
    <pivotField showAll="0">
      <items count="3">
        <item x="1"/>
        <item x="0"/>
        <item t="default"/>
      </items>
    </pivotField>
  </pivotFields>
  <rowFields count="1">
    <field x="0"/>
  </rowFields>
  <rowItems count="5">
    <i>
      <x/>
    </i>
    <i>
      <x v="1"/>
    </i>
    <i>
      <x v="2"/>
    </i>
    <i>
      <x v="3"/>
    </i>
    <i>
      <x v="4"/>
    </i>
  </rowItems>
  <colFields count="1">
    <field x="-2"/>
  </colFields>
  <colItems count="2">
    <i>
      <x/>
    </i>
    <i i="1">
      <x v="1"/>
    </i>
  </colItems>
  <dataFields count="2">
    <dataField name="Sum of PASS CANDIDATES" fld="4" baseField="0" baseItem="0"/>
    <dataField name="Sum of FAIL CANDIDATES" fld="5" baseField="0" baseItem="0"/>
  </dataFields>
  <chartFormats count="10">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15"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1"/>
          </reference>
        </references>
      </pivotArea>
    </chartFormat>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22" format="4"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AB00C7-DE7D-4038-920E-8ECCE92A3707}" name="PivotTable1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H19" firstHeaderRow="1" firstDataRow="1" firstDataCol="0"/>
  <pivotFields count="17">
    <pivotField showAll="0"/>
    <pivotField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items count="3">
        <item x="1"/>
        <item h="1" x="0"/>
        <item t="default"/>
      </items>
    </pivotField>
    <pivotField showAll="0">
      <items count="27">
        <item x="14"/>
        <item x="25"/>
        <item x="12"/>
        <item x="16"/>
        <item x="23"/>
        <item x="22"/>
        <item x="5"/>
        <item x="20"/>
        <item x="21"/>
        <item x="18"/>
        <item x="10"/>
        <item x="9"/>
        <item x="15"/>
        <item x="19"/>
        <item x="6"/>
        <item x="24"/>
        <item x="13"/>
        <item x="2"/>
        <item x="4"/>
        <item x="8"/>
        <item x="0"/>
        <item x="3"/>
        <item x="1"/>
        <item x="7"/>
        <item x="17"/>
        <item x="11"/>
        <item t="default"/>
      </items>
    </pivotField>
    <pivotField showAll="0">
      <items count="27">
        <item x="3"/>
        <item x="20"/>
        <item x="5"/>
        <item x="24"/>
        <item x="12"/>
        <item x="13"/>
        <item x="8"/>
        <item x="25"/>
        <item x="15"/>
        <item x="18"/>
        <item x="23"/>
        <item x="10"/>
        <item x="9"/>
        <item x="19"/>
        <item x="22"/>
        <item x="21"/>
        <item x="0"/>
        <item x="7"/>
        <item x="1"/>
        <item x="17"/>
        <item x="2"/>
        <item x="6"/>
        <item x="11"/>
        <item x="14"/>
        <item x="4"/>
        <item x="16"/>
        <item t="default"/>
      </items>
    </pivotField>
    <pivotField showAll="0">
      <items count="25">
        <item x="0"/>
        <item x="15"/>
        <item x="9"/>
        <item x="18"/>
        <item x="21"/>
        <item x="7"/>
        <item x="22"/>
        <item x="16"/>
        <item x="19"/>
        <item x="11"/>
        <item x="10"/>
        <item x="5"/>
        <item x="23"/>
        <item x="20"/>
        <item x="13"/>
        <item x="14"/>
        <item x="3"/>
        <item x="17"/>
        <item x="1"/>
        <item x="4"/>
        <item x="2"/>
        <item x="6"/>
        <item x="8"/>
        <item x="12"/>
        <item t="default"/>
      </items>
    </pivotField>
    <pivotField showAll="0">
      <items count="19">
        <item x="10"/>
        <item x="6"/>
        <item x="3"/>
        <item x="0"/>
        <item x="8"/>
        <item x="2"/>
        <item x="17"/>
        <item x="12"/>
        <item x="1"/>
        <item x="11"/>
        <item x="16"/>
        <item x="13"/>
        <item x="14"/>
        <item x="9"/>
        <item x="4"/>
        <item x="5"/>
        <item x="7"/>
        <item x="15"/>
        <item t="default"/>
      </items>
    </pivotField>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2102C7-55DC-4BD9-AE88-F1B0AF4E1C06}" name="PivotTable1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17">
    <pivotField showAll="0"/>
    <pivotField dataField="1" showAll="0" countASubtotal="1">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countA"/>
      </items>
    </pivotField>
    <pivotField showAll="0"/>
    <pivotField showAll="0"/>
    <pivotField showAll="0">
      <items count="3">
        <item x="1"/>
        <item h="1" x="0"/>
        <item t="default"/>
      </items>
    </pivotField>
    <pivotField showAll="0">
      <items count="27">
        <item x="14"/>
        <item x="25"/>
        <item x="12"/>
        <item x="16"/>
        <item x="23"/>
        <item x="22"/>
        <item x="5"/>
        <item x="20"/>
        <item x="21"/>
        <item x="18"/>
        <item x="10"/>
        <item x="9"/>
        <item x="15"/>
        <item x="19"/>
        <item x="6"/>
        <item x="24"/>
        <item x="13"/>
        <item x="2"/>
        <item x="4"/>
        <item x="8"/>
        <item x="0"/>
        <item x="3"/>
        <item x="1"/>
        <item x="7"/>
        <item x="17"/>
        <item x="11"/>
        <item t="default"/>
      </items>
    </pivotField>
    <pivotField showAll="0">
      <items count="27">
        <item x="3"/>
        <item x="20"/>
        <item x="5"/>
        <item x="24"/>
        <item x="12"/>
        <item x="13"/>
        <item x="8"/>
        <item x="25"/>
        <item x="15"/>
        <item x="18"/>
        <item x="23"/>
        <item x="10"/>
        <item x="9"/>
        <item x="19"/>
        <item x="22"/>
        <item x="21"/>
        <item x="0"/>
        <item x="7"/>
        <item x="1"/>
        <item x="17"/>
        <item x="2"/>
        <item x="6"/>
        <item x="11"/>
        <item x="14"/>
        <item x="4"/>
        <item x="16"/>
        <item t="default"/>
      </items>
    </pivotField>
    <pivotField showAll="0">
      <items count="25">
        <item x="0"/>
        <item x="15"/>
        <item x="9"/>
        <item x="18"/>
        <item x="21"/>
        <item x="7"/>
        <item x="22"/>
        <item x="16"/>
        <item x="19"/>
        <item x="11"/>
        <item x="10"/>
        <item x="5"/>
        <item x="23"/>
        <item x="20"/>
        <item x="13"/>
        <item x="14"/>
        <item x="3"/>
        <item x="17"/>
        <item x="1"/>
        <item x="4"/>
        <item x="2"/>
        <item x="6"/>
        <item x="8"/>
        <item x="12"/>
        <item t="default"/>
      </items>
    </pivotField>
    <pivotField showAll="0">
      <items count="19">
        <item x="10"/>
        <item x="6"/>
        <item x="3"/>
        <item x="0"/>
        <item x="8"/>
        <item x="2"/>
        <item x="17"/>
        <item x="12"/>
        <item x="1"/>
        <item x="11"/>
        <item x="16"/>
        <item x="13"/>
        <item x="14"/>
        <item x="9"/>
        <item x="4"/>
        <item x="5"/>
        <item x="7"/>
        <item x="15"/>
        <item t="default"/>
      </items>
    </pivotField>
    <pivotField showAll="0"/>
    <pivotField showAll="0"/>
    <pivotField showAll="0"/>
    <pivotField showAll="0"/>
    <pivotField showAll="0"/>
    <pivotField showAll="0"/>
    <pivotField showAll="0"/>
    <pivotField showAll="0"/>
  </pivotFields>
  <rowItems count="1">
    <i/>
  </rowItems>
  <colItems count="1">
    <i/>
  </colItems>
  <dataFields count="1">
    <dataField name="Count of Admission Number" fld="1"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B52C19-638B-467C-A995-D02B17396AE5}"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A26" firstHeaderRow="1" firstDataRow="1" firstDataCol="0"/>
  <pivotFields count="5">
    <pivotField showAll="0"/>
    <pivotField dataField="1" showAll="0"/>
    <pivotField showAll="0"/>
    <pivotField showAll="0"/>
    <pivotField showAll="0"/>
  </pivotFields>
  <rowItems count="1">
    <i/>
  </rowItems>
  <colItems count="1">
    <i/>
  </colItems>
  <dataFields count="1">
    <dataField name="Sum of English"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BEEB56-E8BB-4D9B-B70B-F6A243F3A551}"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4" firstHeaderRow="1" firstDataRow="1" firstDataCol="1"/>
  <pivotFields count="17">
    <pivotField showAll="0"/>
    <pivotField showAll="0"/>
    <pivotField showAll="0"/>
    <pivotField showAll="0"/>
    <pivotField axis="axisRow" dataField="1" showAll="0">
      <items count="3">
        <item x="1"/>
        <item h="1" x="0"/>
        <item t="default"/>
      </items>
    </pivotField>
    <pivotField showAll="0">
      <items count="27">
        <item x="14"/>
        <item x="25"/>
        <item x="12"/>
        <item x="16"/>
        <item x="23"/>
        <item x="22"/>
        <item x="5"/>
        <item x="20"/>
        <item x="21"/>
        <item x="18"/>
        <item x="10"/>
        <item x="9"/>
        <item x="15"/>
        <item x="19"/>
        <item x="6"/>
        <item x="24"/>
        <item x="13"/>
        <item x="2"/>
        <item x="4"/>
        <item x="8"/>
        <item x="0"/>
        <item x="3"/>
        <item x="1"/>
        <item x="7"/>
        <item x="17"/>
        <item x="11"/>
        <item t="default"/>
      </items>
    </pivotField>
    <pivotField showAll="0">
      <items count="27">
        <item x="3"/>
        <item x="20"/>
        <item x="5"/>
        <item x="24"/>
        <item x="12"/>
        <item x="13"/>
        <item x="8"/>
        <item x="25"/>
        <item x="15"/>
        <item x="18"/>
        <item x="23"/>
        <item x="10"/>
        <item x="9"/>
        <item x="19"/>
        <item x="22"/>
        <item x="21"/>
        <item x="0"/>
        <item x="7"/>
        <item x="1"/>
        <item x="17"/>
        <item x="2"/>
        <item x="6"/>
        <item x="11"/>
        <item x="14"/>
        <item x="4"/>
        <item x="16"/>
        <item t="default"/>
      </items>
    </pivotField>
    <pivotField showAll="0">
      <items count="25">
        <item x="0"/>
        <item x="15"/>
        <item x="9"/>
        <item x="18"/>
        <item x="21"/>
        <item x="7"/>
        <item x="22"/>
        <item x="16"/>
        <item x="19"/>
        <item x="11"/>
        <item x="10"/>
        <item x="5"/>
        <item x="23"/>
        <item x="20"/>
        <item x="13"/>
        <item x="14"/>
        <item x="3"/>
        <item x="17"/>
        <item x="1"/>
        <item x="4"/>
        <item x="2"/>
        <item x="6"/>
        <item x="8"/>
        <item x="12"/>
        <item t="default"/>
      </items>
    </pivotField>
    <pivotField showAll="0">
      <items count="19">
        <item x="10"/>
        <item x="6"/>
        <item x="3"/>
        <item x="0"/>
        <item x="8"/>
        <item x="2"/>
        <item x="17"/>
        <item x="12"/>
        <item x="1"/>
        <item x="11"/>
        <item x="16"/>
        <item x="13"/>
        <item x="14"/>
        <item x="9"/>
        <item x="4"/>
        <item x="5"/>
        <item x="7"/>
        <item x="15"/>
        <item t="default"/>
      </items>
    </pivotField>
    <pivotField showAll="0"/>
    <pivotField showAll="0"/>
    <pivotField showAll="0"/>
    <pivotField showAll="0"/>
    <pivotField showAll="0"/>
    <pivotField showAll="0"/>
    <pivotField showAll="0"/>
    <pivotField showAll="0"/>
  </pivotFields>
  <rowFields count="1">
    <field x="4"/>
  </rowFields>
  <rowItems count="2">
    <i>
      <x/>
    </i>
    <i t="grand">
      <x/>
    </i>
  </rowItems>
  <colItems count="1">
    <i/>
  </colItems>
  <dataFields count="1">
    <dataField name="Count of Sex"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EF1FC218-0D8E-4D4B-84EA-07C981AE0039}" sourceName="Column1">
  <pivotTables>
    <pivotTable tabId="4" name="PivotTable15"/>
  </pivotTables>
  <data>
    <tabular pivotCacheId="1772391356">
      <items count="6">
        <i x="5" s="1"/>
        <i x="4" s="1"/>
        <i x="2" s="1"/>
        <i x="1" s="1"/>
        <i x="3" s="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35227675-6227-4703-B672-3F189DC778A9}" cache="Slicer_Column1" caption="Colum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jects " xr10:uid="{90EE2481-1535-4DAD-9084-D0D7078431C4}" cache="Slicer_Column1" caption="Subjects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8A2F6C-D66D-4C86-969D-AE3240CC2078}" name="Table1" displayName="Table1" ref="B68:L69" insertRow="1" insertRowShift="1" totalsRowShown="0" headerRowDxfId="14" headerRowBorderDxfId="13" tableBorderDxfId="12" totalsRowBorderDxfId="11">
  <autoFilter ref="B68:L69" xr:uid="{1E8A2F6C-D66D-4C86-969D-AE3240CC2078}"/>
  <tableColumns count="11">
    <tableColumn id="1" xr3:uid="{593B6C58-7F5E-4000-869B-C3BEEDFBC99F}" name="Column1" dataDxfId="10"/>
    <tableColumn id="2" xr3:uid="{0FCE001D-2E82-40EB-A50F-D0046234B593}" name="MAX" dataDxfId="9"/>
    <tableColumn id="3" xr3:uid="{6885E322-A8A5-4BF2-9CDA-FFBEC13FE765}" name="MIN" dataDxfId="8"/>
    <tableColumn id="4" xr3:uid="{D51BEA45-13F9-4CD6-9E4B-4BC3577FAFCF}" name="AVERAGE" dataDxfId="7"/>
    <tableColumn id="5" xr3:uid="{7C005677-0589-4003-BF0E-6045128EA266}" name="PASS CANDIDATES" dataDxfId="6"/>
    <tableColumn id="6" xr3:uid="{0FB16BF5-5EE3-4436-B95B-D37ECEC24375}" name="FAIL CANDIDATES" dataDxfId="5"/>
    <tableColumn id="7" xr3:uid="{99FF3157-019E-4526-A05A-16B91D1BB0CC}" name="STUDENT PASS %" dataDxfId="4"/>
    <tableColumn id="8" xr3:uid="{AB1066C4-4097-4C29-9FD6-5FC6D9E6A8CA}" name="STUDENT FAIL %" dataDxfId="3"/>
    <tableColumn id="9" xr3:uid="{51085673-BFDF-48D2-B676-72719DA9DA0A}" name="Column2" dataDxfId="2"/>
    <tableColumn id="10" xr3:uid="{68A7F067-DA20-4CDF-98F5-A360952EEB69}" name="FAIL" dataDxfId="1"/>
    <tableColumn id="11" xr3:uid="{6C7B5DE7-8120-4367-AAE0-1C4B5BF98AD9}" name="PASS"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 dockstate="right" visibility="0" width="350" row="4">
    <wetp:webextensionref xmlns:r="http://schemas.openxmlformats.org/officeDocument/2006/relationships" r:id="rId2"/>
  </wetp:taskpane>
</wetp:taskpanes>
</file>

<file path=xl/webextensions/webextension1.xml><?xml version="1.0" encoding="utf-8"?>
<we:webextension xmlns:we="http://schemas.microsoft.com/office/webextensions/webextension/2010/11" id="{EEE7E0EB-1DD4-457D-81E9-8210ED41B9AE}">
  <we:reference id="wa200005502" version="1.0.0.11" store="en-US" storeType="OMEX"/>
  <we:alternateReferences>
    <we:reference id="wa200005502" version="1.0.0.11" store="wa200005502" storeType="OMEX"/>
  </we:alternateReferences>
  <we:properties>
    <we:property name="docId" value="&quot;2Q8NOnV3b22I0OE78-8P_&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ebextensions/webextension2.xml><?xml version="1.0" encoding="utf-8"?>
<we:webextension xmlns:we="http://schemas.microsoft.com/office/webextensions/webextension/2010/11" id="{2E9D5149-CC06-4C98-90D6-64CD7D5618F9}">
  <we:reference id="wa200005271" version="2.5.4.0" store="en-US" storeType="OMEX"/>
  <we:alternateReferences>
    <we:reference id="wa200005271" version="2.5.4.0" store="wa200005271"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10B8C-2D12-489D-A76A-FE5BF9A4716E}">
  <dimension ref="A1:X75"/>
  <sheetViews>
    <sheetView topLeftCell="B7" workbookViewId="0">
      <selection activeCell="B7" sqref="B7:Q57"/>
    </sheetView>
  </sheetViews>
  <sheetFormatPr defaultRowHeight="15" x14ac:dyDescent="0.25"/>
  <cols>
    <col min="1" max="1" width="13.42578125" bestFit="1" customWidth="1"/>
    <col min="2" max="2" width="11.28515625" style="3" customWidth="1"/>
    <col min="3" max="3" width="11.42578125" bestFit="1" customWidth="1"/>
    <col min="4" max="4" width="11.42578125" customWidth="1"/>
    <col min="5" max="5" width="11.5703125" customWidth="1"/>
    <col min="6" max="6" width="19.28515625" customWidth="1"/>
    <col min="7" max="7" width="18.5703125" customWidth="1"/>
    <col min="8" max="8" width="18.140625" customWidth="1"/>
    <col min="9" max="9" width="17.42578125" customWidth="1"/>
    <col min="10" max="10" width="11" customWidth="1"/>
    <col min="11" max="11" width="11.7109375" style="5" bestFit="1" customWidth="1"/>
    <col min="12" max="12" width="13.5703125" bestFit="1" customWidth="1"/>
    <col min="17" max="17" width="14.5703125" bestFit="1" customWidth="1"/>
  </cols>
  <sheetData>
    <row r="1" spans="1:24" ht="15" customHeight="1" x14ac:dyDescent="0.25">
      <c r="C1" s="87" t="s">
        <v>12</v>
      </c>
      <c r="D1" s="87"/>
      <c r="E1" s="87"/>
      <c r="F1" s="87"/>
      <c r="G1" s="87"/>
      <c r="H1" s="87"/>
      <c r="I1" s="87"/>
      <c r="J1" s="87"/>
      <c r="K1" s="87"/>
      <c r="L1" s="87"/>
      <c r="M1" s="87"/>
      <c r="N1" s="87"/>
      <c r="O1" s="87"/>
      <c r="P1" s="20"/>
    </row>
    <row r="2" spans="1:24" ht="15" customHeight="1" x14ac:dyDescent="0.25">
      <c r="C2" s="87"/>
      <c r="D2" s="87"/>
      <c r="E2" s="87"/>
      <c r="F2" s="87"/>
      <c r="G2" s="87"/>
      <c r="H2" s="87"/>
      <c r="I2" s="87"/>
      <c r="J2" s="87"/>
      <c r="K2" s="87"/>
      <c r="L2" s="87"/>
      <c r="M2" s="87"/>
      <c r="N2" s="87"/>
      <c r="O2" s="87"/>
      <c r="P2" s="20"/>
    </row>
    <row r="3" spans="1:24" ht="26.25" customHeight="1" x14ac:dyDescent="0.25">
      <c r="C3" s="87"/>
      <c r="D3" s="87"/>
      <c r="E3" s="87"/>
      <c r="F3" s="87"/>
      <c r="G3" s="87"/>
      <c r="H3" s="87"/>
      <c r="I3" s="87"/>
      <c r="J3" s="87"/>
      <c r="K3" s="87"/>
      <c r="L3" s="87"/>
      <c r="M3" s="87"/>
      <c r="N3" s="87"/>
      <c r="O3" s="87"/>
      <c r="P3" s="20"/>
    </row>
    <row r="4" spans="1:24" ht="30" customHeight="1" x14ac:dyDescent="0.25">
      <c r="C4" s="20"/>
      <c r="D4" s="21"/>
      <c r="E4" s="21"/>
      <c r="F4" s="88" t="s">
        <v>100</v>
      </c>
      <c r="G4" s="88"/>
      <c r="H4" s="88"/>
      <c r="I4" s="88"/>
      <c r="J4" s="88"/>
      <c r="K4" s="88"/>
      <c r="L4" s="88"/>
      <c r="M4" s="88"/>
      <c r="N4" s="20"/>
      <c r="O4" s="20"/>
      <c r="P4" s="89" t="s">
        <v>101</v>
      </c>
      <c r="Q4" s="89"/>
    </row>
    <row r="5" spans="1:24" ht="15.75" customHeight="1" thickBot="1" x14ac:dyDescent="0.3">
      <c r="C5" s="20"/>
      <c r="D5" s="20"/>
      <c r="E5" s="20"/>
      <c r="F5" s="20"/>
      <c r="G5" s="20"/>
      <c r="H5" s="20"/>
      <c r="I5" s="20"/>
      <c r="J5" s="20"/>
      <c r="K5" s="20"/>
      <c r="L5" s="20"/>
      <c r="M5" s="20"/>
      <c r="N5" s="20"/>
      <c r="O5" s="20"/>
      <c r="P5" s="20"/>
    </row>
    <row r="6" spans="1:24" ht="18.75" customHeight="1" thickBot="1" x14ac:dyDescent="0.3">
      <c r="A6" s="60"/>
      <c r="B6" s="59"/>
      <c r="C6" s="22"/>
      <c r="D6" s="23"/>
      <c r="E6" s="25"/>
      <c r="F6" s="92" t="s">
        <v>84</v>
      </c>
      <c r="G6" s="93"/>
      <c r="H6" s="93"/>
      <c r="I6" s="93"/>
      <c r="J6" s="94"/>
      <c r="K6" s="48"/>
      <c r="L6" s="49"/>
      <c r="M6" s="49"/>
      <c r="N6" s="49"/>
      <c r="O6" s="49"/>
      <c r="P6" s="49"/>
      <c r="Q6" s="17"/>
    </row>
    <row r="7" spans="1:24" s="4" customFormat="1" ht="21.75" customHeight="1" thickBot="1" x14ac:dyDescent="0.3">
      <c r="A7" s="19" t="s">
        <v>82</v>
      </c>
      <c r="B7" s="26" t="s">
        <v>83</v>
      </c>
      <c r="C7" s="27" t="s">
        <v>75</v>
      </c>
      <c r="D7" s="19" t="s">
        <v>11</v>
      </c>
      <c r="E7" s="28" t="s">
        <v>102</v>
      </c>
      <c r="F7" s="19" t="s">
        <v>77</v>
      </c>
      <c r="G7" s="19" t="s">
        <v>79</v>
      </c>
      <c r="H7" s="19" t="s">
        <v>78</v>
      </c>
      <c r="I7" s="19" t="s">
        <v>80</v>
      </c>
      <c r="J7" s="19" t="s">
        <v>81</v>
      </c>
      <c r="K7" s="18" t="s">
        <v>85</v>
      </c>
      <c r="L7" s="24" t="s">
        <v>86</v>
      </c>
      <c r="M7" s="24" t="s">
        <v>87</v>
      </c>
      <c r="N7" s="24" t="s">
        <v>90</v>
      </c>
      <c r="O7" s="24" t="s">
        <v>76</v>
      </c>
      <c r="P7" s="24" t="s">
        <v>88</v>
      </c>
      <c r="Q7" s="63" t="s">
        <v>89</v>
      </c>
      <c r="R7" s="65"/>
      <c r="S7" s="66"/>
      <c r="T7" s="66"/>
      <c r="U7" s="66"/>
      <c r="V7" s="66"/>
      <c r="W7" s="66"/>
      <c r="X7" s="66"/>
    </row>
    <row r="8" spans="1:24" s="1" customFormat="1" x14ac:dyDescent="0.25">
      <c r="A8" s="8">
        <v>1</v>
      </c>
      <c r="B8" s="7">
        <v>2315</v>
      </c>
      <c r="C8" s="2" t="s">
        <v>13</v>
      </c>
      <c r="D8" s="2" t="s">
        <v>37</v>
      </c>
      <c r="E8" s="2" t="s">
        <v>103</v>
      </c>
      <c r="F8" s="6">
        <v>75</v>
      </c>
      <c r="G8" s="6">
        <v>62</v>
      </c>
      <c r="H8" s="6">
        <v>9</v>
      </c>
      <c r="I8" s="6">
        <v>32</v>
      </c>
      <c r="J8" s="6">
        <v>40</v>
      </c>
      <c r="K8" s="5">
        <v>500</v>
      </c>
      <c r="L8" s="5">
        <f>SUM(F8:J8)</f>
        <v>218</v>
      </c>
      <c r="M8" s="5">
        <f>(L8/K8)*100</f>
        <v>43.6</v>
      </c>
      <c r="N8" s="5">
        <f>RANK(L8,$L$8:$L$57)</f>
        <v>48</v>
      </c>
      <c r="O8" s="5" t="str">
        <f>IF(M8&gt;79,"A",IF(M8&gt;65,"B",IF(M8&gt;50,"C",IF(M8&gt;45,"D",IF(M8&gt;39,"E",IF(M8&lt;40,"F","Invalid"))))))</f>
        <v>E</v>
      </c>
      <c r="P8" s="1" t="str">
        <f>IF(M8&gt;50, "PASS","FAIL")</f>
        <v>FAIL</v>
      </c>
      <c r="Q8" s="64">
        <f>COUNTIF(F8:J8,"&lt;"&amp;39)</f>
        <v>2</v>
      </c>
      <c r="R8" s="65"/>
      <c r="S8" s="66"/>
      <c r="T8" s="66"/>
      <c r="U8" s="66"/>
      <c r="V8" s="66"/>
      <c r="W8" s="66"/>
      <c r="X8" s="66"/>
    </row>
    <row r="9" spans="1:24" x14ac:dyDescent="0.25">
      <c r="A9" s="8">
        <v>2</v>
      </c>
      <c r="B9" s="7">
        <v>2316</v>
      </c>
      <c r="C9" s="2" t="s">
        <v>0</v>
      </c>
      <c r="D9" s="2" t="s">
        <v>10</v>
      </c>
      <c r="E9" s="2" t="s">
        <v>104</v>
      </c>
      <c r="F9" s="6">
        <v>80</v>
      </c>
      <c r="G9" s="6">
        <v>70</v>
      </c>
      <c r="H9" s="6">
        <v>85</v>
      </c>
      <c r="I9" s="6">
        <v>65</v>
      </c>
      <c r="J9" s="6">
        <v>43</v>
      </c>
      <c r="K9" s="5">
        <v>500</v>
      </c>
      <c r="L9" s="5">
        <f t="shared" ref="L9:L57" si="0">SUM(F9:J9)</f>
        <v>343</v>
      </c>
      <c r="M9" s="5">
        <f t="shared" ref="M9:M57" si="1">(L9/K9)*100</f>
        <v>68.600000000000009</v>
      </c>
      <c r="N9" s="5">
        <f t="shared" ref="N9:N57" si="2">RANK(L9,$L$8:$L$57)</f>
        <v>18</v>
      </c>
      <c r="O9" s="5" t="str">
        <f t="shared" ref="O9:O57" si="3">IF(M9&gt;79,"A",IF(M9&gt;65,"B",IF(M9&gt;50,"C",IF(M9&gt;45,"D",IF(M9&gt;39,"E",IF(M9&lt;40,"F","Invalid"))))))</f>
        <v>B</v>
      </c>
      <c r="P9" s="1" t="str">
        <f t="shared" ref="P9:P57" si="4">IF(M9&gt;50, "PASS","FAIL")</f>
        <v>PASS</v>
      </c>
      <c r="Q9" s="9">
        <f t="shared" ref="Q9:Q57" si="5">COUNTIF(F9:J9,"&lt;"&amp;39)</f>
        <v>0</v>
      </c>
      <c r="S9" s="1"/>
    </row>
    <row r="10" spans="1:24" x14ac:dyDescent="0.25">
      <c r="A10" s="8">
        <v>3</v>
      </c>
      <c r="B10" s="7">
        <v>2317</v>
      </c>
      <c r="C10" s="2" t="s">
        <v>1</v>
      </c>
      <c r="D10" s="2" t="s">
        <v>38</v>
      </c>
      <c r="E10" s="2" t="s">
        <v>103</v>
      </c>
      <c r="F10" s="6">
        <v>65</v>
      </c>
      <c r="G10" s="6">
        <v>75</v>
      </c>
      <c r="H10" s="6">
        <v>87</v>
      </c>
      <c r="I10" s="6">
        <v>45</v>
      </c>
      <c r="J10" s="6">
        <v>50</v>
      </c>
      <c r="K10" s="5">
        <v>500</v>
      </c>
      <c r="L10" s="5">
        <f t="shared" si="0"/>
        <v>322</v>
      </c>
      <c r="M10" s="5">
        <f t="shared" si="1"/>
        <v>64.400000000000006</v>
      </c>
      <c r="N10" s="5">
        <f t="shared" si="2"/>
        <v>34</v>
      </c>
      <c r="O10" s="5" t="str">
        <f t="shared" si="3"/>
        <v>C</v>
      </c>
      <c r="P10" s="1" t="str">
        <f t="shared" si="4"/>
        <v>PASS</v>
      </c>
      <c r="Q10" s="9">
        <f t="shared" si="5"/>
        <v>0</v>
      </c>
      <c r="S10" s="1"/>
    </row>
    <row r="11" spans="1:24" x14ac:dyDescent="0.25">
      <c r="A11" s="8">
        <v>4</v>
      </c>
      <c r="B11" s="7">
        <v>2318</v>
      </c>
      <c r="C11" s="2" t="s">
        <v>2</v>
      </c>
      <c r="D11" s="2" t="s">
        <v>39</v>
      </c>
      <c r="E11" s="2" t="s">
        <v>104</v>
      </c>
      <c r="F11" s="6">
        <v>76</v>
      </c>
      <c r="G11" s="6">
        <v>11</v>
      </c>
      <c r="H11" s="6">
        <v>80</v>
      </c>
      <c r="I11" s="6">
        <v>22</v>
      </c>
      <c r="J11" s="6">
        <v>55</v>
      </c>
      <c r="K11" s="5">
        <v>500</v>
      </c>
      <c r="L11" s="5">
        <f t="shared" si="0"/>
        <v>244</v>
      </c>
      <c r="M11" s="5">
        <f t="shared" si="1"/>
        <v>48.8</v>
      </c>
      <c r="N11" s="5">
        <f t="shared" si="2"/>
        <v>46</v>
      </c>
      <c r="O11" s="5" t="str">
        <f t="shared" si="3"/>
        <v>D</v>
      </c>
      <c r="P11" s="1" t="str">
        <f t="shared" si="4"/>
        <v>FAIL</v>
      </c>
      <c r="Q11" s="9">
        <f t="shared" si="5"/>
        <v>2</v>
      </c>
      <c r="S11" s="1"/>
    </row>
    <row r="12" spans="1:24" x14ac:dyDescent="0.25">
      <c r="A12" s="8">
        <v>5</v>
      </c>
      <c r="B12" s="7">
        <v>2319</v>
      </c>
      <c r="C12" s="2" t="s">
        <v>5</v>
      </c>
      <c r="D12" s="2" t="s">
        <v>40</v>
      </c>
      <c r="E12" s="2" t="s">
        <v>103</v>
      </c>
      <c r="F12" s="6">
        <v>70</v>
      </c>
      <c r="G12" s="6">
        <v>85</v>
      </c>
      <c r="H12" s="6">
        <v>86</v>
      </c>
      <c r="I12" s="6">
        <v>65</v>
      </c>
      <c r="J12" s="6">
        <v>60</v>
      </c>
      <c r="K12" s="5">
        <v>500</v>
      </c>
      <c r="L12" s="5">
        <f t="shared" si="0"/>
        <v>366</v>
      </c>
      <c r="M12" s="5">
        <f t="shared" si="1"/>
        <v>73.2</v>
      </c>
      <c r="N12" s="5">
        <f t="shared" si="2"/>
        <v>12</v>
      </c>
      <c r="O12" s="5" t="str">
        <f t="shared" si="3"/>
        <v>B</v>
      </c>
      <c r="P12" s="1" t="str">
        <f t="shared" si="4"/>
        <v>PASS</v>
      </c>
      <c r="Q12" s="9">
        <f t="shared" si="5"/>
        <v>0</v>
      </c>
      <c r="S12" s="1"/>
    </row>
    <row r="13" spans="1:24" x14ac:dyDescent="0.25">
      <c r="A13" s="8">
        <v>6</v>
      </c>
      <c r="B13" s="7">
        <v>2320</v>
      </c>
      <c r="C13" s="2" t="s">
        <v>14</v>
      </c>
      <c r="D13" s="2" t="s">
        <v>41</v>
      </c>
      <c r="E13" s="2" t="s">
        <v>103</v>
      </c>
      <c r="F13" s="6">
        <v>32</v>
      </c>
      <c r="G13" s="6">
        <v>22</v>
      </c>
      <c r="H13" s="6">
        <v>85</v>
      </c>
      <c r="I13" s="6">
        <v>78</v>
      </c>
      <c r="J13" s="6">
        <v>65</v>
      </c>
      <c r="K13" s="5">
        <v>500</v>
      </c>
      <c r="L13" s="5">
        <f t="shared" si="0"/>
        <v>282</v>
      </c>
      <c r="M13" s="5">
        <f t="shared" si="1"/>
        <v>56.399999999999991</v>
      </c>
      <c r="N13" s="5">
        <f t="shared" si="2"/>
        <v>44</v>
      </c>
      <c r="O13" s="5" t="str">
        <f t="shared" si="3"/>
        <v>C</v>
      </c>
      <c r="P13" s="1" t="str">
        <f t="shared" si="4"/>
        <v>PASS</v>
      </c>
      <c r="Q13" s="9">
        <f t="shared" si="5"/>
        <v>2</v>
      </c>
      <c r="S13" s="1"/>
    </row>
    <row r="14" spans="1:24" x14ac:dyDescent="0.25">
      <c r="A14" s="8">
        <v>7</v>
      </c>
      <c r="B14" s="7">
        <v>2321</v>
      </c>
      <c r="C14" s="2" t="s">
        <v>15</v>
      </c>
      <c r="D14" s="2" t="s">
        <v>6</v>
      </c>
      <c r="E14" s="2" t="s">
        <v>103</v>
      </c>
      <c r="F14" s="6">
        <v>51</v>
      </c>
      <c r="G14" s="6">
        <v>85</v>
      </c>
      <c r="H14" s="6">
        <v>65</v>
      </c>
      <c r="I14" s="6">
        <v>80</v>
      </c>
      <c r="J14" s="6">
        <v>70</v>
      </c>
      <c r="K14" s="5">
        <v>500</v>
      </c>
      <c r="L14" s="5">
        <f t="shared" si="0"/>
        <v>351</v>
      </c>
      <c r="M14" s="5">
        <f t="shared" si="1"/>
        <v>70.199999999999989</v>
      </c>
      <c r="N14" s="5">
        <f t="shared" si="2"/>
        <v>15</v>
      </c>
      <c r="O14" s="5" t="str">
        <f t="shared" si="3"/>
        <v>B</v>
      </c>
      <c r="P14" s="1" t="str">
        <f t="shared" si="4"/>
        <v>PASS</v>
      </c>
      <c r="Q14" s="9">
        <f t="shared" si="5"/>
        <v>0</v>
      </c>
      <c r="S14" s="1"/>
    </row>
    <row r="15" spans="1:24" x14ac:dyDescent="0.25">
      <c r="A15" s="8">
        <v>8</v>
      </c>
      <c r="B15" s="7">
        <v>2322</v>
      </c>
      <c r="C15" s="2" t="s">
        <v>4</v>
      </c>
      <c r="D15" s="2" t="s">
        <v>42</v>
      </c>
      <c r="E15" s="2" t="s">
        <v>104</v>
      </c>
      <c r="F15" s="6">
        <v>85</v>
      </c>
      <c r="G15" s="6">
        <v>76</v>
      </c>
      <c r="H15" s="6">
        <v>90</v>
      </c>
      <c r="I15" s="6">
        <v>12</v>
      </c>
      <c r="J15" s="6">
        <v>75</v>
      </c>
      <c r="K15" s="5">
        <v>500</v>
      </c>
      <c r="L15" s="5">
        <f t="shared" si="0"/>
        <v>338</v>
      </c>
      <c r="M15" s="5">
        <f t="shared" si="1"/>
        <v>67.600000000000009</v>
      </c>
      <c r="N15" s="5">
        <f t="shared" si="2"/>
        <v>22</v>
      </c>
      <c r="O15" s="5" t="str">
        <f t="shared" si="3"/>
        <v>B</v>
      </c>
      <c r="P15" s="1" t="str">
        <f t="shared" si="4"/>
        <v>PASS</v>
      </c>
      <c r="Q15" s="9">
        <f t="shared" si="5"/>
        <v>1</v>
      </c>
      <c r="S15" s="1"/>
    </row>
    <row r="16" spans="1:24" x14ac:dyDescent="0.25">
      <c r="A16" s="8">
        <v>9</v>
      </c>
      <c r="B16" s="7">
        <v>2323</v>
      </c>
      <c r="C16" s="2" t="s">
        <v>7</v>
      </c>
      <c r="D16" s="2" t="s">
        <v>43</v>
      </c>
      <c r="E16" s="2" t="s">
        <v>103</v>
      </c>
      <c r="F16" s="6">
        <v>71</v>
      </c>
      <c r="G16" s="6">
        <v>65</v>
      </c>
      <c r="H16" s="6">
        <v>80</v>
      </c>
      <c r="I16" s="6">
        <v>85</v>
      </c>
      <c r="J16" s="6">
        <v>80</v>
      </c>
      <c r="K16" s="5">
        <v>500</v>
      </c>
      <c r="L16" s="5">
        <f t="shared" si="0"/>
        <v>381</v>
      </c>
      <c r="M16" s="5">
        <f t="shared" si="1"/>
        <v>76.2</v>
      </c>
      <c r="N16" s="5">
        <f t="shared" si="2"/>
        <v>7</v>
      </c>
      <c r="O16" s="5" t="str">
        <f t="shared" si="3"/>
        <v>B</v>
      </c>
      <c r="P16" s="1" t="str">
        <f t="shared" si="4"/>
        <v>PASS</v>
      </c>
      <c r="Q16" s="9">
        <f t="shared" si="5"/>
        <v>0</v>
      </c>
      <c r="S16" s="1"/>
    </row>
    <row r="17" spans="1:19" x14ac:dyDescent="0.25">
      <c r="A17" s="8">
        <v>10</v>
      </c>
      <c r="B17" s="7">
        <v>2324</v>
      </c>
      <c r="C17" s="2" t="s">
        <v>16</v>
      </c>
      <c r="D17" s="2" t="s">
        <v>44</v>
      </c>
      <c r="E17" s="2" t="s">
        <v>104</v>
      </c>
      <c r="F17" s="6">
        <v>42</v>
      </c>
      <c r="G17" s="6">
        <v>33</v>
      </c>
      <c r="H17" s="6">
        <v>43</v>
      </c>
      <c r="I17" s="6">
        <v>41</v>
      </c>
      <c r="J17" s="6">
        <v>0</v>
      </c>
      <c r="K17" s="5">
        <v>500</v>
      </c>
      <c r="L17" s="5">
        <f t="shared" si="0"/>
        <v>159</v>
      </c>
      <c r="M17" s="5">
        <f t="shared" si="1"/>
        <v>31.8</v>
      </c>
      <c r="N17" s="5">
        <f t="shared" si="2"/>
        <v>50</v>
      </c>
      <c r="O17" s="5" t="str">
        <f t="shared" si="3"/>
        <v>F</v>
      </c>
      <c r="P17" s="1" t="str">
        <f t="shared" si="4"/>
        <v>FAIL</v>
      </c>
      <c r="Q17" s="9">
        <f t="shared" si="5"/>
        <v>2</v>
      </c>
      <c r="S17" s="1"/>
    </row>
    <row r="18" spans="1:19" x14ac:dyDescent="0.25">
      <c r="A18" s="8">
        <v>11</v>
      </c>
      <c r="B18" s="7">
        <v>2325</v>
      </c>
      <c r="C18" s="2" t="s">
        <v>17</v>
      </c>
      <c r="D18" s="2" t="s">
        <v>45</v>
      </c>
      <c r="E18" s="2" t="s">
        <v>104</v>
      </c>
      <c r="F18" s="6">
        <v>80</v>
      </c>
      <c r="G18" s="6">
        <v>70</v>
      </c>
      <c r="H18" s="6">
        <v>85</v>
      </c>
      <c r="I18" s="6">
        <v>65</v>
      </c>
      <c r="J18" s="6">
        <v>90</v>
      </c>
      <c r="K18" s="5">
        <v>500</v>
      </c>
      <c r="L18" s="5">
        <f t="shared" si="0"/>
        <v>390</v>
      </c>
      <c r="M18" s="5">
        <f t="shared" si="1"/>
        <v>78</v>
      </c>
      <c r="N18" s="5">
        <f t="shared" si="2"/>
        <v>5</v>
      </c>
      <c r="O18" s="5" t="str">
        <f t="shared" si="3"/>
        <v>B</v>
      </c>
      <c r="P18" s="1" t="str">
        <f t="shared" si="4"/>
        <v>PASS</v>
      </c>
      <c r="Q18" s="9">
        <f t="shared" si="5"/>
        <v>0</v>
      </c>
      <c r="S18" s="1"/>
    </row>
    <row r="19" spans="1:19" x14ac:dyDescent="0.25">
      <c r="A19" s="8">
        <v>12</v>
      </c>
      <c r="B19" s="7">
        <v>2326</v>
      </c>
      <c r="C19" s="2" t="s">
        <v>18</v>
      </c>
      <c r="D19" s="2" t="s">
        <v>46</v>
      </c>
      <c r="E19" s="2" t="s">
        <v>104</v>
      </c>
      <c r="F19" s="6">
        <v>41</v>
      </c>
      <c r="G19" s="6">
        <v>75</v>
      </c>
      <c r="H19" s="6">
        <v>93</v>
      </c>
      <c r="I19" s="6">
        <v>75</v>
      </c>
      <c r="J19" s="6">
        <v>40</v>
      </c>
      <c r="K19" s="5">
        <v>500</v>
      </c>
      <c r="L19" s="5">
        <f t="shared" si="0"/>
        <v>324</v>
      </c>
      <c r="M19" s="5">
        <f t="shared" si="1"/>
        <v>64.8</v>
      </c>
      <c r="N19" s="5">
        <f t="shared" si="2"/>
        <v>31</v>
      </c>
      <c r="O19" s="5" t="str">
        <f t="shared" si="3"/>
        <v>C</v>
      </c>
      <c r="P19" s="1" t="str">
        <f t="shared" si="4"/>
        <v>PASS</v>
      </c>
      <c r="Q19" s="9">
        <f t="shared" si="5"/>
        <v>0</v>
      </c>
      <c r="S19" s="1"/>
    </row>
    <row r="20" spans="1:19" x14ac:dyDescent="0.25">
      <c r="A20" s="8">
        <v>13</v>
      </c>
      <c r="B20" s="7">
        <v>2327</v>
      </c>
      <c r="C20" s="2" t="s">
        <v>19</v>
      </c>
      <c r="D20" s="2" t="s">
        <v>47</v>
      </c>
      <c r="E20" s="2" t="s">
        <v>103</v>
      </c>
      <c r="F20" s="6">
        <v>90</v>
      </c>
      <c r="G20" s="6">
        <v>45</v>
      </c>
      <c r="H20" s="6">
        <v>65</v>
      </c>
      <c r="I20" s="6">
        <v>0</v>
      </c>
      <c r="J20" s="6">
        <v>41</v>
      </c>
      <c r="K20" s="5">
        <v>500</v>
      </c>
      <c r="L20" s="5">
        <f t="shared" si="0"/>
        <v>241</v>
      </c>
      <c r="M20" s="5">
        <f t="shared" si="1"/>
        <v>48.199999999999996</v>
      </c>
      <c r="N20" s="5">
        <f t="shared" si="2"/>
        <v>47</v>
      </c>
      <c r="O20" s="5" t="str">
        <f t="shared" si="3"/>
        <v>D</v>
      </c>
      <c r="P20" s="1" t="str">
        <f t="shared" si="4"/>
        <v>FAIL</v>
      </c>
      <c r="Q20" s="9">
        <f t="shared" si="5"/>
        <v>1</v>
      </c>
      <c r="S20" s="1"/>
    </row>
    <row r="21" spans="1:19" x14ac:dyDescent="0.25">
      <c r="A21" s="8">
        <v>14</v>
      </c>
      <c r="B21" s="7">
        <v>2328</v>
      </c>
      <c r="C21" s="2" t="s">
        <v>20</v>
      </c>
      <c r="D21" s="2" t="s">
        <v>48</v>
      </c>
      <c r="E21" s="2" t="s">
        <v>104</v>
      </c>
      <c r="F21" s="6">
        <v>25</v>
      </c>
      <c r="G21" s="6">
        <v>44</v>
      </c>
      <c r="H21" s="6">
        <v>23</v>
      </c>
      <c r="I21" s="6">
        <v>67</v>
      </c>
      <c r="J21" s="6">
        <v>50</v>
      </c>
      <c r="K21" s="5">
        <v>500</v>
      </c>
      <c r="L21" s="5">
        <f t="shared" si="0"/>
        <v>209</v>
      </c>
      <c r="M21" s="5">
        <f t="shared" si="1"/>
        <v>41.8</v>
      </c>
      <c r="N21" s="5">
        <f t="shared" si="2"/>
        <v>49</v>
      </c>
      <c r="O21" s="5" t="str">
        <f t="shared" si="3"/>
        <v>E</v>
      </c>
      <c r="P21" s="1" t="str">
        <f t="shared" si="4"/>
        <v>FAIL</v>
      </c>
      <c r="Q21" s="9">
        <f t="shared" si="5"/>
        <v>2</v>
      </c>
      <c r="S21" s="1"/>
    </row>
    <row r="22" spans="1:19" x14ac:dyDescent="0.25">
      <c r="A22" s="8">
        <v>15</v>
      </c>
      <c r="B22" s="7">
        <v>2329</v>
      </c>
      <c r="C22" s="2" t="s">
        <v>21</v>
      </c>
      <c r="D22" s="2" t="s">
        <v>49</v>
      </c>
      <c r="E22" s="2" t="s">
        <v>104</v>
      </c>
      <c r="F22" s="6">
        <v>63</v>
      </c>
      <c r="G22" s="6">
        <v>65</v>
      </c>
      <c r="H22" s="6">
        <v>55</v>
      </c>
      <c r="I22" s="6">
        <v>75</v>
      </c>
      <c r="J22" s="6">
        <v>55</v>
      </c>
      <c r="K22" s="5">
        <v>500</v>
      </c>
      <c r="L22" s="5">
        <f t="shared" si="0"/>
        <v>313</v>
      </c>
      <c r="M22" s="5">
        <f t="shared" si="1"/>
        <v>62.6</v>
      </c>
      <c r="N22" s="5">
        <f t="shared" si="2"/>
        <v>35</v>
      </c>
      <c r="O22" s="5" t="str">
        <f t="shared" si="3"/>
        <v>C</v>
      </c>
      <c r="P22" s="1" t="str">
        <f t="shared" si="4"/>
        <v>PASS</v>
      </c>
      <c r="Q22" s="9">
        <f t="shared" si="5"/>
        <v>0</v>
      </c>
      <c r="S22" s="1"/>
    </row>
    <row r="23" spans="1:19" x14ac:dyDescent="0.25">
      <c r="A23" s="8">
        <v>16</v>
      </c>
      <c r="B23" s="7">
        <v>2330</v>
      </c>
      <c r="C23" s="2" t="s">
        <v>22</v>
      </c>
      <c r="D23" s="2" t="s">
        <v>50</v>
      </c>
      <c r="E23" s="2" t="s">
        <v>103</v>
      </c>
      <c r="F23" s="6">
        <v>85</v>
      </c>
      <c r="G23" s="6">
        <v>70</v>
      </c>
      <c r="H23" s="6">
        <v>54</v>
      </c>
      <c r="I23" s="6">
        <v>64</v>
      </c>
      <c r="J23" s="6">
        <v>60</v>
      </c>
      <c r="K23" s="5">
        <v>500</v>
      </c>
      <c r="L23" s="5">
        <f t="shared" si="0"/>
        <v>333</v>
      </c>
      <c r="M23" s="5">
        <f t="shared" si="1"/>
        <v>66.600000000000009</v>
      </c>
      <c r="N23" s="5">
        <f t="shared" si="2"/>
        <v>26</v>
      </c>
      <c r="O23" s="5" t="str">
        <f t="shared" si="3"/>
        <v>B</v>
      </c>
      <c r="P23" s="1" t="str">
        <f t="shared" si="4"/>
        <v>PASS</v>
      </c>
      <c r="Q23" s="9">
        <f t="shared" si="5"/>
        <v>0</v>
      </c>
      <c r="S23" s="1"/>
    </row>
    <row r="24" spans="1:19" x14ac:dyDescent="0.25">
      <c r="A24" s="8">
        <v>17</v>
      </c>
      <c r="B24" s="7">
        <v>2331</v>
      </c>
      <c r="C24" s="2" t="s">
        <v>23</v>
      </c>
      <c r="D24" s="2" t="s">
        <v>51</v>
      </c>
      <c r="E24" s="2" t="s">
        <v>104</v>
      </c>
      <c r="F24" s="6">
        <v>15</v>
      </c>
      <c r="G24" s="6">
        <v>75</v>
      </c>
      <c r="H24" s="6">
        <v>85</v>
      </c>
      <c r="I24" s="6">
        <v>70</v>
      </c>
      <c r="J24" s="6">
        <v>83</v>
      </c>
      <c r="K24" s="5">
        <v>500</v>
      </c>
      <c r="L24" s="5">
        <f t="shared" si="0"/>
        <v>328</v>
      </c>
      <c r="M24" s="5">
        <f t="shared" si="1"/>
        <v>65.600000000000009</v>
      </c>
      <c r="N24" s="5">
        <f t="shared" si="2"/>
        <v>30</v>
      </c>
      <c r="O24" s="5" t="str">
        <f t="shared" si="3"/>
        <v>B</v>
      </c>
      <c r="P24" s="1" t="str">
        <f t="shared" si="4"/>
        <v>PASS</v>
      </c>
      <c r="Q24" s="9">
        <f t="shared" si="5"/>
        <v>1</v>
      </c>
      <c r="S24" s="1"/>
    </row>
    <row r="25" spans="1:19" x14ac:dyDescent="0.25">
      <c r="A25" s="8">
        <v>18</v>
      </c>
      <c r="B25" s="7">
        <v>2332</v>
      </c>
      <c r="C25" s="2" t="s">
        <v>9</v>
      </c>
      <c r="D25" s="2" t="s">
        <v>52</v>
      </c>
      <c r="E25" s="2" t="s">
        <v>103</v>
      </c>
      <c r="F25" s="6">
        <v>75</v>
      </c>
      <c r="G25" s="6">
        <v>79</v>
      </c>
      <c r="H25" s="6">
        <v>95</v>
      </c>
      <c r="I25" s="6">
        <v>75</v>
      </c>
      <c r="J25" s="6">
        <v>70</v>
      </c>
      <c r="K25" s="5">
        <v>500</v>
      </c>
      <c r="L25" s="5">
        <f t="shared" si="0"/>
        <v>394</v>
      </c>
      <c r="M25" s="5">
        <f t="shared" si="1"/>
        <v>78.8</v>
      </c>
      <c r="N25" s="5">
        <f t="shared" si="2"/>
        <v>3</v>
      </c>
      <c r="O25" s="5" t="str">
        <f t="shared" si="3"/>
        <v>B</v>
      </c>
      <c r="P25" s="1" t="str">
        <f t="shared" si="4"/>
        <v>PASS</v>
      </c>
      <c r="Q25" s="9">
        <f t="shared" si="5"/>
        <v>0</v>
      </c>
      <c r="S25" s="1"/>
    </row>
    <row r="26" spans="1:19" x14ac:dyDescent="0.25">
      <c r="A26" s="8">
        <v>19</v>
      </c>
      <c r="B26" s="7">
        <v>2333</v>
      </c>
      <c r="C26" s="2" t="s">
        <v>24</v>
      </c>
      <c r="D26" s="2" t="s">
        <v>53</v>
      </c>
      <c r="E26" s="2" t="s">
        <v>104</v>
      </c>
      <c r="F26" s="6">
        <v>45</v>
      </c>
      <c r="G26" s="6">
        <v>33</v>
      </c>
      <c r="H26" s="6">
        <v>75</v>
      </c>
      <c r="I26" s="6">
        <v>80</v>
      </c>
      <c r="J26" s="6">
        <v>75</v>
      </c>
      <c r="K26" s="5">
        <v>500</v>
      </c>
      <c r="L26" s="5">
        <f t="shared" si="0"/>
        <v>308</v>
      </c>
      <c r="M26" s="5">
        <f t="shared" si="1"/>
        <v>61.6</v>
      </c>
      <c r="N26" s="5">
        <f t="shared" si="2"/>
        <v>39</v>
      </c>
      <c r="O26" s="5" t="str">
        <f t="shared" si="3"/>
        <v>C</v>
      </c>
      <c r="P26" s="1" t="str">
        <f t="shared" si="4"/>
        <v>PASS</v>
      </c>
      <c r="Q26" s="9">
        <f t="shared" si="5"/>
        <v>1</v>
      </c>
      <c r="S26" s="1"/>
    </row>
    <row r="27" spans="1:19" x14ac:dyDescent="0.25">
      <c r="A27" s="8">
        <v>20</v>
      </c>
      <c r="B27" s="7">
        <v>2334</v>
      </c>
      <c r="C27" s="2" t="s">
        <v>25</v>
      </c>
      <c r="D27" s="2" t="s">
        <v>54</v>
      </c>
      <c r="E27" s="2" t="s">
        <v>103</v>
      </c>
      <c r="F27" s="6">
        <v>70</v>
      </c>
      <c r="G27" s="6">
        <v>26</v>
      </c>
      <c r="H27" s="6">
        <v>80</v>
      </c>
      <c r="I27" s="6">
        <v>74</v>
      </c>
      <c r="J27" s="6">
        <v>80</v>
      </c>
      <c r="K27" s="5">
        <v>500</v>
      </c>
      <c r="L27" s="5">
        <f t="shared" si="0"/>
        <v>330</v>
      </c>
      <c r="M27" s="5">
        <f t="shared" si="1"/>
        <v>66</v>
      </c>
      <c r="N27" s="5">
        <f t="shared" si="2"/>
        <v>29</v>
      </c>
      <c r="O27" s="5" t="str">
        <f t="shared" si="3"/>
        <v>B</v>
      </c>
      <c r="P27" s="1" t="str">
        <f t="shared" si="4"/>
        <v>PASS</v>
      </c>
      <c r="Q27" s="9">
        <f t="shared" si="5"/>
        <v>1</v>
      </c>
      <c r="S27" s="1"/>
    </row>
    <row r="28" spans="1:19" x14ac:dyDescent="0.25">
      <c r="A28" s="8">
        <v>21</v>
      </c>
      <c r="B28" s="7">
        <v>2335</v>
      </c>
      <c r="C28" s="2" t="s">
        <v>26</v>
      </c>
      <c r="D28" s="2" t="s">
        <v>55</v>
      </c>
      <c r="E28" s="2" t="s">
        <v>104</v>
      </c>
      <c r="F28" s="6">
        <v>32</v>
      </c>
      <c r="G28" s="6">
        <v>65</v>
      </c>
      <c r="H28" s="6">
        <v>85</v>
      </c>
      <c r="I28" s="6">
        <v>70</v>
      </c>
      <c r="J28" s="6">
        <v>85</v>
      </c>
      <c r="K28" s="5">
        <v>500</v>
      </c>
      <c r="L28" s="5">
        <f t="shared" si="0"/>
        <v>337</v>
      </c>
      <c r="M28" s="5">
        <f t="shared" si="1"/>
        <v>67.400000000000006</v>
      </c>
      <c r="N28" s="5">
        <f t="shared" si="2"/>
        <v>23</v>
      </c>
      <c r="O28" s="5" t="str">
        <f t="shared" si="3"/>
        <v>B</v>
      </c>
      <c r="P28" s="1" t="str">
        <f t="shared" si="4"/>
        <v>PASS</v>
      </c>
      <c r="Q28" s="9">
        <f t="shared" si="5"/>
        <v>1</v>
      </c>
      <c r="S28" s="1"/>
    </row>
    <row r="29" spans="1:19" x14ac:dyDescent="0.25">
      <c r="A29" s="8">
        <v>22</v>
      </c>
      <c r="B29" s="7">
        <v>2336</v>
      </c>
      <c r="C29" s="2" t="s">
        <v>27</v>
      </c>
      <c r="D29" s="2" t="s">
        <v>56</v>
      </c>
      <c r="E29" s="2" t="s">
        <v>103</v>
      </c>
      <c r="F29" s="6">
        <v>75</v>
      </c>
      <c r="G29" s="6">
        <v>70</v>
      </c>
      <c r="H29" s="6">
        <v>90</v>
      </c>
      <c r="I29" s="6">
        <v>75</v>
      </c>
      <c r="J29" s="6">
        <v>32</v>
      </c>
      <c r="K29" s="5">
        <v>500</v>
      </c>
      <c r="L29" s="5">
        <f t="shared" si="0"/>
        <v>342</v>
      </c>
      <c r="M29" s="5">
        <f t="shared" si="1"/>
        <v>68.400000000000006</v>
      </c>
      <c r="N29" s="5">
        <f t="shared" si="2"/>
        <v>20</v>
      </c>
      <c r="O29" s="5" t="str">
        <f t="shared" si="3"/>
        <v>B</v>
      </c>
      <c r="P29" s="1" t="str">
        <f t="shared" si="4"/>
        <v>PASS</v>
      </c>
      <c r="Q29" s="9">
        <f t="shared" si="5"/>
        <v>1</v>
      </c>
      <c r="S29" s="1"/>
    </row>
    <row r="30" spans="1:19" x14ac:dyDescent="0.25">
      <c r="A30" s="8">
        <v>23</v>
      </c>
      <c r="B30" s="7">
        <v>2337</v>
      </c>
      <c r="C30" s="2" t="s">
        <v>28</v>
      </c>
      <c r="D30" s="2" t="s">
        <v>57</v>
      </c>
      <c r="E30" s="2" t="s">
        <v>104</v>
      </c>
      <c r="F30" s="6">
        <v>27</v>
      </c>
      <c r="G30" s="6">
        <v>32</v>
      </c>
      <c r="H30" s="6">
        <v>78</v>
      </c>
      <c r="I30" s="6">
        <v>80</v>
      </c>
      <c r="J30" s="6">
        <v>45</v>
      </c>
      <c r="K30" s="5">
        <v>500</v>
      </c>
      <c r="L30" s="5">
        <f t="shared" si="0"/>
        <v>262</v>
      </c>
      <c r="M30" s="5">
        <f t="shared" si="1"/>
        <v>52.400000000000006</v>
      </c>
      <c r="N30" s="5">
        <f t="shared" si="2"/>
        <v>45</v>
      </c>
      <c r="O30" s="5" t="str">
        <f t="shared" si="3"/>
        <v>C</v>
      </c>
      <c r="P30" s="1" t="str">
        <f t="shared" si="4"/>
        <v>PASS</v>
      </c>
      <c r="Q30" s="9">
        <f t="shared" si="5"/>
        <v>2</v>
      </c>
      <c r="S30" s="1"/>
    </row>
    <row r="31" spans="1:19" x14ac:dyDescent="0.25">
      <c r="A31" s="8">
        <v>24</v>
      </c>
      <c r="B31" s="7">
        <v>2338</v>
      </c>
      <c r="C31" s="2" t="s">
        <v>29</v>
      </c>
      <c r="D31" s="2" t="s">
        <v>58</v>
      </c>
      <c r="E31" s="2" t="s">
        <v>103</v>
      </c>
      <c r="F31" s="6">
        <v>86</v>
      </c>
      <c r="G31" s="6">
        <v>75</v>
      </c>
      <c r="H31" s="6">
        <v>13</v>
      </c>
      <c r="I31" s="6">
        <v>85</v>
      </c>
      <c r="J31" s="6">
        <v>50</v>
      </c>
      <c r="K31" s="5">
        <v>500</v>
      </c>
      <c r="L31" s="5">
        <f t="shared" si="0"/>
        <v>309</v>
      </c>
      <c r="M31" s="5">
        <f t="shared" si="1"/>
        <v>61.8</v>
      </c>
      <c r="N31" s="5">
        <f t="shared" si="2"/>
        <v>37</v>
      </c>
      <c r="O31" s="5" t="str">
        <f t="shared" si="3"/>
        <v>C</v>
      </c>
      <c r="P31" s="1" t="str">
        <f t="shared" si="4"/>
        <v>PASS</v>
      </c>
      <c r="Q31" s="9">
        <f t="shared" si="5"/>
        <v>1</v>
      </c>
      <c r="S31" s="1"/>
    </row>
    <row r="32" spans="1:19" x14ac:dyDescent="0.25">
      <c r="A32" s="8">
        <v>25</v>
      </c>
      <c r="B32" s="7">
        <v>2339</v>
      </c>
      <c r="C32" s="2" t="s">
        <v>30</v>
      </c>
      <c r="D32" s="2" t="s">
        <v>59</v>
      </c>
      <c r="E32" s="2" t="s">
        <v>104</v>
      </c>
      <c r="F32" s="6">
        <v>39</v>
      </c>
      <c r="G32" s="6">
        <v>80</v>
      </c>
      <c r="H32" s="6">
        <v>95</v>
      </c>
      <c r="I32" s="6">
        <v>70</v>
      </c>
      <c r="J32" s="6">
        <v>55</v>
      </c>
      <c r="K32" s="5">
        <v>500</v>
      </c>
      <c r="L32" s="5">
        <f t="shared" si="0"/>
        <v>339</v>
      </c>
      <c r="M32" s="5">
        <f t="shared" si="1"/>
        <v>67.800000000000011</v>
      </c>
      <c r="N32" s="5">
        <f t="shared" si="2"/>
        <v>21</v>
      </c>
      <c r="O32" s="5" t="str">
        <f t="shared" si="3"/>
        <v>B</v>
      </c>
      <c r="P32" s="1" t="str">
        <f t="shared" si="4"/>
        <v>PASS</v>
      </c>
      <c r="Q32" s="9">
        <f t="shared" si="5"/>
        <v>0</v>
      </c>
      <c r="S32" s="1"/>
    </row>
    <row r="33" spans="1:19" x14ac:dyDescent="0.25">
      <c r="A33" s="8">
        <v>26</v>
      </c>
      <c r="B33" s="7">
        <v>2340</v>
      </c>
      <c r="C33" s="2" t="s">
        <v>31</v>
      </c>
      <c r="D33" s="2" t="s">
        <v>60</v>
      </c>
      <c r="E33" s="2" t="s">
        <v>103</v>
      </c>
      <c r="F33" s="6">
        <v>70</v>
      </c>
      <c r="G33" s="6">
        <v>85</v>
      </c>
      <c r="H33" s="6">
        <v>45</v>
      </c>
      <c r="I33" s="6">
        <v>75</v>
      </c>
      <c r="J33" s="6">
        <v>58</v>
      </c>
      <c r="K33" s="5">
        <v>500</v>
      </c>
      <c r="L33" s="5">
        <f t="shared" si="0"/>
        <v>333</v>
      </c>
      <c r="M33" s="5">
        <f t="shared" si="1"/>
        <v>66.600000000000009</v>
      </c>
      <c r="N33" s="5">
        <f t="shared" si="2"/>
        <v>26</v>
      </c>
      <c r="O33" s="5" t="str">
        <f t="shared" si="3"/>
        <v>B</v>
      </c>
      <c r="P33" s="1" t="str">
        <f t="shared" si="4"/>
        <v>PASS</v>
      </c>
      <c r="Q33" s="9">
        <f t="shared" si="5"/>
        <v>0</v>
      </c>
      <c r="S33" s="1"/>
    </row>
    <row r="34" spans="1:19" x14ac:dyDescent="0.25">
      <c r="A34" s="8">
        <v>27</v>
      </c>
      <c r="B34" s="7">
        <v>2341</v>
      </c>
      <c r="C34" s="2" t="s">
        <v>32</v>
      </c>
      <c r="D34" s="2" t="s">
        <v>61</v>
      </c>
      <c r="E34" s="2" t="s">
        <v>104</v>
      </c>
      <c r="F34" s="6">
        <v>80</v>
      </c>
      <c r="G34" s="6">
        <v>35</v>
      </c>
      <c r="H34" s="6">
        <v>85</v>
      </c>
      <c r="I34" s="6">
        <v>80</v>
      </c>
      <c r="J34" s="6">
        <v>65</v>
      </c>
      <c r="K34" s="5">
        <v>500</v>
      </c>
      <c r="L34" s="5">
        <f t="shared" si="0"/>
        <v>345</v>
      </c>
      <c r="M34" s="5">
        <f t="shared" si="1"/>
        <v>69</v>
      </c>
      <c r="N34" s="5">
        <f t="shared" si="2"/>
        <v>17</v>
      </c>
      <c r="O34" s="5" t="str">
        <f t="shared" si="3"/>
        <v>B</v>
      </c>
      <c r="P34" s="1" t="str">
        <f t="shared" si="4"/>
        <v>PASS</v>
      </c>
      <c r="Q34" s="9">
        <f t="shared" si="5"/>
        <v>1</v>
      </c>
      <c r="S34" s="1"/>
    </row>
    <row r="35" spans="1:19" x14ac:dyDescent="0.25">
      <c r="A35" s="8">
        <v>28</v>
      </c>
      <c r="B35" s="7">
        <v>2342</v>
      </c>
      <c r="C35" s="2" t="s">
        <v>8</v>
      </c>
      <c r="D35" s="2" t="s">
        <v>62</v>
      </c>
      <c r="E35" s="2" t="s">
        <v>104</v>
      </c>
      <c r="F35" s="6">
        <v>75</v>
      </c>
      <c r="G35" s="6">
        <v>90</v>
      </c>
      <c r="H35" s="6">
        <v>84</v>
      </c>
      <c r="I35" s="6">
        <v>85</v>
      </c>
      <c r="J35" s="6">
        <v>70</v>
      </c>
      <c r="K35" s="5">
        <v>500</v>
      </c>
      <c r="L35" s="5">
        <f t="shared" si="0"/>
        <v>404</v>
      </c>
      <c r="M35" s="5">
        <f t="shared" si="1"/>
        <v>80.800000000000011</v>
      </c>
      <c r="N35" s="5">
        <f t="shared" si="2"/>
        <v>1</v>
      </c>
      <c r="O35" s="5" t="str">
        <f t="shared" si="3"/>
        <v>A</v>
      </c>
      <c r="P35" s="1" t="str">
        <f t="shared" si="4"/>
        <v>PASS</v>
      </c>
      <c r="Q35" s="9">
        <f t="shared" si="5"/>
        <v>0</v>
      </c>
      <c r="S35" s="1"/>
    </row>
    <row r="36" spans="1:19" x14ac:dyDescent="0.25">
      <c r="A36" s="8">
        <v>29</v>
      </c>
      <c r="B36" s="7">
        <v>2343</v>
      </c>
      <c r="C36" s="2" t="s">
        <v>33</v>
      </c>
      <c r="D36" s="2" t="s">
        <v>63</v>
      </c>
      <c r="E36" s="2" t="s">
        <v>103</v>
      </c>
      <c r="F36" s="6">
        <v>90</v>
      </c>
      <c r="G36" s="6">
        <v>65</v>
      </c>
      <c r="H36" s="6">
        <v>25</v>
      </c>
      <c r="I36" s="6">
        <v>90</v>
      </c>
      <c r="J36" s="6">
        <v>87</v>
      </c>
      <c r="K36" s="5">
        <v>500</v>
      </c>
      <c r="L36" s="5">
        <f t="shared" si="0"/>
        <v>357</v>
      </c>
      <c r="M36" s="5">
        <f t="shared" si="1"/>
        <v>71.399999999999991</v>
      </c>
      <c r="N36" s="5">
        <f t="shared" si="2"/>
        <v>14</v>
      </c>
      <c r="O36" s="5" t="str">
        <f t="shared" si="3"/>
        <v>B</v>
      </c>
      <c r="P36" s="1" t="str">
        <f t="shared" si="4"/>
        <v>PASS</v>
      </c>
      <c r="Q36" s="9">
        <f t="shared" si="5"/>
        <v>1</v>
      </c>
      <c r="S36" s="1"/>
    </row>
    <row r="37" spans="1:19" x14ac:dyDescent="0.25">
      <c r="A37" s="8">
        <v>30</v>
      </c>
      <c r="B37" s="7">
        <v>2344</v>
      </c>
      <c r="C37" s="2" t="s">
        <v>34</v>
      </c>
      <c r="D37" s="2" t="s">
        <v>56</v>
      </c>
      <c r="E37" s="2" t="s">
        <v>104</v>
      </c>
      <c r="F37" s="6">
        <v>48</v>
      </c>
      <c r="G37" s="6">
        <v>74</v>
      </c>
      <c r="H37" s="6">
        <v>85</v>
      </c>
      <c r="I37" s="6">
        <v>85</v>
      </c>
      <c r="J37" s="6">
        <v>80</v>
      </c>
      <c r="K37" s="5">
        <v>500</v>
      </c>
      <c r="L37" s="5">
        <f t="shared" si="0"/>
        <v>372</v>
      </c>
      <c r="M37" s="5">
        <f t="shared" si="1"/>
        <v>74.400000000000006</v>
      </c>
      <c r="N37" s="5">
        <f t="shared" si="2"/>
        <v>10</v>
      </c>
      <c r="O37" s="5" t="str">
        <f t="shared" si="3"/>
        <v>B</v>
      </c>
      <c r="P37" s="1" t="str">
        <f t="shared" si="4"/>
        <v>PASS</v>
      </c>
      <c r="Q37" s="9">
        <f t="shared" si="5"/>
        <v>0</v>
      </c>
      <c r="S37" s="1"/>
    </row>
    <row r="38" spans="1:19" x14ac:dyDescent="0.25">
      <c r="A38" s="8">
        <v>31</v>
      </c>
      <c r="B38" s="7">
        <v>2345</v>
      </c>
      <c r="C38" s="2" t="s">
        <v>35</v>
      </c>
      <c r="D38" s="2" t="s">
        <v>64</v>
      </c>
      <c r="E38" s="2" t="s">
        <v>104</v>
      </c>
      <c r="F38" s="6">
        <v>80</v>
      </c>
      <c r="G38" s="6">
        <v>75</v>
      </c>
      <c r="H38" s="6">
        <v>85</v>
      </c>
      <c r="I38" s="6">
        <v>68</v>
      </c>
      <c r="J38" s="6">
        <v>85</v>
      </c>
      <c r="K38" s="5">
        <v>500</v>
      </c>
      <c r="L38" s="5">
        <f t="shared" si="0"/>
        <v>393</v>
      </c>
      <c r="M38" s="5">
        <f t="shared" si="1"/>
        <v>78.600000000000009</v>
      </c>
      <c r="N38" s="5">
        <f t="shared" si="2"/>
        <v>4</v>
      </c>
      <c r="O38" s="5" t="str">
        <f t="shared" si="3"/>
        <v>B</v>
      </c>
      <c r="P38" s="1" t="str">
        <f t="shared" si="4"/>
        <v>PASS</v>
      </c>
      <c r="Q38" s="9">
        <f t="shared" si="5"/>
        <v>0</v>
      </c>
      <c r="S38" s="1"/>
    </row>
    <row r="39" spans="1:19" x14ac:dyDescent="0.25">
      <c r="A39" s="8">
        <v>32</v>
      </c>
      <c r="B39" s="7">
        <v>2346</v>
      </c>
      <c r="C39" s="2" t="s">
        <v>36</v>
      </c>
      <c r="D39" s="2" t="s">
        <v>65</v>
      </c>
      <c r="E39" s="2" t="s">
        <v>104</v>
      </c>
      <c r="F39" s="6">
        <v>34</v>
      </c>
      <c r="G39" s="6">
        <v>37</v>
      </c>
      <c r="H39" s="6">
        <v>90</v>
      </c>
      <c r="I39" s="6">
        <v>65</v>
      </c>
      <c r="J39" s="6">
        <v>83</v>
      </c>
      <c r="K39" s="5">
        <v>500</v>
      </c>
      <c r="L39" s="5">
        <f t="shared" si="0"/>
        <v>309</v>
      </c>
      <c r="M39" s="5">
        <f t="shared" si="1"/>
        <v>61.8</v>
      </c>
      <c r="N39" s="5">
        <f t="shared" si="2"/>
        <v>37</v>
      </c>
      <c r="O39" s="5" t="str">
        <f t="shared" si="3"/>
        <v>C</v>
      </c>
      <c r="P39" s="1" t="str">
        <f t="shared" si="4"/>
        <v>PASS</v>
      </c>
      <c r="Q39" s="9">
        <f t="shared" si="5"/>
        <v>2</v>
      </c>
      <c r="S39" s="1"/>
    </row>
    <row r="40" spans="1:19" x14ac:dyDescent="0.25">
      <c r="A40" s="8">
        <v>33</v>
      </c>
      <c r="B40" s="7">
        <v>2347</v>
      </c>
      <c r="C40" s="2" t="s">
        <v>3</v>
      </c>
      <c r="D40" s="2" t="s">
        <v>66</v>
      </c>
      <c r="E40" s="2" t="s">
        <v>103</v>
      </c>
      <c r="F40" s="6">
        <v>37</v>
      </c>
      <c r="G40" s="6">
        <v>48</v>
      </c>
      <c r="H40" s="6">
        <v>80</v>
      </c>
      <c r="I40" s="6">
        <v>70</v>
      </c>
      <c r="J40" s="6">
        <v>75</v>
      </c>
      <c r="K40" s="5">
        <v>500</v>
      </c>
      <c r="L40" s="5">
        <f t="shared" si="0"/>
        <v>310</v>
      </c>
      <c r="M40" s="5">
        <f t="shared" si="1"/>
        <v>62</v>
      </c>
      <c r="N40" s="5">
        <f t="shared" si="2"/>
        <v>36</v>
      </c>
      <c r="O40" s="5" t="str">
        <f t="shared" si="3"/>
        <v>C</v>
      </c>
      <c r="P40" s="1" t="str">
        <f t="shared" si="4"/>
        <v>PASS</v>
      </c>
      <c r="Q40" s="9">
        <f t="shared" si="5"/>
        <v>1</v>
      </c>
      <c r="S40" s="1"/>
    </row>
    <row r="41" spans="1:19" x14ac:dyDescent="0.25">
      <c r="A41" s="8">
        <v>34</v>
      </c>
      <c r="B41" s="7">
        <v>2348</v>
      </c>
      <c r="C41" s="2" t="s">
        <v>18</v>
      </c>
      <c r="D41" s="2" t="s">
        <v>67</v>
      </c>
      <c r="E41" s="2" t="s">
        <v>104</v>
      </c>
      <c r="F41" s="6">
        <v>65</v>
      </c>
      <c r="G41" s="6">
        <v>85</v>
      </c>
      <c r="H41" s="6">
        <v>75</v>
      </c>
      <c r="I41" s="6">
        <v>75</v>
      </c>
      <c r="J41" s="6">
        <v>80</v>
      </c>
      <c r="K41" s="5">
        <v>500</v>
      </c>
      <c r="L41" s="5">
        <f t="shared" si="0"/>
        <v>380</v>
      </c>
      <c r="M41" s="5">
        <f t="shared" si="1"/>
        <v>76</v>
      </c>
      <c r="N41" s="5">
        <f t="shared" si="2"/>
        <v>8</v>
      </c>
      <c r="O41" s="5" t="str">
        <f t="shared" si="3"/>
        <v>B</v>
      </c>
      <c r="P41" s="1" t="str">
        <f t="shared" si="4"/>
        <v>PASS</v>
      </c>
      <c r="Q41" s="9">
        <f t="shared" si="5"/>
        <v>0</v>
      </c>
      <c r="S41" s="1"/>
    </row>
    <row r="42" spans="1:19" x14ac:dyDescent="0.25">
      <c r="A42" s="8">
        <v>35</v>
      </c>
      <c r="B42" s="7">
        <v>2349</v>
      </c>
      <c r="C42" s="2" t="s">
        <v>17</v>
      </c>
      <c r="D42" s="2" t="s">
        <v>68</v>
      </c>
      <c r="E42" s="2" t="s">
        <v>104</v>
      </c>
      <c r="F42" s="6">
        <v>70</v>
      </c>
      <c r="G42" s="6">
        <v>21</v>
      </c>
      <c r="H42" s="6">
        <v>52</v>
      </c>
      <c r="I42" s="6">
        <v>80</v>
      </c>
      <c r="J42" s="6">
        <v>65</v>
      </c>
      <c r="K42" s="5">
        <v>500</v>
      </c>
      <c r="L42" s="5">
        <f t="shared" si="0"/>
        <v>288</v>
      </c>
      <c r="M42" s="5">
        <f t="shared" si="1"/>
        <v>57.599999999999994</v>
      </c>
      <c r="N42" s="5">
        <f t="shared" si="2"/>
        <v>43</v>
      </c>
      <c r="O42" s="5" t="str">
        <f t="shared" si="3"/>
        <v>C</v>
      </c>
      <c r="P42" s="1" t="str">
        <f t="shared" si="4"/>
        <v>PASS</v>
      </c>
      <c r="Q42" s="9">
        <f t="shared" si="5"/>
        <v>1</v>
      </c>
      <c r="S42" s="1"/>
    </row>
    <row r="43" spans="1:19" x14ac:dyDescent="0.25">
      <c r="A43" s="8">
        <v>36</v>
      </c>
      <c r="B43" s="7">
        <v>2350</v>
      </c>
      <c r="C43" s="2" t="s">
        <v>28</v>
      </c>
      <c r="D43" s="2" t="s">
        <v>69</v>
      </c>
      <c r="E43" s="2" t="s">
        <v>104</v>
      </c>
      <c r="F43" s="6">
        <v>85</v>
      </c>
      <c r="G43" s="6">
        <v>65</v>
      </c>
      <c r="H43" s="6">
        <v>70</v>
      </c>
      <c r="I43" s="6">
        <v>85</v>
      </c>
      <c r="J43" s="6">
        <v>70</v>
      </c>
      <c r="K43" s="5">
        <v>500</v>
      </c>
      <c r="L43" s="5">
        <f t="shared" si="0"/>
        <v>375</v>
      </c>
      <c r="M43" s="5">
        <f t="shared" si="1"/>
        <v>75</v>
      </c>
      <c r="N43" s="5">
        <f t="shared" si="2"/>
        <v>9</v>
      </c>
      <c r="O43" s="5" t="str">
        <f t="shared" si="3"/>
        <v>B</v>
      </c>
      <c r="P43" s="1" t="str">
        <f t="shared" si="4"/>
        <v>PASS</v>
      </c>
      <c r="Q43" s="9">
        <f t="shared" si="5"/>
        <v>0</v>
      </c>
      <c r="S43" s="1"/>
    </row>
    <row r="44" spans="1:19" x14ac:dyDescent="0.25">
      <c r="A44" s="8">
        <v>37</v>
      </c>
      <c r="B44" s="7">
        <v>2351</v>
      </c>
      <c r="C44" s="2" t="s">
        <v>9</v>
      </c>
      <c r="D44" s="2" t="s">
        <v>70</v>
      </c>
      <c r="E44" s="2" t="s">
        <v>103</v>
      </c>
      <c r="F44" s="6">
        <v>80</v>
      </c>
      <c r="G44" s="6">
        <v>70</v>
      </c>
      <c r="H44" s="6">
        <v>23</v>
      </c>
      <c r="I44" s="6">
        <v>60</v>
      </c>
      <c r="J44" s="6">
        <v>75</v>
      </c>
      <c r="K44" s="5">
        <v>500</v>
      </c>
      <c r="L44" s="5">
        <f t="shared" si="0"/>
        <v>308</v>
      </c>
      <c r="M44" s="5">
        <f t="shared" si="1"/>
        <v>61.6</v>
      </c>
      <c r="N44" s="5">
        <f t="shared" si="2"/>
        <v>39</v>
      </c>
      <c r="O44" s="5" t="str">
        <f t="shared" si="3"/>
        <v>C</v>
      </c>
      <c r="P44" s="1" t="str">
        <f t="shared" si="4"/>
        <v>PASS</v>
      </c>
      <c r="Q44" s="9">
        <f t="shared" si="5"/>
        <v>1</v>
      </c>
      <c r="S44" s="1"/>
    </row>
    <row r="45" spans="1:19" x14ac:dyDescent="0.25">
      <c r="A45" s="8">
        <v>38</v>
      </c>
      <c r="B45" s="7">
        <v>2352</v>
      </c>
      <c r="C45" s="2" t="s">
        <v>16</v>
      </c>
      <c r="D45" s="2" t="s">
        <v>55</v>
      </c>
      <c r="E45" s="2" t="s">
        <v>104</v>
      </c>
      <c r="F45" s="6">
        <v>75</v>
      </c>
      <c r="G45" s="6">
        <v>75</v>
      </c>
      <c r="H45" s="6">
        <v>90</v>
      </c>
      <c r="I45" s="6">
        <v>65</v>
      </c>
      <c r="J45" s="6">
        <v>80</v>
      </c>
      <c r="K45" s="5">
        <v>500</v>
      </c>
      <c r="L45" s="5">
        <f t="shared" si="0"/>
        <v>385</v>
      </c>
      <c r="M45" s="5">
        <f t="shared" si="1"/>
        <v>77</v>
      </c>
      <c r="N45" s="5">
        <f t="shared" si="2"/>
        <v>6</v>
      </c>
      <c r="O45" s="5" t="str">
        <f t="shared" si="3"/>
        <v>B</v>
      </c>
      <c r="P45" s="1" t="str">
        <f t="shared" si="4"/>
        <v>PASS</v>
      </c>
      <c r="Q45" s="9">
        <f t="shared" si="5"/>
        <v>0</v>
      </c>
      <c r="S45" s="1"/>
    </row>
    <row r="46" spans="1:19" x14ac:dyDescent="0.25">
      <c r="A46" s="8">
        <v>39</v>
      </c>
      <c r="B46" s="7">
        <v>2353</v>
      </c>
      <c r="C46" s="2" t="s">
        <v>7</v>
      </c>
      <c r="D46" s="2" t="s">
        <v>52</v>
      </c>
      <c r="E46" s="2" t="s">
        <v>103</v>
      </c>
      <c r="F46" s="6">
        <v>85</v>
      </c>
      <c r="G46" s="6">
        <v>80</v>
      </c>
      <c r="H46" s="6">
        <v>80</v>
      </c>
      <c r="I46" s="6">
        <v>70</v>
      </c>
      <c r="J46" s="6">
        <v>85</v>
      </c>
      <c r="K46" s="5">
        <v>500</v>
      </c>
      <c r="L46" s="5">
        <f t="shared" si="0"/>
        <v>400</v>
      </c>
      <c r="M46" s="5">
        <f t="shared" si="1"/>
        <v>80</v>
      </c>
      <c r="N46" s="5">
        <f t="shared" si="2"/>
        <v>2</v>
      </c>
      <c r="O46" s="5" t="str">
        <f t="shared" si="3"/>
        <v>A</v>
      </c>
      <c r="P46" s="1" t="str">
        <f t="shared" si="4"/>
        <v>PASS</v>
      </c>
      <c r="Q46" s="9">
        <f t="shared" si="5"/>
        <v>0</v>
      </c>
      <c r="S46" s="1"/>
    </row>
    <row r="47" spans="1:19" x14ac:dyDescent="0.25">
      <c r="A47" s="8">
        <v>40</v>
      </c>
      <c r="B47" s="7">
        <v>2354</v>
      </c>
      <c r="C47" s="2" t="s">
        <v>22</v>
      </c>
      <c r="D47" s="2" t="s">
        <v>51</v>
      </c>
      <c r="E47" s="2" t="s">
        <v>103</v>
      </c>
      <c r="F47" s="6">
        <v>31</v>
      </c>
      <c r="G47" s="6">
        <v>62</v>
      </c>
      <c r="H47" s="6">
        <v>33</v>
      </c>
      <c r="I47" s="6">
        <v>75</v>
      </c>
      <c r="J47" s="6">
        <v>90</v>
      </c>
      <c r="K47" s="5">
        <v>500</v>
      </c>
      <c r="L47" s="5">
        <f t="shared" si="0"/>
        <v>291</v>
      </c>
      <c r="M47" s="5">
        <f t="shared" si="1"/>
        <v>58.199999999999996</v>
      </c>
      <c r="N47" s="5">
        <f t="shared" si="2"/>
        <v>42</v>
      </c>
      <c r="O47" s="5" t="str">
        <f t="shared" si="3"/>
        <v>C</v>
      </c>
      <c r="P47" s="1" t="str">
        <f t="shared" si="4"/>
        <v>PASS</v>
      </c>
      <c r="Q47" s="9">
        <f t="shared" si="5"/>
        <v>2</v>
      </c>
      <c r="S47" s="1"/>
    </row>
    <row r="48" spans="1:19" x14ac:dyDescent="0.25">
      <c r="A48" s="8">
        <v>41</v>
      </c>
      <c r="B48" s="7">
        <v>2355</v>
      </c>
      <c r="C48" s="2" t="s">
        <v>4</v>
      </c>
      <c r="D48" s="2" t="s">
        <v>71</v>
      </c>
      <c r="E48" s="2" t="s">
        <v>104</v>
      </c>
      <c r="F48" s="6">
        <v>28</v>
      </c>
      <c r="G48" s="6">
        <v>80</v>
      </c>
      <c r="H48" s="6">
        <v>90</v>
      </c>
      <c r="I48" s="6">
        <v>80</v>
      </c>
      <c r="J48" s="6">
        <v>65</v>
      </c>
      <c r="K48" s="5">
        <v>500</v>
      </c>
      <c r="L48" s="5">
        <f t="shared" si="0"/>
        <v>343</v>
      </c>
      <c r="M48" s="5">
        <f t="shared" si="1"/>
        <v>68.600000000000009</v>
      </c>
      <c r="N48" s="5">
        <f t="shared" si="2"/>
        <v>18</v>
      </c>
      <c r="O48" s="5" t="str">
        <f t="shared" si="3"/>
        <v>B</v>
      </c>
      <c r="P48" s="1" t="str">
        <f t="shared" si="4"/>
        <v>PASS</v>
      </c>
      <c r="Q48" s="9">
        <f t="shared" si="5"/>
        <v>1</v>
      </c>
      <c r="S48" s="1"/>
    </row>
    <row r="49" spans="1:19" x14ac:dyDescent="0.25">
      <c r="A49" s="8">
        <v>42</v>
      </c>
      <c r="B49" s="7">
        <v>2356</v>
      </c>
      <c r="C49" s="2" t="s">
        <v>29</v>
      </c>
      <c r="D49" s="2" t="s">
        <v>44</v>
      </c>
      <c r="E49" s="2" t="s">
        <v>103</v>
      </c>
      <c r="F49" s="6">
        <v>54</v>
      </c>
      <c r="G49" s="6">
        <v>85</v>
      </c>
      <c r="H49" s="6">
        <v>75</v>
      </c>
      <c r="I49" s="6">
        <v>65</v>
      </c>
      <c r="J49" s="6">
        <v>70</v>
      </c>
      <c r="K49" s="5">
        <v>500</v>
      </c>
      <c r="L49" s="5">
        <f t="shared" si="0"/>
        <v>349</v>
      </c>
      <c r="M49" s="5">
        <f t="shared" si="1"/>
        <v>69.8</v>
      </c>
      <c r="N49" s="5">
        <f t="shared" si="2"/>
        <v>16</v>
      </c>
      <c r="O49" s="5" t="str">
        <f t="shared" si="3"/>
        <v>B</v>
      </c>
      <c r="P49" s="1" t="str">
        <f t="shared" si="4"/>
        <v>PASS</v>
      </c>
      <c r="Q49" s="9">
        <f t="shared" si="5"/>
        <v>0</v>
      </c>
      <c r="S49" s="1"/>
    </row>
    <row r="50" spans="1:19" x14ac:dyDescent="0.25">
      <c r="A50" s="8">
        <v>43</v>
      </c>
      <c r="B50" s="7">
        <v>2357</v>
      </c>
      <c r="C50" s="2" t="s">
        <v>18</v>
      </c>
      <c r="D50" s="2" t="s">
        <v>72</v>
      </c>
      <c r="E50" s="2" t="s">
        <v>104</v>
      </c>
      <c r="F50" s="6">
        <v>80</v>
      </c>
      <c r="G50" s="6">
        <v>61</v>
      </c>
      <c r="H50" s="6">
        <v>80</v>
      </c>
      <c r="I50" s="6">
        <v>70</v>
      </c>
      <c r="J50" s="6">
        <v>75</v>
      </c>
      <c r="K50" s="5">
        <v>500</v>
      </c>
      <c r="L50" s="5">
        <f t="shared" si="0"/>
        <v>366</v>
      </c>
      <c r="M50" s="5">
        <f t="shared" si="1"/>
        <v>73.2</v>
      </c>
      <c r="N50" s="5">
        <f t="shared" si="2"/>
        <v>12</v>
      </c>
      <c r="O50" s="5" t="str">
        <f t="shared" si="3"/>
        <v>B</v>
      </c>
      <c r="P50" s="1" t="str">
        <f t="shared" si="4"/>
        <v>PASS</v>
      </c>
      <c r="Q50" s="9">
        <f t="shared" si="5"/>
        <v>0</v>
      </c>
      <c r="S50" s="1"/>
    </row>
    <row r="51" spans="1:19" x14ac:dyDescent="0.25">
      <c r="A51" s="8">
        <v>44</v>
      </c>
      <c r="B51" s="7">
        <v>2358</v>
      </c>
      <c r="C51" s="2" t="s">
        <v>25</v>
      </c>
      <c r="D51" s="2" t="s">
        <v>73</v>
      </c>
      <c r="E51" s="2" t="s">
        <v>103</v>
      </c>
      <c r="F51" s="6">
        <v>85</v>
      </c>
      <c r="G51" s="6">
        <v>52</v>
      </c>
      <c r="H51" s="6">
        <v>44</v>
      </c>
      <c r="I51" s="6">
        <v>75</v>
      </c>
      <c r="J51" s="6">
        <v>80</v>
      </c>
      <c r="K51" s="5">
        <v>500</v>
      </c>
      <c r="L51" s="5">
        <f t="shared" si="0"/>
        <v>336</v>
      </c>
      <c r="M51" s="5">
        <f t="shared" si="1"/>
        <v>67.2</v>
      </c>
      <c r="N51" s="5">
        <f t="shared" si="2"/>
        <v>25</v>
      </c>
      <c r="O51" s="5" t="str">
        <f t="shared" si="3"/>
        <v>B</v>
      </c>
      <c r="P51" s="1" t="str">
        <f t="shared" si="4"/>
        <v>PASS</v>
      </c>
      <c r="Q51" s="9">
        <f t="shared" si="5"/>
        <v>0</v>
      </c>
      <c r="S51" s="1"/>
    </row>
    <row r="52" spans="1:19" x14ac:dyDescent="0.25">
      <c r="A52" s="8">
        <v>45</v>
      </c>
      <c r="B52" s="7">
        <v>2359</v>
      </c>
      <c r="C52" s="2" t="s">
        <v>32</v>
      </c>
      <c r="D52" s="2" t="s">
        <v>74</v>
      </c>
      <c r="E52" s="2" t="s">
        <v>104</v>
      </c>
      <c r="F52" s="6">
        <v>32</v>
      </c>
      <c r="G52" s="6">
        <v>80</v>
      </c>
      <c r="H52" s="6">
        <v>75</v>
      </c>
      <c r="I52" s="6">
        <v>65</v>
      </c>
      <c r="J52" s="6">
        <v>85</v>
      </c>
      <c r="K52" s="5">
        <v>500</v>
      </c>
      <c r="L52" s="5">
        <f t="shared" si="0"/>
        <v>337</v>
      </c>
      <c r="M52" s="5">
        <f t="shared" si="1"/>
        <v>67.400000000000006</v>
      </c>
      <c r="N52" s="5">
        <f t="shared" si="2"/>
        <v>23</v>
      </c>
      <c r="O52" s="5" t="str">
        <f t="shared" si="3"/>
        <v>B</v>
      </c>
      <c r="P52" s="1" t="str">
        <f t="shared" si="4"/>
        <v>PASS</v>
      </c>
      <c r="Q52" s="9">
        <f t="shared" si="5"/>
        <v>1</v>
      </c>
      <c r="S52" s="1"/>
    </row>
    <row r="53" spans="1:19" x14ac:dyDescent="0.25">
      <c r="A53" s="8">
        <v>46</v>
      </c>
      <c r="B53" s="7">
        <v>2360</v>
      </c>
      <c r="C53" s="2" t="s">
        <v>21</v>
      </c>
      <c r="D53" s="2" t="s">
        <v>49</v>
      </c>
      <c r="E53" s="2" t="s">
        <v>104</v>
      </c>
      <c r="F53" s="6">
        <v>28</v>
      </c>
      <c r="G53" s="6">
        <v>43</v>
      </c>
      <c r="H53" s="6">
        <v>90</v>
      </c>
      <c r="I53" s="6">
        <v>80</v>
      </c>
      <c r="J53" s="6">
        <v>90</v>
      </c>
      <c r="K53" s="5">
        <v>500</v>
      </c>
      <c r="L53" s="5">
        <f t="shared" si="0"/>
        <v>331</v>
      </c>
      <c r="M53" s="5">
        <f t="shared" si="1"/>
        <v>66.2</v>
      </c>
      <c r="N53" s="5">
        <f t="shared" si="2"/>
        <v>28</v>
      </c>
      <c r="O53" s="5" t="str">
        <f t="shared" si="3"/>
        <v>B</v>
      </c>
      <c r="P53" s="1" t="str">
        <f t="shared" si="4"/>
        <v>PASS</v>
      </c>
      <c r="Q53" s="9">
        <f t="shared" si="5"/>
        <v>1</v>
      </c>
      <c r="S53" s="1"/>
    </row>
    <row r="54" spans="1:19" x14ac:dyDescent="0.25">
      <c r="A54" s="8">
        <v>47</v>
      </c>
      <c r="B54" s="7">
        <v>2361</v>
      </c>
      <c r="C54" s="2" t="s">
        <v>22</v>
      </c>
      <c r="D54" s="2" t="s">
        <v>50</v>
      </c>
      <c r="E54" s="2" t="s">
        <v>104</v>
      </c>
      <c r="F54" s="6">
        <v>19</v>
      </c>
      <c r="G54" s="6">
        <v>85</v>
      </c>
      <c r="H54" s="6">
        <v>85</v>
      </c>
      <c r="I54" s="6">
        <v>70</v>
      </c>
      <c r="J54" s="6">
        <v>65</v>
      </c>
      <c r="K54" s="5">
        <v>500</v>
      </c>
      <c r="L54" s="5">
        <f t="shared" si="0"/>
        <v>324</v>
      </c>
      <c r="M54" s="5">
        <f t="shared" si="1"/>
        <v>64.8</v>
      </c>
      <c r="N54" s="5">
        <f t="shared" si="2"/>
        <v>31</v>
      </c>
      <c r="O54" s="5" t="str">
        <f t="shared" si="3"/>
        <v>C</v>
      </c>
      <c r="P54" s="1" t="str">
        <f t="shared" si="4"/>
        <v>PASS</v>
      </c>
      <c r="Q54" s="9">
        <f t="shared" si="5"/>
        <v>1</v>
      </c>
      <c r="S54" s="1"/>
    </row>
    <row r="55" spans="1:19" x14ac:dyDescent="0.25">
      <c r="A55" s="8">
        <v>48</v>
      </c>
      <c r="B55" s="7">
        <v>2362</v>
      </c>
      <c r="C55" s="2" t="s">
        <v>23</v>
      </c>
      <c r="D55" s="2" t="s">
        <v>51</v>
      </c>
      <c r="E55" s="2" t="s">
        <v>104</v>
      </c>
      <c r="F55" s="6">
        <v>80</v>
      </c>
      <c r="G55" s="6">
        <v>90</v>
      </c>
      <c r="H55" s="6">
        <v>55</v>
      </c>
      <c r="I55" s="6">
        <v>75</v>
      </c>
      <c r="J55" s="6">
        <v>70</v>
      </c>
      <c r="K55" s="5">
        <v>500</v>
      </c>
      <c r="L55" s="5">
        <f t="shared" si="0"/>
        <v>370</v>
      </c>
      <c r="M55" s="5">
        <f t="shared" si="1"/>
        <v>74</v>
      </c>
      <c r="N55" s="5">
        <f t="shared" si="2"/>
        <v>11</v>
      </c>
      <c r="O55" s="5" t="str">
        <f t="shared" si="3"/>
        <v>B</v>
      </c>
      <c r="P55" s="1" t="str">
        <f t="shared" si="4"/>
        <v>PASS</v>
      </c>
      <c r="Q55" s="9">
        <f t="shared" si="5"/>
        <v>0</v>
      </c>
      <c r="S55" s="1"/>
    </row>
    <row r="56" spans="1:19" x14ac:dyDescent="0.25">
      <c r="A56" s="8">
        <v>49</v>
      </c>
      <c r="B56" s="7">
        <v>2363</v>
      </c>
      <c r="C56" s="2" t="s">
        <v>9</v>
      </c>
      <c r="D56" s="2" t="s">
        <v>52</v>
      </c>
      <c r="E56" s="2" t="s">
        <v>103</v>
      </c>
      <c r="F56" s="6">
        <v>63</v>
      </c>
      <c r="G56" s="6">
        <v>25</v>
      </c>
      <c r="H56" s="6">
        <v>80</v>
      </c>
      <c r="I56" s="6">
        <v>80</v>
      </c>
      <c r="J56" s="6">
        <v>75</v>
      </c>
      <c r="K56" s="5">
        <v>500</v>
      </c>
      <c r="L56" s="5">
        <f t="shared" si="0"/>
        <v>323</v>
      </c>
      <c r="M56" s="5">
        <f t="shared" si="1"/>
        <v>64.600000000000009</v>
      </c>
      <c r="N56" s="5">
        <f t="shared" si="2"/>
        <v>33</v>
      </c>
      <c r="O56" s="5" t="str">
        <f t="shared" si="3"/>
        <v>C</v>
      </c>
      <c r="P56" s="1" t="str">
        <f t="shared" si="4"/>
        <v>PASS</v>
      </c>
      <c r="Q56" s="9">
        <f t="shared" si="5"/>
        <v>1</v>
      </c>
      <c r="S56" s="1"/>
    </row>
    <row r="57" spans="1:19" ht="15.75" thickBot="1" x14ac:dyDescent="0.3">
      <c r="A57" s="10">
        <v>50</v>
      </c>
      <c r="B57" s="11">
        <v>2364</v>
      </c>
      <c r="C57" s="12" t="s">
        <v>24</v>
      </c>
      <c r="D57" s="12" t="s">
        <v>53</v>
      </c>
      <c r="E57" s="12" t="s">
        <v>104</v>
      </c>
      <c r="F57" s="13">
        <v>27</v>
      </c>
      <c r="G57" s="13">
        <v>34</v>
      </c>
      <c r="H57" s="13">
        <v>66</v>
      </c>
      <c r="I57" s="13">
        <v>85</v>
      </c>
      <c r="J57" s="13">
        <v>80</v>
      </c>
      <c r="K57" s="14">
        <v>500</v>
      </c>
      <c r="L57" s="14">
        <f t="shared" si="0"/>
        <v>292</v>
      </c>
      <c r="M57" s="14">
        <f t="shared" si="1"/>
        <v>58.4</v>
      </c>
      <c r="N57" s="14">
        <f t="shared" si="2"/>
        <v>41</v>
      </c>
      <c r="O57" s="14" t="str">
        <f t="shared" si="3"/>
        <v>C</v>
      </c>
      <c r="P57" s="15" t="str">
        <f t="shared" si="4"/>
        <v>PASS</v>
      </c>
      <c r="Q57" s="16">
        <f t="shared" si="5"/>
        <v>2</v>
      </c>
      <c r="S57" s="1"/>
    </row>
    <row r="60" spans="1:19" x14ac:dyDescent="0.25">
      <c r="C60" s="95"/>
      <c r="D60" s="95"/>
      <c r="E60" s="67"/>
      <c r="F60" s="5"/>
      <c r="G60" s="5"/>
      <c r="H60" s="5"/>
      <c r="I60" s="5"/>
      <c r="J60" s="5"/>
      <c r="L60" s="5"/>
      <c r="M60" s="1"/>
      <c r="N60" s="1"/>
    </row>
    <row r="61" spans="1:19" x14ac:dyDescent="0.25">
      <c r="C61" s="90"/>
      <c r="D61" s="90"/>
      <c r="E61" s="68"/>
      <c r="F61" s="5"/>
      <c r="G61" s="5"/>
      <c r="H61" s="5"/>
      <c r="I61" s="5"/>
      <c r="J61" s="5"/>
      <c r="L61" s="5"/>
      <c r="M61" s="5"/>
      <c r="N61" s="5"/>
    </row>
    <row r="62" spans="1:19" x14ac:dyDescent="0.25">
      <c r="C62" s="90"/>
      <c r="D62" s="90"/>
      <c r="E62" s="68"/>
      <c r="F62" s="5"/>
      <c r="G62" s="5"/>
      <c r="H62" s="5"/>
      <c r="I62" s="5"/>
      <c r="J62" s="5"/>
      <c r="L62" s="5"/>
      <c r="M62" s="91"/>
      <c r="N62" s="91"/>
    </row>
    <row r="63" spans="1:19" x14ac:dyDescent="0.25">
      <c r="C63" s="90"/>
      <c r="D63" s="90"/>
      <c r="E63" s="68"/>
      <c r="F63" s="5"/>
      <c r="G63" s="5"/>
      <c r="H63" s="5"/>
      <c r="I63" s="5"/>
      <c r="J63" s="5"/>
      <c r="L63" s="5"/>
      <c r="M63" s="91"/>
      <c r="N63" s="91"/>
    </row>
    <row r="64" spans="1:19" x14ac:dyDescent="0.25">
      <c r="C64" s="90"/>
      <c r="D64" s="90"/>
      <c r="E64" s="68"/>
      <c r="F64" s="5"/>
      <c r="G64" s="5"/>
      <c r="H64" s="5"/>
      <c r="I64" s="5"/>
      <c r="J64" s="5"/>
      <c r="L64" s="5"/>
      <c r="M64" s="91"/>
      <c r="N64" s="91"/>
    </row>
    <row r="65" spans="2:14" x14ac:dyDescent="0.25">
      <c r="C65" s="90"/>
      <c r="D65" s="90"/>
      <c r="E65" s="68"/>
      <c r="F65" s="69"/>
      <c r="G65" s="69"/>
      <c r="H65" s="69"/>
      <c r="I65" s="69"/>
      <c r="J65" s="69"/>
      <c r="L65" s="5"/>
      <c r="M65" s="91"/>
      <c r="N65" s="91"/>
    </row>
    <row r="66" spans="2:14" x14ac:dyDescent="0.25">
      <c r="C66" s="90"/>
      <c r="D66" s="90"/>
      <c r="E66" s="68"/>
      <c r="F66" s="69"/>
      <c r="G66" s="69"/>
      <c r="H66" s="69"/>
      <c r="I66" s="69"/>
      <c r="J66" s="69"/>
      <c r="L66" s="5"/>
      <c r="M66" s="91"/>
      <c r="N66" s="91"/>
    </row>
    <row r="67" spans="2:14" x14ac:dyDescent="0.25">
      <c r="L67" s="5"/>
    </row>
    <row r="68" spans="2:14" ht="15.75" thickBot="1" x14ac:dyDescent="0.3">
      <c r="B68" s="76" t="s">
        <v>129</v>
      </c>
      <c r="C68" s="77" t="s">
        <v>91</v>
      </c>
      <c r="D68" s="78" t="s">
        <v>92</v>
      </c>
      <c r="E68" s="78" t="s">
        <v>93</v>
      </c>
      <c r="F68" s="78" t="s">
        <v>94</v>
      </c>
      <c r="G68" s="78" t="s">
        <v>95</v>
      </c>
      <c r="H68" s="78" t="s">
        <v>96</v>
      </c>
      <c r="I68" s="78" t="s">
        <v>97</v>
      </c>
      <c r="J68" s="79" t="s">
        <v>130</v>
      </c>
      <c r="K68" s="79" t="s">
        <v>98</v>
      </c>
      <c r="L68" s="80" t="s">
        <v>99</v>
      </c>
    </row>
    <row r="69" spans="2:14" ht="15.75" thickBot="1" x14ac:dyDescent="0.3">
      <c r="B69" s="81"/>
      <c r="C69" s="82"/>
      <c r="D69" s="83"/>
      <c r="E69" s="83"/>
      <c r="F69" s="83"/>
      <c r="G69" s="83"/>
      <c r="H69" s="83"/>
      <c r="I69" s="83"/>
      <c r="J69" s="84"/>
      <c r="K69" s="84"/>
      <c r="L69" s="85"/>
    </row>
    <row r="70" spans="2:14" ht="16.5" thickBot="1" x14ac:dyDescent="0.3">
      <c r="B70" s="71" t="s">
        <v>77</v>
      </c>
      <c r="C70" s="72">
        <f>MAX(F8:F57)</f>
        <v>90</v>
      </c>
      <c r="D70" s="72">
        <f>MIN(F8:F57)</f>
        <v>15</v>
      </c>
      <c r="E70" s="72">
        <f>AVERAGE(F8:F57)</f>
        <v>59.92</v>
      </c>
      <c r="F70" s="72">
        <f>IF(COUNT(F8:F57)=0,"",COUNTIF(F8:F57,"&gt;="&amp;40))</f>
        <v>36</v>
      </c>
      <c r="G70" s="72">
        <f>IF(COUNT(F8:F57)=0,"",COUNTIF(F8:F57,"&lt;"&amp;40))</f>
        <v>14</v>
      </c>
      <c r="H70" s="75">
        <f>(F70/SUM(F70:G70))</f>
        <v>0.72</v>
      </c>
      <c r="I70" s="75">
        <f>(G70/SUM(F70:G70))</f>
        <v>0.28000000000000003</v>
      </c>
      <c r="J70" s="70"/>
      <c r="K70" s="73">
        <f>IF(COUNT(M8:M57)=0,"",COUNTIF(M8:M57,"&lt;"&amp;40))</f>
        <v>1</v>
      </c>
      <c r="L70" s="73">
        <f>IF(COUNT(M8:M57)=0,"",COUNTIF(M8:M57,"&gt;="&amp;40))</f>
        <v>49</v>
      </c>
    </row>
    <row r="71" spans="2:14" ht="16.5" thickBot="1" x14ac:dyDescent="0.3">
      <c r="B71" s="71" t="s">
        <v>79</v>
      </c>
      <c r="C71" s="72">
        <f>MAX(G8:G57)</f>
        <v>90</v>
      </c>
      <c r="D71" s="73">
        <f>MIN(G8:G57)</f>
        <v>11</v>
      </c>
      <c r="E71" s="73">
        <f>AVERAGE(G8:G57)</f>
        <v>61.8</v>
      </c>
      <c r="F71" s="73">
        <f>IF(COUNT(G8:G57)=0,"",COUNTIF(G8:G57,"&gt;="&amp;40))</f>
        <v>39</v>
      </c>
      <c r="G71" s="73">
        <f>IF(COUNT(G8:G57)=0,"",COUNTIF(G8:G57,"&lt;"&amp;40))</f>
        <v>11</v>
      </c>
      <c r="H71" s="74">
        <f>(F71/SUM(F71:G71))</f>
        <v>0.78</v>
      </c>
      <c r="I71" s="74">
        <f>(G71/SUM(F71:G71))</f>
        <v>0.22</v>
      </c>
      <c r="J71" s="70"/>
      <c r="K71" s="73"/>
      <c r="L71" s="73"/>
    </row>
    <row r="72" spans="2:14" ht="16.5" thickBot="1" x14ac:dyDescent="0.3">
      <c r="B72" s="71" t="s">
        <v>78</v>
      </c>
      <c r="C72" s="72">
        <f>MAX(H8:H57)</f>
        <v>95</v>
      </c>
      <c r="D72" s="73">
        <f>MIN(H8:H57)</f>
        <v>9</v>
      </c>
      <c r="E72" s="73">
        <f>AVERAGE(H8:H57)</f>
        <v>70.459999999999994</v>
      </c>
      <c r="F72" s="73">
        <f>IF(COUNT(H8:H57)=0,"",COUNTIF(H8:H57,"&gt;="&amp;40))</f>
        <v>44</v>
      </c>
      <c r="G72" s="73">
        <f>IF(COUNT(H8:H57)=0,"",COUNTIF(H8:H57,"&lt;"&amp;40))</f>
        <v>6</v>
      </c>
      <c r="H72" s="74">
        <f>(F72/SUM(F72:G72))</f>
        <v>0.88</v>
      </c>
      <c r="I72" s="74">
        <f>(G72/SUM(F72:G72))</f>
        <v>0.12</v>
      </c>
      <c r="J72" s="70"/>
      <c r="K72" s="73"/>
      <c r="L72" s="73"/>
    </row>
    <row r="73" spans="2:14" ht="16.5" thickBot="1" x14ac:dyDescent="0.3">
      <c r="B73" s="71" t="s">
        <v>80</v>
      </c>
      <c r="C73" s="72">
        <f>MAX(I8:I57)</f>
        <v>90</v>
      </c>
      <c r="D73" s="73">
        <f>MIN(I8:I57)</f>
        <v>0</v>
      </c>
      <c r="E73" s="73">
        <f>AVERAGE(I8:I57)</f>
        <v>68.459999999999994</v>
      </c>
      <c r="F73" s="73">
        <f>IF(COUNT(I8:I57)=0,"",COUNTIF(I8:I57,"&gt;="&amp;40))</f>
        <v>46</v>
      </c>
      <c r="G73" s="73">
        <f>IF(COUNT(I8:I57)=0,"",COUNTIF(I8:I57,"&lt;"&amp;40))</f>
        <v>4</v>
      </c>
      <c r="H73" s="74">
        <f>(F73/SUM(F73:G73))</f>
        <v>0.92</v>
      </c>
      <c r="I73" s="74">
        <f>(G73/SUM(F73:G73))</f>
        <v>0.08</v>
      </c>
      <c r="J73" s="70"/>
      <c r="K73" s="73"/>
      <c r="L73" s="73"/>
    </row>
    <row r="74" spans="2:14" ht="16.5" thickBot="1" x14ac:dyDescent="0.3">
      <c r="B74" s="71" t="s">
        <v>81</v>
      </c>
      <c r="C74" s="72">
        <f>MAX(J8:J57)</f>
        <v>90</v>
      </c>
      <c r="D74" s="73">
        <f>MIN(J8:J57)</f>
        <v>0</v>
      </c>
      <c r="E74" s="73">
        <f>AVERAGE(J8:J57)</f>
        <v>67.040000000000006</v>
      </c>
      <c r="F74" s="73">
        <f>IF(COUNT(J8:J57)=0,"",COUNTIF(J8:J57,"&gt;="&amp;40))</f>
        <v>48</v>
      </c>
      <c r="G74" s="73">
        <f>IF(COUNT(J8:J57)=0,"",COUNTIF(J8:J57,"&lt;"&amp;40))</f>
        <v>2</v>
      </c>
      <c r="H74" s="74">
        <f>(F74/SUM(F74:G74))</f>
        <v>0.96</v>
      </c>
      <c r="I74" s="74">
        <f>(G74/SUM(F74:G74))</f>
        <v>0.04</v>
      </c>
      <c r="J74" s="70"/>
      <c r="K74" s="73"/>
      <c r="L74" s="73"/>
    </row>
    <row r="75" spans="2:14" x14ac:dyDescent="0.25">
      <c r="B75"/>
    </row>
  </sheetData>
  <mergeCells count="12">
    <mergeCell ref="C1:O3"/>
    <mergeCell ref="F4:M4"/>
    <mergeCell ref="P4:Q4"/>
    <mergeCell ref="C66:D66"/>
    <mergeCell ref="M62:N66"/>
    <mergeCell ref="C65:D65"/>
    <mergeCell ref="F6:J6"/>
    <mergeCell ref="C61:D61"/>
    <mergeCell ref="C62:D62"/>
    <mergeCell ref="C63:D63"/>
    <mergeCell ref="C64:D64"/>
    <mergeCell ref="C60:D60"/>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FECC3-CFB8-4EC3-BD35-C2032A634D0C}">
  <dimension ref="A2:H66"/>
  <sheetViews>
    <sheetView topLeftCell="A16" workbookViewId="0">
      <selection activeCell="A31" sqref="A31:C36"/>
    </sheetView>
  </sheetViews>
  <sheetFormatPr defaultRowHeight="15" x14ac:dyDescent="0.25"/>
  <cols>
    <col min="1" max="1" width="13.140625" bestFit="1" customWidth="1"/>
    <col min="2" max="2" width="12.140625" bestFit="1" customWidth="1"/>
    <col min="3" max="3" width="23.42578125" bestFit="1" customWidth="1"/>
    <col min="4" max="4" width="4.5703125" bestFit="1" customWidth="1"/>
    <col min="5" max="5" width="4.28515625" bestFit="1" customWidth="1"/>
    <col min="6" max="6" width="6.140625" bestFit="1" customWidth="1"/>
    <col min="7" max="7" width="9.42578125" bestFit="1" customWidth="1"/>
    <col min="8" max="8" width="6.140625" bestFit="1" customWidth="1"/>
    <col min="9" max="9" width="6.7109375" bestFit="1" customWidth="1"/>
    <col min="10" max="10" width="6" bestFit="1" customWidth="1"/>
    <col min="11" max="12" width="5.85546875" bestFit="1" customWidth="1"/>
    <col min="13" max="13" width="6.42578125" bestFit="1" customWidth="1"/>
    <col min="14" max="14" width="6" bestFit="1" customWidth="1"/>
    <col min="15" max="15" width="6.85546875" bestFit="1" customWidth="1"/>
    <col min="16" max="16" width="7" bestFit="1" customWidth="1"/>
    <col min="17" max="17" width="7.85546875" bestFit="1" customWidth="1"/>
    <col min="18" max="18" width="7.7109375" bestFit="1" customWidth="1"/>
    <col min="19" max="19" width="6.42578125" bestFit="1" customWidth="1"/>
    <col min="20" max="21" width="5.140625" bestFit="1" customWidth="1"/>
    <col min="22" max="22" width="4" bestFit="1" customWidth="1"/>
    <col min="23" max="23" width="6.140625" bestFit="1" customWidth="1"/>
    <col min="24" max="24" width="5.7109375" bestFit="1" customWidth="1"/>
    <col min="25" max="25" width="4.42578125" bestFit="1" customWidth="1"/>
    <col min="26" max="26" width="8.140625" bestFit="1" customWidth="1"/>
    <col min="27" max="27" width="5.7109375" bestFit="1" customWidth="1"/>
    <col min="28" max="28" width="6.42578125" bestFit="1" customWidth="1"/>
    <col min="29" max="29" width="6.140625" bestFit="1" customWidth="1"/>
    <col min="30" max="30" width="5.85546875" bestFit="1" customWidth="1"/>
    <col min="31" max="31" width="7.7109375" bestFit="1" customWidth="1"/>
    <col min="32" max="32" width="7" bestFit="1" customWidth="1"/>
    <col min="33" max="33" width="8" bestFit="1" customWidth="1"/>
    <col min="34" max="34" width="4.28515625" bestFit="1" customWidth="1"/>
    <col min="35" max="35" width="11.28515625" bestFit="1" customWidth="1"/>
    <col min="36" max="44" width="3" bestFit="1" customWidth="1"/>
    <col min="45" max="45" width="11.28515625" bestFit="1" customWidth="1"/>
  </cols>
  <sheetData>
    <row r="2" spans="1:8" x14ac:dyDescent="0.25">
      <c r="A2" s="61" t="s">
        <v>125</v>
      </c>
      <c r="B2" t="s">
        <v>127</v>
      </c>
      <c r="F2" s="50"/>
      <c r="G2" s="51"/>
      <c r="H2" s="52"/>
    </row>
    <row r="3" spans="1:8" x14ac:dyDescent="0.25">
      <c r="A3" s="62" t="s">
        <v>104</v>
      </c>
      <c r="B3" s="100">
        <v>29</v>
      </c>
      <c r="F3" s="53"/>
      <c r="G3" s="54"/>
      <c r="H3" s="55"/>
    </row>
    <row r="4" spans="1:8" x14ac:dyDescent="0.25">
      <c r="A4" s="62" t="s">
        <v>126</v>
      </c>
      <c r="B4" s="100">
        <v>29</v>
      </c>
      <c r="F4" s="53"/>
      <c r="G4" s="54"/>
      <c r="H4" s="55"/>
    </row>
    <row r="5" spans="1:8" x14ac:dyDescent="0.25">
      <c r="F5" s="53"/>
      <c r="G5" s="54"/>
      <c r="H5" s="55"/>
    </row>
    <row r="6" spans="1:8" x14ac:dyDescent="0.25">
      <c r="F6" s="53"/>
      <c r="G6" s="54"/>
      <c r="H6" s="55"/>
    </row>
    <row r="7" spans="1:8" x14ac:dyDescent="0.25">
      <c r="A7" t="s">
        <v>128</v>
      </c>
      <c r="F7" s="53"/>
      <c r="G7" s="54"/>
      <c r="H7" s="55"/>
    </row>
    <row r="8" spans="1:8" x14ac:dyDescent="0.25">
      <c r="A8" s="100">
        <v>50</v>
      </c>
      <c r="F8" s="53"/>
      <c r="G8" s="54"/>
      <c r="H8" s="55"/>
    </row>
    <row r="9" spans="1:8" x14ac:dyDescent="0.25">
      <c r="F9" s="53"/>
      <c r="G9" s="54"/>
      <c r="H9" s="55"/>
    </row>
    <row r="10" spans="1:8" x14ac:dyDescent="0.25">
      <c r="F10" s="53"/>
      <c r="G10" s="54"/>
      <c r="H10" s="55"/>
    </row>
    <row r="11" spans="1:8" x14ac:dyDescent="0.25">
      <c r="F11" s="53"/>
      <c r="G11" s="54"/>
      <c r="H11" s="55"/>
    </row>
    <row r="12" spans="1:8" x14ac:dyDescent="0.25">
      <c r="F12" s="53"/>
      <c r="G12" s="54"/>
      <c r="H12" s="55"/>
    </row>
    <row r="13" spans="1:8" x14ac:dyDescent="0.25">
      <c r="F13" s="53"/>
      <c r="G13" s="54"/>
      <c r="H13" s="55"/>
    </row>
    <row r="14" spans="1:8" x14ac:dyDescent="0.25">
      <c r="F14" s="53"/>
      <c r="G14" s="54"/>
      <c r="H14" s="55"/>
    </row>
    <row r="15" spans="1:8" x14ac:dyDescent="0.25">
      <c r="F15" s="53"/>
      <c r="G15" s="54"/>
      <c r="H15" s="55"/>
    </row>
    <row r="16" spans="1:8" x14ac:dyDescent="0.25">
      <c r="F16" s="53"/>
      <c r="G16" s="54"/>
      <c r="H16" s="55"/>
    </row>
    <row r="17" spans="1:8" x14ac:dyDescent="0.25">
      <c r="F17" s="53"/>
      <c r="G17" s="54"/>
      <c r="H17" s="55"/>
    </row>
    <row r="18" spans="1:8" x14ac:dyDescent="0.25">
      <c r="F18" s="53"/>
      <c r="G18" s="54"/>
      <c r="H18" s="55"/>
    </row>
    <row r="19" spans="1:8" x14ac:dyDescent="0.25">
      <c r="F19" s="56"/>
      <c r="G19" s="57"/>
      <c r="H19" s="58"/>
    </row>
    <row r="25" spans="1:8" x14ac:dyDescent="0.25">
      <c r="A25" t="s">
        <v>124</v>
      </c>
    </row>
    <row r="26" spans="1:8" x14ac:dyDescent="0.25">
      <c r="A26">
        <v>3090</v>
      </c>
    </row>
    <row r="31" spans="1:8" x14ac:dyDescent="0.25">
      <c r="A31" s="61" t="s">
        <v>125</v>
      </c>
      <c r="B31" t="s">
        <v>132</v>
      </c>
      <c r="C31" t="s">
        <v>133</v>
      </c>
    </row>
    <row r="32" spans="1:8" x14ac:dyDescent="0.25">
      <c r="A32" s="62" t="s">
        <v>81</v>
      </c>
      <c r="B32" s="100">
        <v>48</v>
      </c>
      <c r="C32" s="100">
        <v>2</v>
      </c>
    </row>
    <row r="33" spans="1:3" x14ac:dyDescent="0.25">
      <c r="A33" s="62" t="s">
        <v>80</v>
      </c>
      <c r="B33" s="100">
        <v>46</v>
      </c>
      <c r="C33" s="100">
        <v>4</v>
      </c>
    </row>
    <row r="34" spans="1:3" x14ac:dyDescent="0.25">
      <c r="A34" s="62" t="s">
        <v>79</v>
      </c>
      <c r="B34" s="100">
        <v>39</v>
      </c>
      <c r="C34" s="100">
        <v>11</v>
      </c>
    </row>
    <row r="35" spans="1:3" x14ac:dyDescent="0.25">
      <c r="A35" s="62" t="s">
        <v>77</v>
      </c>
      <c r="B35" s="100">
        <v>36</v>
      </c>
      <c r="C35" s="100">
        <v>14</v>
      </c>
    </row>
    <row r="36" spans="1:3" x14ac:dyDescent="0.25">
      <c r="A36" s="62" t="s">
        <v>78</v>
      </c>
      <c r="B36" s="100">
        <v>44</v>
      </c>
      <c r="C36" s="100">
        <v>6</v>
      </c>
    </row>
    <row r="41" spans="1:3" x14ac:dyDescent="0.25">
      <c r="A41" s="61" t="s">
        <v>125</v>
      </c>
      <c r="B41" t="s">
        <v>135</v>
      </c>
      <c r="C41" t="s">
        <v>134</v>
      </c>
    </row>
    <row r="42" spans="1:3" x14ac:dyDescent="0.25">
      <c r="A42" s="62" t="s">
        <v>131</v>
      </c>
      <c r="B42">
        <v>49</v>
      </c>
      <c r="C42">
        <v>1</v>
      </c>
    </row>
    <row r="49" spans="1:3" x14ac:dyDescent="0.25">
      <c r="A49" s="50"/>
      <c r="B49" s="51"/>
      <c r="C49" s="52"/>
    </row>
    <row r="50" spans="1:3" x14ac:dyDescent="0.25">
      <c r="A50" s="53"/>
      <c r="B50" s="54"/>
      <c r="C50" s="55"/>
    </row>
    <row r="51" spans="1:3" x14ac:dyDescent="0.25">
      <c r="A51" s="53"/>
      <c r="B51" s="54"/>
      <c r="C51" s="55"/>
    </row>
    <row r="52" spans="1:3" x14ac:dyDescent="0.25">
      <c r="A52" s="53"/>
      <c r="B52" s="54"/>
      <c r="C52" s="55"/>
    </row>
    <row r="53" spans="1:3" x14ac:dyDescent="0.25">
      <c r="A53" s="53"/>
      <c r="B53" s="54"/>
      <c r="C53" s="55"/>
    </row>
    <row r="54" spans="1:3" x14ac:dyDescent="0.25">
      <c r="A54" s="53"/>
      <c r="B54" s="54"/>
      <c r="C54" s="55"/>
    </row>
    <row r="55" spans="1:3" x14ac:dyDescent="0.25">
      <c r="A55" s="53"/>
      <c r="B55" s="54"/>
      <c r="C55" s="55"/>
    </row>
    <row r="56" spans="1:3" x14ac:dyDescent="0.25">
      <c r="A56" s="53"/>
      <c r="B56" s="54"/>
      <c r="C56" s="55"/>
    </row>
    <row r="57" spans="1:3" x14ac:dyDescent="0.25">
      <c r="A57" s="53"/>
      <c r="B57" s="54"/>
      <c r="C57" s="55"/>
    </row>
    <row r="58" spans="1:3" x14ac:dyDescent="0.25">
      <c r="A58" s="53"/>
      <c r="B58" s="54"/>
      <c r="C58" s="55"/>
    </row>
    <row r="59" spans="1:3" x14ac:dyDescent="0.25">
      <c r="A59" s="53"/>
      <c r="B59" s="54"/>
      <c r="C59" s="55"/>
    </row>
    <row r="60" spans="1:3" x14ac:dyDescent="0.25">
      <c r="A60" s="53"/>
      <c r="B60" s="54"/>
      <c r="C60" s="55"/>
    </row>
    <row r="61" spans="1:3" x14ac:dyDescent="0.25">
      <c r="A61" s="53"/>
      <c r="B61" s="54"/>
      <c r="C61" s="55"/>
    </row>
    <row r="62" spans="1:3" x14ac:dyDescent="0.25">
      <c r="A62" s="53"/>
      <c r="B62" s="54"/>
      <c r="C62" s="55"/>
    </row>
    <row r="63" spans="1:3" x14ac:dyDescent="0.25">
      <c r="A63" s="53"/>
      <c r="B63" s="54"/>
      <c r="C63" s="55"/>
    </row>
    <row r="64" spans="1:3" x14ac:dyDescent="0.25">
      <c r="A64" s="53"/>
      <c r="B64" s="54"/>
      <c r="C64" s="55"/>
    </row>
    <row r="65" spans="1:3" x14ac:dyDescent="0.25">
      <c r="A65" s="53"/>
      <c r="B65" s="54"/>
      <c r="C65" s="55"/>
    </row>
    <row r="66" spans="1:3" x14ac:dyDescent="0.25">
      <c r="A66" s="56"/>
      <c r="B66" s="57"/>
      <c r="C66" s="58"/>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C4BC1-269B-4B46-BB5C-98F1A45849EF}">
  <dimension ref="B5:N46"/>
  <sheetViews>
    <sheetView topLeftCell="A4" workbookViewId="0">
      <selection activeCell="M24" sqref="M24"/>
    </sheetView>
  </sheetViews>
  <sheetFormatPr defaultRowHeight="15" x14ac:dyDescent="0.25"/>
  <cols>
    <col min="2" max="2" width="5.28515625" customWidth="1"/>
    <col min="5" max="5" width="2.140625" customWidth="1"/>
    <col min="6" max="6" width="11.5703125" bestFit="1" customWidth="1"/>
    <col min="7" max="7" width="12.42578125" customWidth="1"/>
    <col min="8" max="8" width="11.42578125" customWidth="1"/>
    <col min="9" max="9" width="13.5703125" customWidth="1"/>
    <col min="10" max="10" width="12.7109375" customWidth="1"/>
    <col min="11" max="11" width="9.42578125" customWidth="1"/>
    <col min="13" max="13" width="8.42578125" customWidth="1"/>
  </cols>
  <sheetData>
    <row r="5" spans="2:14" x14ac:dyDescent="0.25">
      <c r="B5" s="29"/>
      <c r="C5" s="29"/>
      <c r="D5" s="29"/>
      <c r="E5" s="29"/>
      <c r="F5" s="29"/>
      <c r="G5" s="29"/>
      <c r="H5" s="29"/>
      <c r="I5" s="29"/>
      <c r="J5" s="29"/>
      <c r="K5" s="29"/>
      <c r="L5" s="29"/>
      <c r="M5" s="29"/>
      <c r="N5" s="29"/>
    </row>
    <row r="6" spans="2:14" ht="15" customHeight="1" x14ac:dyDescent="0.25">
      <c r="B6" s="29"/>
      <c r="C6" s="29"/>
      <c r="D6" s="29"/>
      <c r="E6" s="96" t="s">
        <v>12</v>
      </c>
      <c r="F6" s="96"/>
      <c r="G6" s="96"/>
      <c r="H6" s="96"/>
      <c r="I6" s="96"/>
      <c r="J6" s="96"/>
      <c r="K6" s="96"/>
      <c r="L6" s="30"/>
      <c r="M6" s="30"/>
      <c r="N6" s="30"/>
    </row>
    <row r="7" spans="2:14" ht="18" customHeight="1" x14ac:dyDescent="0.25">
      <c r="B7" s="29"/>
      <c r="C7" s="31" t="s">
        <v>108</v>
      </c>
      <c r="D7" s="29"/>
      <c r="E7" s="96"/>
      <c r="F7" s="96"/>
      <c r="G7" s="96"/>
      <c r="H7" s="96"/>
      <c r="I7" s="96"/>
      <c r="J7" s="96"/>
      <c r="K7" s="96"/>
      <c r="L7" s="97"/>
      <c r="M7" s="97"/>
      <c r="N7" s="30"/>
    </row>
    <row r="8" spans="2:14" ht="15" customHeight="1" x14ac:dyDescent="0.25">
      <c r="B8" s="29"/>
      <c r="C8" s="29"/>
      <c r="D8" s="29"/>
      <c r="E8" s="30"/>
      <c r="F8" s="30"/>
      <c r="G8" s="99" t="s">
        <v>100</v>
      </c>
      <c r="H8" s="99"/>
      <c r="I8" s="99"/>
      <c r="J8" s="99"/>
      <c r="K8" s="38"/>
      <c r="L8" s="97" t="s">
        <v>101</v>
      </c>
      <c r="M8" s="97"/>
      <c r="N8" s="30"/>
    </row>
    <row r="9" spans="2:14" ht="1.5" customHeight="1" x14ac:dyDescent="0.25">
      <c r="B9" s="29"/>
      <c r="C9" s="29"/>
      <c r="D9" s="29"/>
      <c r="E9" s="29"/>
      <c r="F9" s="29"/>
      <c r="G9" s="31"/>
      <c r="H9" s="31"/>
      <c r="I9" s="31"/>
      <c r="J9" s="31"/>
      <c r="K9" s="31"/>
      <c r="L9" s="29"/>
      <c r="M9" s="29"/>
      <c r="N9" s="29"/>
    </row>
    <row r="10" spans="2:14" ht="33.75" x14ac:dyDescent="0.25">
      <c r="B10" s="32"/>
      <c r="C10" s="32"/>
      <c r="D10" s="32"/>
      <c r="E10" s="32"/>
      <c r="F10" s="32"/>
      <c r="G10" s="98" t="s">
        <v>107</v>
      </c>
      <c r="H10" s="98"/>
      <c r="I10" s="98"/>
      <c r="J10" s="98"/>
      <c r="K10" s="98"/>
      <c r="L10" s="32"/>
      <c r="M10" s="32"/>
      <c r="N10" s="32"/>
    </row>
    <row r="11" spans="2:14" x14ac:dyDescent="0.25">
      <c r="B11" s="29"/>
      <c r="C11" s="29"/>
      <c r="D11" s="29"/>
      <c r="E11" s="29"/>
      <c r="F11" s="29"/>
      <c r="G11" s="29"/>
      <c r="H11" s="29"/>
      <c r="I11" s="29"/>
      <c r="J11" s="29"/>
      <c r="K11" s="29"/>
      <c r="L11" s="29"/>
      <c r="M11" s="29"/>
      <c r="N11" s="29"/>
    </row>
    <row r="12" spans="2:14" x14ac:dyDescent="0.25">
      <c r="B12" s="29"/>
      <c r="C12" s="29" t="s">
        <v>105</v>
      </c>
      <c r="D12" s="29"/>
      <c r="E12" s="29" t="s">
        <v>106</v>
      </c>
      <c r="F12" s="33">
        <v>2334</v>
      </c>
      <c r="G12" s="29"/>
      <c r="H12" s="29"/>
      <c r="I12" s="29"/>
      <c r="J12" s="29"/>
      <c r="K12" s="29"/>
      <c r="L12" s="29"/>
      <c r="M12" s="29"/>
      <c r="N12" s="29"/>
    </row>
    <row r="13" spans="2:14" x14ac:dyDescent="0.25">
      <c r="B13" s="29"/>
      <c r="C13" s="29" t="s">
        <v>109</v>
      </c>
      <c r="D13" s="29"/>
      <c r="E13" s="29" t="s">
        <v>106</v>
      </c>
      <c r="F13" s="33" t="str">
        <f>VLOOKUP($F$12,'Data '!$B$8:$Q$57,2,0)</f>
        <v>Noah</v>
      </c>
      <c r="G13" s="29"/>
      <c r="H13" s="29"/>
      <c r="I13" s="29"/>
      <c r="J13" s="29"/>
      <c r="K13" s="29"/>
      <c r="L13" s="29"/>
      <c r="M13" s="29"/>
      <c r="N13" s="29"/>
    </row>
    <row r="14" spans="2:14" x14ac:dyDescent="0.25">
      <c r="B14" s="29"/>
      <c r="C14" s="29" t="s">
        <v>110</v>
      </c>
      <c r="D14" s="29"/>
      <c r="E14" s="29" t="s">
        <v>106</v>
      </c>
      <c r="F14" s="33" t="str">
        <f>VLOOKUP($F$12,'Data '!$B$8:$Q$57,3,0)</f>
        <v>Baker</v>
      </c>
      <c r="G14" s="29"/>
      <c r="H14" s="29"/>
      <c r="I14" s="29"/>
      <c r="J14" s="29"/>
      <c r="K14" s="29"/>
      <c r="L14" s="29"/>
      <c r="M14" s="29"/>
      <c r="N14" s="29"/>
    </row>
    <row r="15" spans="2:14" x14ac:dyDescent="0.25">
      <c r="B15" s="29"/>
      <c r="C15" s="29" t="s">
        <v>102</v>
      </c>
      <c r="D15" s="29"/>
      <c r="E15" s="29" t="s">
        <v>106</v>
      </c>
      <c r="F15" s="33" t="str">
        <f>VLOOKUP($F$12,'Data '!$B$8:$Q$57,4,0)</f>
        <v>M</v>
      </c>
      <c r="G15" s="29"/>
      <c r="H15" s="29"/>
      <c r="I15" s="29"/>
      <c r="J15" s="29"/>
      <c r="K15" s="29"/>
      <c r="L15" s="29"/>
      <c r="M15" s="29"/>
      <c r="N15" s="29"/>
    </row>
    <row r="16" spans="2:14" x14ac:dyDescent="0.25">
      <c r="B16" s="29"/>
      <c r="C16" s="29" t="s">
        <v>76</v>
      </c>
      <c r="D16" s="29"/>
      <c r="E16" s="29" t="s">
        <v>106</v>
      </c>
      <c r="F16" s="33" t="str">
        <f>VLOOKUP($F$12,'Data '!$B$8:$Q$57,14,0)</f>
        <v>B</v>
      </c>
      <c r="G16" s="29"/>
      <c r="H16" s="29"/>
      <c r="I16" s="29"/>
      <c r="J16" s="29"/>
      <c r="K16" s="29"/>
      <c r="L16" s="29"/>
      <c r="M16" s="29"/>
      <c r="N16" s="29"/>
    </row>
    <row r="17" spans="2:14" x14ac:dyDescent="0.25">
      <c r="B17" s="29"/>
      <c r="C17" s="29" t="s">
        <v>89</v>
      </c>
      <c r="D17" s="29"/>
      <c r="E17" s="29" t="s">
        <v>106</v>
      </c>
      <c r="F17" s="33">
        <f>VLOOKUP($F$12,'Data '!$B$8:$Q$57,16,0)</f>
        <v>1</v>
      </c>
      <c r="G17" s="29"/>
      <c r="H17" s="29"/>
      <c r="I17" s="29"/>
      <c r="J17" s="29"/>
      <c r="K17" s="29"/>
      <c r="L17" s="29"/>
      <c r="M17" s="29"/>
      <c r="N17" s="29"/>
    </row>
    <row r="18" spans="2:14" x14ac:dyDescent="0.25">
      <c r="B18" s="29"/>
      <c r="C18" s="29"/>
      <c r="D18" s="29"/>
      <c r="E18" s="29"/>
      <c r="F18" s="29"/>
      <c r="G18" s="29"/>
      <c r="H18" s="29"/>
      <c r="I18" s="29"/>
      <c r="J18" s="29"/>
      <c r="K18" s="29"/>
      <c r="L18" s="29"/>
      <c r="M18" s="29"/>
      <c r="N18" s="29"/>
    </row>
    <row r="19" spans="2:14" ht="21" customHeight="1" x14ac:dyDescent="0.25">
      <c r="B19" s="29"/>
      <c r="C19" s="29"/>
      <c r="D19" s="29"/>
      <c r="E19" s="29"/>
      <c r="F19" s="34" t="s">
        <v>84</v>
      </c>
      <c r="G19" s="34" t="s">
        <v>85</v>
      </c>
      <c r="H19" s="34" t="s">
        <v>111</v>
      </c>
      <c r="I19" s="34" t="s">
        <v>86</v>
      </c>
      <c r="J19" s="34" t="s">
        <v>87</v>
      </c>
      <c r="K19" s="34" t="s">
        <v>112</v>
      </c>
      <c r="L19" s="29"/>
      <c r="M19" s="29"/>
      <c r="N19" s="29"/>
    </row>
    <row r="20" spans="2:14" x14ac:dyDescent="0.25">
      <c r="B20" s="29"/>
      <c r="C20" s="29"/>
      <c r="D20" s="29"/>
      <c r="E20" s="29"/>
      <c r="F20" s="35" t="s">
        <v>77</v>
      </c>
      <c r="G20" s="36">
        <v>100</v>
      </c>
      <c r="H20" s="36">
        <v>40</v>
      </c>
      <c r="I20" s="36">
        <f>VLOOKUP($F$12,'Data '!$B$8:$Q$57,MATCH('Report Card'!F20,'Data '!$B$7:$Q$7,0),0)</f>
        <v>70</v>
      </c>
      <c r="J20" s="37">
        <f>I20/G20</f>
        <v>0.7</v>
      </c>
      <c r="K20" s="36" t="str">
        <f>IF(I20&gt;39,"PASS","FAIL")</f>
        <v>PASS</v>
      </c>
      <c r="L20" s="29"/>
      <c r="M20" s="29"/>
      <c r="N20" s="29"/>
    </row>
    <row r="21" spans="2:14" x14ac:dyDescent="0.25">
      <c r="B21" s="29"/>
      <c r="C21" s="29"/>
      <c r="D21" s="29"/>
      <c r="E21" s="29"/>
      <c r="F21" s="35" t="s">
        <v>79</v>
      </c>
      <c r="G21" s="36">
        <v>100</v>
      </c>
      <c r="H21" s="36">
        <v>40</v>
      </c>
      <c r="I21" s="36">
        <f>VLOOKUP($F$12,'Data '!$B$8:$Q$57,MATCH('Report Card'!F21,'Data '!$B$7:$Q$7,0),0)</f>
        <v>26</v>
      </c>
      <c r="J21" s="37">
        <f t="shared" ref="J21:J24" si="0">I21/G21</f>
        <v>0.26</v>
      </c>
      <c r="K21" s="36" t="str">
        <f t="shared" ref="K21:K24" si="1">IF(I21&gt;39,"PASS","FAIL")</f>
        <v>FAIL</v>
      </c>
      <c r="L21" s="29"/>
      <c r="M21" s="29"/>
      <c r="N21" s="29"/>
    </row>
    <row r="22" spans="2:14" x14ac:dyDescent="0.25">
      <c r="B22" s="29"/>
      <c r="C22" s="29"/>
      <c r="D22" s="29"/>
      <c r="E22" s="29"/>
      <c r="F22" s="35" t="s">
        <v>78</v>
      </c>
      <c r="G22" s="36">
        <v>100</v>
      </c>
      <c r="H22" s="36">
        <v>40</v>
      </c>
      <c r="I22" s="36">
        <f>VLOOKUP($F$12,'Data '!$B$8:$Q$57,MATCH('Report Card'!F22,'Data '!$B$7:$Q$7,0),0)</f>
        <v>80</v>
      </c>
      <c r="J22" s="37">
        <f t="shared" si="0"/>
        <v>0.8</v>
      </c>
      <c r="K22" s="36" t="str">
        <f t="shared" si="1"/>
        <v>PASS</v>
      </c>
      <c r="L22" s="29"/>
      <c r="M22" s="29"/>
      <c r="N22" s="29"/>
    </row>
    <row r="23" spans="2:14" x14ac:dyDescent="0.25">
      <c r="B23" s="29"/>
      <c r="C23" s="29"/>
      <c r="D23" s="29"/>
      <c r="E23" s="29"/>
      <c r="F23" s="35" t="s">
        <v>80</v>
      </c>
      <c r="G23" s="36">
        <v>100</v>
      </c>
      <c r="H23" s="36">
        <v>40</v>
      </c>
      <c r="I23" s="36">
        <f>VLOOKUP($F$12,'Data '!$B$8:$Q$57,MATCH('Report Card'!F23,'Data '!$B$7:$Q$7,0),0)</f>
        <v>74</v>
      </c>
      <c r="J23" s="37">
        <f t="shared" si="0"/>
        <v>0.74</v>
      </c>
      <c r="K23" s="36" t="str">
        <f t="shared" si="1"/>
        <v>PASS</v>
      </c>
      <c r="L23" s="29"/>
      <c r="M23" s="29"/>
      <c r="N23" s="29"/>
    </row>
    <row r="24" spans="2:14" x14ac:dyDescent="0.25">
      <c r="B24" s="29"/>
      <c r="C24" s="29"/>
      <c r="D24" s="29"/>
      <c r="E24" s="29"/>
      <c r="F24" s="35" t="s">
        <v>81</v>
      </c>
      <c r="G24" s="36">
        <v>100</v>
      </c>
      <c r="H24" s="36">
        <v>40</v>
      </c>
      <c r="I24" s="36">
        <f>VLOOKUP($F$12,'Data '!$B$8:$Q$57,MATCH('Report Card'!F24,'Data '!$B$7:$Q$7,0),0)</f>
        <v>80</v>
      </c>
      <c r="J24" s="37">
        <f t="shared" si="0"/>
        <v>0.8</v>
      </c>
      <c r="K24" s="36" t="str">
        <f t="shared" si="1"/>
        <v>PASS</v>
      </c>
      <c r="L24" s="29"/>
      <c r="M24" s="29"/>
      <c r="N24" s="29"/>
    </row>
    <row r="25" spans="2:14" x14ac:dyDescent="0.25">
      <c r="B25" s="29"/>
      <c r="C25" s="29"/>
      <c r="D25" s="29"/>
      <c r="E25" s="29"/>
      <c r="F25" s="29"/>
      <c r="G25" s="29"/>
      <c r="H25" s="29"/>
      <c r="I25" s="29"/>
      <c r="J25" s="29"/>
      <c r="K25" s="29"/>
      <c r="L25" s="29"/>
      <c r="M25" s="29"/>
      <c r="N25" s="29"/>
    </row>
    <row r="26" spans="2:14" x14ac:dyDescent="0.25">
      <c r="B26" s="29"/>
      <c r="C26" s="29"/>
      <c r="D26" s="29"/>
      <c r="E26" s="29"/>
      <c r="F26" s="47" t="s">
        <v>120</v>
      </c>
      <c r="G26" s="47" t="str">
        <f>IF(L28&lt;60%,"FAIL","PASSED")</f>
        <v>PASSED</v>
      </c>
      <c r="H26" s="29"/>
      <c r="I26" s="29"/>
      <c r="J26" s="39" t="s">
        <v>113</v>
      </c>
      <c r="K26" s="40"/>
      <c r="L26" s="36">
        <f>SUM(G20:G24)</f>
        <v>500</v>
      </c>
      <c r="M26" s="29"/>
      <c r="N26" s="29"/>
    </row>
    <row r="27" spans="2:14" x14ac:dyDescent="0.25">
      <c r="B27" s="29"/>
      <c r="C27" s="29"/>
      <c r="D27" s="29"/>
      <c r="E27" s="29"/>
      <c r="F27" s="47" t="s">
        <v>121</v>
      </c>
      <c r="G27" s="47" t="str">
        <f>LOOKUP(L28,C41:C46,D41:D46)</f>
        <v>C</v>
      </c>
      <c r="H27" s="29"/>
      <c r="I27" s="29"/>
      <c r="J27" s="41" t="s">
        <v>114</v>
      </c>
      <c r="K27" s="42"/>
      <c r="L27" s="36">
        <f>SUM(I20:I24)</f>
        <v>330</v>
      </c>
      <c r="M27" s="29"/>
      <c r="N27" s="29"/>
    </row>
    <row r="28" spans="2:14" x14ac:dyDescent="0.25">
      <c r="B28" s="29"/>
      <c r="C28" s="29"/>
      <c r="D28" s="29"/>
      <c r="E28" s="29"/>
      <c r="F28" s="29"/>
      <c r="G28" s="29"/>
      <c r="H28" s="29"/>
      <c r="I28" s="29"/>
      <c r="J28" s="43" t="s">
        <v>87</v>
      </c>
      <c r="K28" s="44"/>
      <c r="L28" s="86">
        <f>L27/L26</f>
        <v>0.66</v>
      </c>
      <c r="M28" s="29"/>
      <c r="N28" s="29"/>
    </row>
    <row r="29" spans="2:14" x14ac:dyDescent="0.25">
      <c r="B29" s="29"/>
      <c r="C29" s="29"/>
      <c r="D29" s="29"/>
      <c r="E29" s="29"/>
      <c r="F29" s="29"/>
      <c r="G29" s="29"/>
      <c r="H29" s="29"/>
      <c r="I29" s="29"/>
      <c r="J29" s="29"/>
      <c r="K29" s="29"/>
      <c r="L29" s="29"/>
      <c r="M29" s="29"/>
      <c r="N29" s="29"/>
    </row>
    <row r="30" spans="2:14" x14ac:dyDescent="0.25">
      <c r="B30" s="29"/>
      <c r="C30" s="29" t="s">
        <v>122</v>
      </c>
      <c r="D30" s="29"/>
      <c r="E30" s="29"/>
      <c r="F30" s="29"/>
      <c r="G30" s="29"/>
      <c r="H30" s="29"/>
      <c r="I30" s="29"/>
      <c r="J30" s="29"/>
      <c r="K30" s="29"/>
      <c r="L30" s="29" t="s">
        <v>123</v>
      </c>
      <c r="M30" s="29"/>
      <c r="N30" s="29"/>
    </row>
    <row r="31" spans="2:14" x14ac:dyDescent="0.25">
      <c r="B31" s="29"/>
      <c r="C31" s="29"/>
      <c r="D31" s="29"/>
      <c r="E31" s="29"/>
      <c r="F31" s="29"/>
      <c r="G31" s="29"/>
      <c r="H31" s="29"/>
      <c r="I31" s="29"/>
      <c r="J31" s="29"/>
      <c r="K31" s="29"/>
      <c r="L31" s="29"/>
      <c r="M31" s="29"/>
      <c r="N31" s="29"/>
    </row>
    <row r="41" spans="3:4" x14ac:dyDescent="0.25">
      <c r="C41" s="45">
        <v>0</v>
      </c>
      <c r="D41" s="46" t="s">
        <v>104</v>
      </c>
    </row>
    <row r="42" spans="3:4" x14ac:dyDescent="0.25">
      <c r="C42" s="45">
        <v>0.4</v>
      </c>
      <c r="D42" s="46" t="s">
        <v>115</v>
      </c>
    </row>
    <row r="43" spans="3:4" x14ac:dyDescent="0.25">
      <c r="C43" s="45">
        <v>0.45</v>
      </c>
      <c r="D43" s="46" t="s">
        <v>116</v>
      </c>
    </row>
    <row r="44" spans="3:4" x14ac:dyDescent="0.25">
      <c r="C44" s="45">
        <v>0.55000000000000004</v>
      </c>
      <c r="D44" s="46" t="s">
        <v>117</v>
      </c>
    </row>
    <row r="45" spans="3:4" x14ac:dyDescent="0.25">
      <c r="C45" s="45">
        <v>0.75</v>
      </c>
      <c r="D45" s="46" t="s">
        <v>118</v>
      </c>
    </row>
    <row r="46" spans="3:4" x14ac:dyDescent="0.25">
      <c r="C46" s="45">
        <v>0.8</v>
      </c>
      <c r="D46" s="46" t="s">
        <v>119</v>
      </c>
    </row>
  </sheetData>
  <mergeCells count="5">
    <mergeCell ref="E6:K7"/>
    <mergeCell ref="L7:M7"/>
    <mergeCell ref="L8:M8"/>
    <mergeCell ref="G10:K10"/>
    <mergeCell ref="G8:J8"/>
  </mergeCells>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18398BB0-F48D-45DE-A007-CCCC9E2A08FF}">
          <x14:formula1>
            <xm:f>'Data '!$B$8:$B$57</xm:f>
          </x14:formula1>
          <xm:sqref>F12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9E772-81D5-4CBA-A52E-06885BB323C7}">
  <dimension ref="A1"/>
  <sheetViews>
    <sheetView showGridLines="0" showRowColHeaders="0" zoomScaleNormal="100" workbookViewId="0"/>
  </sheetViews>
  <sheetFormatPr defaultRowHeight="15" x14ac:dyDescent="0.25"/>
  <cols>
    <col min="1" max="16384" width="9.140625" style="29"/>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E1B18-EE3E-42CD-BF49-3A9F6B214238}">
  <dimension ref="A1"/>
  <sheetViews>
    <sheetView showGridLines="0" showRowColHeaders="0" tabSelected="1" zoomScaleNormal="100" workbookViewId="0"/>
  </sheetViews>
  <sheetFormatPr defaultRowHeight="15" x14ac:dyDescent="0.25"/>
  <cols>
    <col min="1" max="16384" width="9.140625" style="29"/>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AEF66-6882-457E-B6C5-3922974A0DEE}">
  <dimension ref="A1"/>
  <sheetViews>
    <sheetView showGridLines="0" showRowColHeaders="0" zoomScaleNormal="100" workbookViewId="0"/>
  </sheetViews>
  <sheetFormatPr defaultRowHeight="15" x14ac:dyDescent="0.25"/>
  <cols>
    <col min="1" max="16384" width="9.140625" style="2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vt:lpstr>
      <vt:lpstr>Pivot</vt:lpstr>
      <vt:lpstr>Report Card</vt:lpstr>
      <vt:lpstr>Dashboard </vt:lpstr>
      <vt:lpstr>Events</vt:lpstr>
      <vt:lpstr>Subjects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Quadri Azeez</dc:creator>
  <cp:lastModifiedBy>Quadri Azeez</cp:lastModifiedBy>
  <dcterms:created xsi:type="dcterms:W3CDTF">2024-05-07T10:07:24Z</dcterms:created>
  <dcterms:modified xsi:type="dcterms:W3CDTF">2024-05-12T08:46:59Z</dcterms:modified>
</cp:coreProperties>
</file>