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ir\MATLAB\Gate_State\Multi_variables\"/>
    </mc:Choice>
  </mc:AlternateContent>
  <bookViews>
    <workbookView xWindow="0" yWindow="0" windowWidth="21570" windowHeight="2925" tabRatio="732" firstSheet="1" activeTab="2"/>
  </bookViews>
  <sheets>
    <sheet name="3-variable" sheetId="1" r:id="rId1"/>
    <sheet name="Unique state" sheetId="2" r:id="rId2"/>
    <sheet name="visibility" sheetId="3" r:id="rId3"/>
    <sheet name="UnAmbiguity" sheetId="6" r:id="rId4"/>
    <sheet name="Sheet1" sheetId="7" r:id="rId5"/>
  </sheets>
  <definedNames>
    <definedName name="table1_1" localSheetId="0">'3-variable'!$A$1:$AG$18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G6" i="3"/>
  <c r="H6" i="3"/>
  <c r="H5" i="3"/>
  <c r="G5" i="3"/>
  <c r="F5" i="3"/>
  <c r="M6" i="3"/>
  <c r="L6" i="3"/>
  <c r="K6" i="3"/>
  <c r="M5" i="3"/>
  <c r="L5" i="3"/>
  <c r="K5" i="3"/>
  <c r="T7" i="7" l="1"/>
  <c r="S7" i="7"/>
  <c r="U7" i="7"/>
  <c r="S12" i="7"/>
  <c r="T12" i="7"/>
  <c r="U12" i="7"/>
  <c r="AE23" i="7" l="1"/>
  <c r="AF23" i="7"/>
  <c r="U28" i="7"/>
  <c r="V28" i="7"/>
  <c r="U23" i="7"/>
  <c r="V23" i="7"/>
  <c r="Y28" i="7"/>
  <c r="Z28" i="7"/>
  <c r="AA28" i="7"/>
  <c r="AC28" i="7"/>
  <c r="AD28" i="7"/>
  <c r="Y23" i="7"/>
  <c r="Z23" i="7"/>
  <c r="AA23" i="7"/>
  <c r="AC23" i="7"/>
  <c r="AD23" i="7"/>
  <c r="V20" i="7"/>
  <c r="V24" i="7"/>
  <c r="V25" i="7"/>
  <c r="V19" i="7"/>
  <c r="Z20" i="7"/>
  <c r="Z21" i="7"/>
  <c r="Z22" i="7"/>
  <c r="Z24" i="7"/>
  <c r="Z25" i="7"/>
  <c r="Z26" i="7"/>
  <c r="Z27" i="7"/>
  <c r="Z19" i="7"/>
  <c r="AD20" i="7"/>
  <c r="AD21" i="7"/>
  <c r="AD22" i="7"/>
  <c r="AD24" i="7"/>
  <c r="AD25" i="7"/>
  <c r="AD26" i="7"/>
  <c r="AD27" i="7"/>
  <c r="AD19" i="7"/>
  <c r="U19" i="7"/>
  <c r="Y19" i="7"/>
  <c r="AA19" i="7"/>
  <c r="AC19" i="7"/>
  <c r="U20" i="7"/>
  <c r="Y20" i="7"/>
  <c r="AA20" i="7"/>
  <c r="AC20" i="7"/>
  <c r="Y21" i="7"/>
  <c r="AA21" i="7"/>
  <c r="AC21" i="7"/>
  <c r="Y22" i="7"/>
  <c r="AA22" i="7"/>
  <c r="AC22" i="7"/>
  <c r="U24" i="7"/>
  <c r="Y24" i="7"/>
  <c r="AA24" i="7"/>
  <c r="AC24" i="7"/>
  <c r="U25" i="7"/>
  <c r="Y25" i="7"/>
  <c r="AA25" i="7"/>
  <c r="AC25" i="7"/>
  <c r="Y26" i="7"/>
  <c r="AA26" i="7"/>
  <c r="AC26" i="7"/>
  <c r="Y27" i="7"/>
  <c r="AA27" i="7"/>
  <c r="AC27" i="7"/>
  <c r="J17" i="7"/>
  <c r="K17" i="7"/>
  <c r="L17" i="7"/>
  <c r="J18" i="7"/>
  <c r="K18" i="7"/>
  <c r="L18" i="7"/>
  <c r="J19" i="7"/>
  <c r="K19" i="7"/>
  <c r="L19" i="7"/>
  <c r="K16" i="7"/>
  <c r="L16" i="7"/>
  <c r="F19" i="7"/>
  <c r="G19" i="7"/>
  <c r="H19" i="7"/>
  <c r="K25" i="7"/>
  <c r="L25" i="7"/>
  <c r="M25" i="7"/>
  <c r="O25" i="7"/>
  <c r="P25" i="7"/>
  <c r="Q25" i="7"/>
  <c r="O26" i="7"/>
  <c r="P26" i="7"/>
  <c r="Q26" i="7"/>
  <c r="O27" i="7"/>
  <c r="P27" i="7"/>
  <c r="Q27" i="7"/>
  <c r="K29" i="7"/>
  <c r="L29" i="7"/>
  <c r="M29" i="7"/>
  <c r="O29" i="7"/>
  <c r="P29" i="7"/>
  <c r="Q29" i="7"/>
  <c r="K30" i="7"/>
  <c r="L30" i="7"/>
  <c r="M30" i="7"/>
  <c r="O30" i="7"/>
  <c r="P30" i="7"/>
  <c r="Q30" i="7"/>
  <c r="O31" i="7"/>
  <c r="P31" i="7"/>
  <c r="Q31" i="7"/>
  <c r="O32" i="7"/>
  <c r="P32" i="7"/>
  <c r="Q32" i="7"/>
  <c r="L24" i="7"/>
  <c r="M24" i="7"/>
  <c r="O24" i="7"/>
  <c r="P24" i="7"/>
  <c r="Q24" i="7"/>
  <c r="K24" i="7"/>
  <c r="F24" i="7"/>
  <c r="G24" i="7"/>
  <c r="H24" i="7"/>
  <c r="F25" i="7"/>
  <c r="G25" i="7"/>
  <c r="H25" i="7"/>
  <c r="F26" i="7"/>
  <c r="G26" i="7"/>
  <c r="H26" i="7"/>
  <c r="F28" i="7"/>
  <c r="G28" i="7"/>
  <c r="H28" i="7"/>
  <c r="F29" i="7"/>
  <c r="G29" i="7"/>
  <c r="H29" i="7"/>
  <c r="F30" i="7"/>
  <c r="G30" i="7"/>
  <c r="H30" i="7"/>
  <c r="F31" i="7"/>
  <c r="G31" i="7"/>
  <c r="H31" i="7"/>
  <c r="G23" i="7"/>
  <c r="H23" i="7"/>
  <c r="F23" i="7"/>
  <c r="B24" i="7"/>
  <c r="C24" i="7"/>
  <c r="D24" i="7"/>
  <c r="B28" i="7"/>
  <c r="C28" i="7"/>
  <c r="D28" i="7"/>
  <c r="B29" i="7"/>
  <c r="C29" i="7"/>
  <c r="D29" i="7"/>
  <c r="C23" i="7"/>
  <c r="D23" i="7"/>
  <c r="B23" i="7"/>
  <c r="O10" i="7"/>
  <c r="P10" i="7"/>
  <c r="Q10" i="7"/>
  <c r="O5" i="7"/>
  <c r="X12" i="7"/>
  <c r="Y12" i="7"/>
  <c r="Z12" i="7"/>
  <c r="U6" i="7"/>
  <c r="U10" i="7"/>
  <c r="S11" i="7"/>
  <c r="T11" i="7"/>
  <c r="U11" i="7"/>
  <c r="U5" i="7"/>
  <c r="Y11" i="7" l="1"/>
  <c r="Z11" i="7"/>
  <c r="Z5" i="7"/>
  <c r="Y6" i="7"/>
  <c r="Z6" i="7"/>
  <c r="Y7" i="7"/>
  <c r="Z7" i="7"/>
  <c r="X11" i="7"/>
  <c r="X10" i="7"/>
  <c r="X6" i="7"/>
  <c r="X7" i="7"/>
  <c r="X5" i="7"/>
  <c r="F18" i="7"/>
  <c r="G18" i="7"/>
  <c r="H18" i="7"/>
  <c r="F16" i="7"/>
  <c r="G16" i="7"/>
  <c r="H16" i="7"/>
  <c r="J16" i="7"/>
  <c r="F17" i="7"/>
  <c r="G17" i="7"/>
  <c r="H17" i="7"/>
  <c r="B17" i="7"/>
  <c r="C17" i="7"/>
  <c r="D17" i="7"/>
  <c r="C16" i="7"/>
  <c r="D16" i="7"/>
  <c r="B16" i="7"/>
  <c r="AC17" i="6" l="1"/>
  <c r="AD17" i="6"/>
  <c r="AE17" i="6"/>
  <c r="AG17" i="6"/>
  <c r="AH17" i="6"/>
  <c r="AI17" i="6"/>
  <c r="Z17" i="6"/>
  <c r="AA17" i="6"/>
  <c r="Y17" i="6"/>
  <c r="R45" i="6" l="1"/>
  <c r="S45" i="6"/>
  <c r="T45" i="6"/>
  <c r="R46" i="6"/>
  <c r="S46" i="6"/>
  <c r="T46" i="6"/>
  <c r="R47" i="6"/>
  <c r="S47" i="6"/>
  <c r="T47" i="6"/>
  <c r="R48" i="6"/>
  <c r="S48" i="6"/>
  <c r="T48" i="6"/>
  <c r="R49" i="6"/>
  <c r="S49" i="6"/>
  <c r="T49" i="6"/>
  <c r="P48" i="6" l="1"/>
  <c r="O48" i="6"/>
  <c r="N48" i="6"/>
  <c r="P47" i="6"/>
  <c r="O47" i="6"/>
  <c r="N47" i="6"/>
  <c r="L47" i="6"/>
  <c r="K47" i="6"/>
  <c r="J47" i="6"/>
  <c r="P46" i="6"/>
  <c r="O46" i="6"/>
  <c r="N46" i="6"/>
  <c r="L46" i="6"/>
  <c r="K46" i="6"/>
  <c r="J46" i="6"/>
  <c r="T44" i="6"/>
  <c r="S44" i="6"/>
  <c r="R44" i="6"/>
  <c r="P44" i="6"/>
  <c r="O44" i="6"/>
  <c r="N44" i="6"/>
  <c r="T43" i="6"/>
  <c r="S43" i="6"/>
  <c r="R43" i="6"/>
  <c r="P43" i="6"/>
  <c r="O43" i="6"/>
  <c r="N43" i="6"/>
  <c r="L43" i="6"/>
  <c r="K43" i="6"/>
  <c r="J43" i="6"/>
  <c r="T42" i="6"/>
  <c r="S42" i="6"/>
  <c r="R42" i="6"/>
  <c r="P42" i="6"/>
  <c r="O42" i="6"/>
  <c r="N42" i="6"/>
  <c r="L42" i="6"/>
  <c r="K42" i="6"/>
  <c r="J42" i="6"/>
  <c r="J10" i="6"/>
  <c r="I10" i="6"/>
  <c r="J9" i="6"/>
  <c r="I9" i="6"/>
  <c r="H9" i="6"/>
  <c r="J8" i="6"/>
  <c r="I8" i="6"/>
  <c r="H8" i="6"/>
  <c r="J7" i="6"/>
  <c r="I7" i="6"/>
  <c r="J6" i="6"/>
  <c r="I6" i="6"/>
  <c r="H6" i="6"/>
  <c r="J5" i="6"/>
  <c r="I5" i="6"/>
  <c r="H5" i="6"/>
  <c r="H12" i="2" l="1"/>
  <c r="C12" i="2" l="1"/>
  <c r="D12" i="2"/>
  <c r="E12" i="2"/>
  <c r="F12" i="2"/>
  <c r="G12" i="2"/>
</calcChain>
</file>

<file path=xl/connections.xml><?xml version="1.0" encoding="utf-8"?>
<connections xmlns="http://schemas.openxmlformats.org/spreadsheetml/2006/main">
  <connection id="1" name="table1" type="6" refreshedVersion="5" background="1" saveData="1">
    <textPr codePage="437" sourceFile="C:\Users\pegah\Desktop\Alaki\table1.txt" delimited="0">
      <textFields count="34">
        <textField/>
        <textField position="8"/>
        <textField position="12"/>
        <textField position="20"/>
        <textField position="28"/>
        <textField position="36"/>
        <textField position="44"/>
        <textField position="52"/>
        <textField position="60"/>
        <textField position="68"/>
        <textField position="76"/>
        <textField position="84"/>
        <textField position="93"/>
        <textField position="102"/>
        <textField position="111"/>
        <textField position="120"/>
        <textField position="129"/>
        <textField position="138"/>
        <textField position="147"/>
        <textField position="156"/>
        <textField position="165"/>
        <textField position="174"/>
        <textField position="183"/>
        <textField position="192"/>
        <textField position="201"/>
        <textField position="210"/>
        <textField position="219"/>
        <textField position="228"/>
        <textField position="237"/>
        <textField position="246"/>
        <textField position="255"/>
        <textField position="264"/>
        <textField position="273"/>
        <textField position="282"/>
      </textFields>
    </textPr>
  </connection>
</connections>
</file>

<file path=xl/sharedStrings.xml><?xml version="1.0" encoding="utf-8"?>
<sst xmlns="http://schemas.openxmlformats.org/spreadsheetml/2006/main" count="242" uniqueCount="69">
  <si>
    <t>____</t>
  </si>
  <si>
    <t>_____</t>
  </si>
  <si>
    <t>D</t>
  </si>
  <si>
    <t>D+O</t>
  </si>
  <si>
    <t>D+PPI</t>
  </si>
  <si>
    <t>D+O+PPI</t>
  </si>
  <si>
    <t>*+cis</t>
  </si>
  <si>
    <t>Upper Bound of probability of unique detemination of gates' combinations</t>
  </si>
  <si>
    <t>n=3</t>
  </si>
  <si>
    <t>n=4</t>
  </si>
  <si>
    <t>n=5</t>
  </si>
  <si>
    <t>n=2</t>
  </si>
  <si>
    <t>D+O+cis / D+O+cis+PPI</t>
  </si>
  <si>
    <t>D+PPI / D+cis / D+cis+PPI</t>
  </si>
  <si>
    <t>Upper Bound of probability of unique determination of gates' combinations</t>
  </si>
  <si>
    <t># of combinations families</t>
  </si>
  <si>
    <t>3/Num_State (except n=2)</t>
  </si>
  <si>
    <t xml:space="preserve">Upper Bound of probability of Output transitions (detectable transition for finding the effective TFs)
</t>
  </si>
  <si>
    <t>011</t>
  </si>
  <si>
    <t>010</t>
  </si>
  <si>
    <t>001</t>
  </si>
  <si>
    <t>000</t>
  </si>
  <si>
    <t>Family Member 1</t>
  </si>
  <si>
    <t>Family Member 2</t>
  </si>
  <si>
    <t>Single D</t>
  </si>
  <si>
    <t>Single DO</t>
  </si>
  <si>
    <t>Double DO</t>
  </si>
  <si>
    <t>Double D</t>
  </si>
  <si>
    <t>Triple DO</t>
  </si>
  <si>
    <t>Triple D</t>
  </si>
  <si>
    <t>-</t>
  </si>
  <si>
    <t>#combination</t>
  </si>
  <si>
    <t># Common States</t>
  </si>
  <si>
    <t>log10-Full</t>
  </si>
  <si>
    <t>#visible effective TFs in outputs</t>
  </si>
  <si>
    <t>+PPI</t>
  </si>
  <si>
    <t>+cis</t>
  </si>
  <si>
    <t>Only D or DO</t>
  </si>
  <si>
    <t>Mean of common states in visibles</t>
  </si>
  <si>
    <t>In this table we know definitely that the TF are affecting the Target gene (hence we consider both switching and non-switching states)</t>
  </si>
  <si>
    <t>â</t>
  </si>
  <si>
    <t>log10(Mean of common states in visibles)</t>
  </si>
  <si>
    <t>Unambiguity_Score</t>
  </si>
  <si>
    <t>Quad D</t>
  </si>
  <si>
    <t>Quad DO</t>
  </si>
  <si>
    <t>D or DO</t>
  </si>
  <si>
    <t xml:space="preserve"> D or DO</t>
  </si>
  <si>
    <t>k=2</t>
  </si>
  <si>
    <t>k=3</t>
  </si>
  <si>
    <t>k=4</t>
  </si>
  <si>
    <t>+cis/+cis+PPI</t>
  </si>
  <si>
    <t xml:space="preserve">k=2, </t>
  </si>
  <si>
    <t xml:space="preserve">k=3, </t>
  </si>
  <si>
    <t xml:space="preserve">k=4, </t>
  </si>
  <si>
    <t>DO/D</t>
  </si>
  <si>
    <t>+cis(+PPI)</t>
  </si>
  <si>
    <t>1D</t>
  </si>
  <si>
    <t>2D</t>
  </si>
  <si>
    <t>3D</t>
  </si>
  <si>
    <t>4D</t>
  </si>
  <si>
    <t>1DO</t>
  </si>
  <si>
    <t>2DO</t>
  </si>
  <si>
    <t>3DO</t>
  </si>
  <si>
    <t>4DO</t>
  </si>
  <si>
    <t>DO</t>
  </si>
  <si>
    <t>DO+PPI</t>
  </si>
  <si>
    <t>Full visibility (num detect = k)FULL DATA</t>
  </si>
  <si>
    <t>Average % of visible edges</t>
  </si>
  <si>
    <t>Pfv for only the state number 2^k-1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</si>
</sst>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  <numFmt numFmtId="168" formatCode="_(* #,##0.0000_);_(* \(#,##0.0000\);_(* &quot;-&quot;??_);_(@_)"/>
    <numFmt numFmtId="169" formatCode="#,##0.0_);\(#,##0.0\)"/>
    <numFmt numFmtId="170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7" borderId="1" applyNumberFormat="0" applyAlignment="0" applyProtection="0"/>
    <xf numFmtId="0" fontId="9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164" fontId="0" fillId="0" borderId="0" xfId="0" applyNumberFormat="1" applyAlignment="1">
      <alignment horizontal="left"/>
    </xf>
    <xf numFmtId="10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left"/>
    </xf>
    <xf numFmtId="9" fontId="0" fillId="0" borderId="0" xfId="2" applyFont="1"/>
    <xf numFmtId="165" fontId="0" fillId="0" borderId="0" xfId="1" applyNumberFormat="1" applyFont="1" applyAlignment="1">
      <alignment horizontal="left"/>
    </xf>
    <xf numFmtId="10" fontId="0" fillId="0" borderId="0" xfId="2" applyNumberFormat="1" applyFont="1"/>
    <xf numFmtId="9" fontId="0" fillId="0" borderId="0" xfId="0" applyNumberFormat="1" applyAlignment="1">
      <alignment horizontal="left"/>
    </xf>
    <xf numFmtId="0" fontId="1" fillId="2" borderId="0" xfId="3" applyFont="1" applyAlignment="1">
      <alignment horizontal="left"/>
    </xf>
    <xf numFmtId="0" fontId="1" fillId="3" borderId="0" xfId="4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4" borderId="0" xfId="0" applyFill="1"/>
    <xf numFmtId="39" fontId="0" fillId="0" borderId="0" xfId="1" applyNumberFormat="1" applyFont="1" applyAlignment="1">
      <alignment horizontal="left"/>
    </xf>
    <xf numFmtId="0" fontId="0" fillId="5" borderId="0" xfId="0" applyFill="1" applyAlignment="1">
      <alignment horizontal="center"/>
    </xf>
    <xf numFmtId="165" fontId="0" fillId="5" borderId="0" xfId="1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left"/>
    </xf>
    <xf numFmtId="39" fontId="0" fillId="4" borderId="0" xfId="1" applyNumberFormat="1" applyFont="1" applyFill="1" applyAlignment="1">
      <alignment horizontal="left"/>
    </xf>
    <xf numFmtId="0" fontId="7" fillId="3" borderId="0" xfId="4" applyFont="1" applyAlignment="1">
      <alignment horizontal="center"/>
    </xf>
    <xf numFmtId="43" fontId="0" fillId="0" borderId="0" xfId="1" applyFont="1" applyAlignment="1">
      <alignment horizontal="center"/>
    </xf>
    <xf numFmtId="43" fontId="0" fillId="4" borderId="0" xfId="1" applyFont="1" applyFill="1" applyAlignment="1">
      <alignment horizontal="center"/>
    </xf>
    <xf numFmtId="43" fontId="0" fillId="0" borderId="0" xfId="1" applyFont="1" applyFill="1" applyAlignment="1">
      <alignment horizontal="center"/>
    </xf>
    <xf numFmtId="166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9" fontId="0" fillId="0" borderId="0" xfId="1" applyNumberFormat="1" applyFont="1" applyAlignment="1">
      <alignment horizontal="left"/>
    </xf>
    <xf numFmtId="167" fontId="0" fillId="0" borderId="0" xfId="1" applyNumberFormat="1" applyFont="1" applyFill="1" applyAlignment="1">
      <alignment horizontal="center"/>
    </xf>
    <xf numFmtId="0" fontId="0" fillId="8" borderId="0" xfId="0" applyFill="1"/>
    <xf numFmtId="0" fontId="10" fillId="8" borderId="0" xfId="0" applyFont="1" applyFill="1"/>
    <xf numFmtId="43" fontId="0" fillId="0" borderId="0" xfId="1" applyNumberFormat="1" applyFont="1" applyAlignment="1">
      <alignment horizontal="center"/>
    </xf>
    <xf numFmtId="43" fontId="0" fillId="0" borderId="0" xfId="0" applyNumberFormat="1"/>
    <xf numFmtId="11" fontId="0" fillId="0" borderId="0" xfId="1" applyNumberFormat="1" applyFont="1" applyAlignment="1">
      <alignment horizontal="left"/>
    </xf>
    <xf numFmtId="168" fontId="0" fillId="0" borderId="0" xfId="1" applyNumberFormat="1" applyFont="1" applyAlignment="1">
      <alignment horizontal="left"/>
    </xf>
    <xf numFmtId="11" fontId="0" fillId="0" borderId="0" xfId="1" applyNumberFormat="1" applyFont="1" applyFill="1" applyAlignment="1">
      <alignment horizontal="left"/>
    </xf>
    <xf numFmtId="167" fontId="0" fillId="0" borderId="0" xfId="1" applyNumberFormat="1" applyFont="1" applyAlignment="1">
      <alignment horizontal="left"/>
    </xf>
    <xf numFmtId="11" fontId="0" fillId="0" borderId="0" xfId="0" applyNumberFormat="1" applyAlignment="1">
      <alignment horizontal="left"/>
    </xf>
    <xf numFmtId="167" fontId="0" fillId="0" borderId="0" xfId="1" applyNumberFormat="1" applyFont="1" applyFill="1" applyAlignment="1">
      <alignment horizontal="left"/>
    </xf>
    <xf numFmtId="0" fontId="9" fillId="0" borderId="0" xfId="6" applyAlignment="1">
      <alignment vertical="center"/>
    </xf>
    <xf numFmtId="168" fontId="0" fillId="0" borderId="0" xfId="1" applyNumberFormat="1" applyFont="1" applyFill="1" applyAlignment="1">
      <alignment horizontal="left"/>
    </xf>
    <xf numFmtId="0" fontId="1" fillId="3" borderId="0" xfId="4" quotePrefix="1" applyFont="1" applyAlignment="1">
      <alignment horizontal="center"/>
    </xf>
    <xf numFmtId="0" fontId="0" fillId="0" borderId="0" xfId="0" quotePrefix="1"/>
    <xf numFmtId="11" fontId="0" fillId="0" borderId="0" xfId="0" applyNumberFormat="1"/>
    <xf numFmtId="43" fontId="0" fillId="0" borderId="0" xfId="1" applyFont="1"/>
    <xf numFmtId="170" fontId="0" fillId="0" borderId="0" xfId="0" applyNumberFormat="1"/>
    <xf numFmtId="167" fontId="0" fillId="4" borderId="0" xfId="1" applyNumberFormat="1" applyFont="1" applyFill="1" applyAlignment="1">
      <alignment horizontal="center"/>
    </xf>
    <xf numFmtId="167" fontId="0" fillId="0" borderId="0" xfId="0" applyNumberFormat="1"/>
    <xf numFmtId="166" fontId="1" fillId="9" borderId="0" xfId="1" applyNumberFormat="1" applyFont="1" applyFill="1"/>
    <xf numFmtId="166" fontId="0" fillId="0" borderId="0" xfId="0" applyNumberFormat="1"/>
    <xf numFmtId="166" fontId="1" fillId="9" borderId="0" xfId="0" applyNumberFormat="1" applyFont="1" applyFill="1"/>
    <xf numFmtId="43" fontId="1" fillId="0" borderId="0" xfId="1" applyNumberFormat="1" applyFont="1"/>
    <xf numFmtId="43" fontId="0" fillId="0" borderId="0" xfId="1" applyNumberFormat="1" applyFont="1" applyFill="1" applyAlignment="1">
      <alignment horizontal="center"/>
    </xf>
    <xf numFmtId="0" fontId="0" fillId="9" borderId="0" xfId="0" applyFill="1"/>
    <xf numFmtId="1" fontId="0" fillId="9" borderId="0" xfId="0" applyNumberFormat="1" applyFill="1"/>
    <xf numFmtId="2" fontId="0" fillId="9" borderId="0" xfId="0" applyNumberFormat="1" applyFill="1"/>
    <xf numFmtId="165" fontId="0" fillId="9" borderId="0" xfId="1" applyNumberFormat="1" applyFont="1" applyFill="1"/>
    <xf numFmtId="43" fontId="0" fillId="9" borderId="0" xfId="1" applyFont="1" applyFill="1"/>
    <xf numFmtId="170" fontId="0" fillId="9" borderId="0" xfId="0" applyNumberFormat="1" applyFill="1"/>
    <xf numFmtId="170" fontId="0" fillId="0" borderId="0" xfId="1" applyNumberFormat="1" applyFont="1"/>
    <xf numFmtId="170" fontId="1" fillId="0" borderId="0" xfId="1" applyNumberFormat="1" applyFont="1"/>
    <xf numFmtId="170" fontId="0" fillId="9" borderId="0" xfId="1" applyNumberFormat="1" applyFont="1" applyFill="1"/>
    <xf numFmtId="43" fontId="0" fillId="0" borderId="0" xfId="1" applyFont="1" applyAlignment="1">
      <alignment horizontal="left"/>
    </xf>
    <xf numFmtId="0" fontId="7" fillId="0" borderId="2" xfId="0" applyFont="1" applyBorder="1" applyAlignment="1">
      <alignment horizontal="center"/>
    </xf>
    <xf numFmtId="0" fontId="6" fillId="7" borderId="3" xfId="5" applyFont="1" applyBorder="1" applyAlignment="1">
      <alignment horizontal="center"/>
    </xf>
    <xf numFmtId="0" fontId="6" fillId="7" borderId="4" xfId="5" applyFont="1" applyBorder="1" applyAlignment="1">
      <alignment horizontal="center"/>
    </xf>
    <xf numFmtId="0" fontId="6" fillId="7" borderId="5" xfId="5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6" xfId="0" applyBorder="1"/>
    <xf numFmtId="0" fontId="1" fillId="0" borderId="6" xfId="0" applyFont="1" applyBorder="1" applyAlignment="1"/>
    <xf numFmtId="0" fontId="1" fillId="0" borderId="6" xfId="0" applyFont="1" applyBorder="1"/>
    <xf numFmtId="0" fontId="0" fillId="0" borderId="6" xfId="0" applyNumberFormat="1" applyBorder="1"/>
    <xf numFmtId="0" fontId="1" fillId="4" borderId="6" xfId="0" applyFont="1" applyFill="1" applyBorder="1"/>
    <xf numFmtId="0" fontId="0" fillId="4" borderId="6" xfId="0" applyFill="1" applyBorder="1"/>
    <xf numFmtId="0" fontId="1" fillId="3" borderId="6" xfId="4" applyFont="1" applyBorder="1" applyAlignment="1">
      <alignment horizontal="center"/>
    </xf>
    <xf numFmtId="10" fontId="0" fillId="0" borderId="6" xfId="0" applyNumberFormat="1" applyBorder="1"/>
    <xf numFmtId="2" fontId="0" fillId="0" borderId="6" xfId="0" applyNumberFormat="1" applyBorder="1" applyAlignment="1">
      <alignment horizontal="left"/>
    </xf>
    <xf numFmtId="0" fontId="1" fillId="2" borderId="6" xfId="3" applyFont="1" applyBorder="1" applyAlignment="1">
      <alignment horizontal="left"/>
    </xf>
    <xf numFmtId="2" fontId="0" fillId="0" borderId="6" xfId="0" applyNumberFormat="1" applyBorder="1"/>
    <xf numFmtId="0" fontId="1" fillId="2" borderId="6" xfId="3" quotePrefix="1" applyFont="1" applyBorder="1" applyAlignment="1">
      <alignment horizontal="left"/>
    </xf>
    <xf numFmtId="10" fontId="0" fillId="0" borderId="6" xfId="0" applyNumberFormat="1" applyBorder="1" applyAlignment="1">
      <alignment horizontal="left"/>
    </xf>
    <xf numFmtId="165" fontId="0" fillId="0" borderId="6" xfId="1" applyNumberFormat="1" applyFont="1" applyBorder="1" applyAlignment="1">
      <alignment horizontal="left" readingOrder="1"/>
    </xf>
    <xf numFmtId="165" fontId="0" fillId="0" borderId="6" xfId="1" applyNumberFormat="1" applyFont="1" applyBorder="1" applyAlignment="1">
      <alignment horizontal="left"/>
    </xf>
    <xf numFmtId="9" fontId="0" fillId="0" borderId="6" xfId="0" applyNumberFormat="1" applyBorder="1" applyAlignment="1">
      <alignment horizontal="left"/>
    </xf>
    <xf numFmtId="43" fontId="0" fillId="0" borderId="6" xfId="1" applyFont="1" applyBorder="1"/>
    <xf numFmtId="10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</cellXfs>
  <cellStyles count="7">
    <cellStyle name="Comma" xfId="1" builtinId="3"/>
    <cellStyle name="Good" xfId="3" builtinId="26"/>
    <cellStyle name="Hyperlink" xfId="6" builtinId="8"/>
    <cellStyle name="Input" xfId="5" builtinId="20"/>
    <cellStyle name="Neutral" xfId="4" builtinId="28"/>
    <cellStyle name="Normal" xfId="0" builtinId="0"/>
    <cellStyle name="Percent" xfId="2" builtinId="5"/>
  </cellStyles>
  <dxfs count="112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Upper Bound of probability of unique determination of gates' combinations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state'!$A$4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'Unique state'!$B$3:$H$3</c15:sqref>
                  </c15:fullRef>
                </c:ext>
              </c:extLst>
              <c:f>'Unique state'!$B$3:$E$3</c:f>
              <c:strCache>
                <c:ptCount val="4"/>
                <c:pt idx="0">
                  <c:v>n=2</c:v>
                </c:pt>
                <c:pt idx="1">
                  <c:v>n=3</c:v>
                </c:pt>
                <c:pt idx="2">
                  <c:v>n=4</c:v>
                </c:pt>
                <c:pt idx="3">
                  <c:v>n=5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'Unique state'!$B$4:$H$4</c15:sqref>
                  </c15:fullRef>
                </c:ext>
              </c:extLst>
              <c:f>'Unique state'!$B$4:$E$4</c:f>
              <c:numCache>
                <c:formatCode>0%</c:formatCode>
                <c:ptCount val="4"/>
                <c:pt idx="0" formatCode="0.00%">
                  <c:v>6.25E-2</c:v>
                </c:pt>
                <c:pt idx="1">
                  <c:v>7.7999999999999996E-3</c:v>
                </c:pt>
                <c:pt idx="2" formatCode="0.00%">
                  <c:v>6.9999999999999999E-4</c:v>
                </c:pt>
                <c:pt idx="3" formatCode="0.00%">
                  <c:v>1E-4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A5-45A5-A266-3E783AE1B89A}"/>
            </c:ext>
          </c:extLst>
        </c:ser>
        <c:ser>
          <c:idx val="1"/>
          <c:order val="1"/>
          <c:tx>
            <c:strRef>
              <c:f>'Unique state'!$A$5</c:f>
              <c:strCache>
                <c:ptCount val="1"/>
                <c:pt idx="0">
                  <c:v>D+PPI / D+cis / D+cis+PPI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'Unique state'!$B$3:$H$3</c15:sqref>
                  </c15:fullRef>
                </c:ext>
              </c:extLst>
              <c:f>'Unique state'!$B$3:$E$3</c:f>
              <c:strCache>
                <c:ptCount val="4"/>
                <c:pt idx="0">
                  <c:v>n=2</c:v>
                </c:pt>
                <c:pt idx="1">
                  <c:v>n=3</c:v>
                </c:pt>
                <c:pt idx="2">
                  <c:v>n=4</c:v>
                </c:pt>
                <c:pt idx="3">
                  <c:v>n=5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'Unique state'!$B$5:$H$5</c15:sqref>
                  </c15:fullRef>
                </c:ext>
              </c:extLst>
              <c:f>'Unique state'!$B$5:$E$5</c:f>
              <c:numCache>
                <c:formatCode>0%</c:formatCode>
                <c:ptCount val="4"/>
                <c:pt idx="0">
                  <c:v>0.25</c:v>
                </c:pt>
                <c:pt idx="1">
                  <c:v>4.6899999999999997E-2</c:v>
                </c:pt>
                <c:pt idx="2" formatCode="0.0%">
                  <c:v>2E-3</c:v>
                </c:pt>
                <c:pt idx="3" formatCode="0.00%">
                  <c:v>2.0000000000000001E-4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A5-45A5-A266-3E783AE1B89A}"/>
            </c:ext>
          </c:extLst>
        </c:ser>
        <c:ser>
          <c:idx val="2"/>
          <c:order val="2"/>
          <c:tx>
            <c:strRef>
              <c:f>'Unique state'!$A$6</c:f>
              <c:strCache>
                <c:ptCount val="1"/>
                <c:pt idx="0">
                  <c:v>D+O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'Unique state'!$B$3:$H$3</c15:sqref>
                  </c15:fullRef>
                </c:ext>
              </c:extLst>
              <c:f>'Unique state'!$B$3:$E$3</c:f>
              <c:strCache>
                <c:ptCount val="4"/>
                <c:pt idx="0">
                  <c:v>n=2</c:v>
                </c:pt>
                <c:pt idx="1">
                  <c:v>n=3</c:v>
                </c:pt>
                <c:pt idx="2">
                  <c:v>n=4</c:v>
                </c:pt>
                <c:pt idx="3">
                  <c:v>n=5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'Unique state'!$B$6:$H$6</c15:sqref>
                  </c15:fullRef>
                </c:ext>
              </c:extLst>
              <c:f>'Unique state'!$B$6:$E$6</c:f>
              <c:numCache>
                <c:formatCode>0.00%</c:formatCode>
                <c:ptCount val="4"/>
                <c:pt idx="0" formatCode="0%">
                  <c:v>0.25</c:v>
                </c:pt>
                <c:pt idx="1">
                  <c:v>6.25E-2</c:v>
                </c:pt>
                <c:pt idx="2">
                  <c:v>1.04E-2</c:v>
                </c:pt>
                <c:pt idx="3">
                  <c:v>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A5-45A5-A266-3E783AE1B89A}"/>
            </c:ext>
          </c:extLst>
        </c:ser>
        <c:ser>
          <c:idx val="3"/>
          <c:order val="3"/>
          <c:tx>
            <c:strRef>
              <c:f>'Unique state'!$A$7</c:f>
              <c:strCache>
                <c:ptCount val="1"/>
                <c:pt idx="0">
                  <c:v>D+O+PPI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'Unique state'!$B$3:$H$3</c15:sqref>
                  </c15:fullRef>
                </c:ext>
              </c:extLst>
              <c:f>'Unique state'!$B$3:$E$3</c:f>
              <c:strCache>
                <c:ptCount val="4"/>
                <c:pt idx="0">
                  <c:v>n=2</c:v>
                </c:pt>
                <c:pt idx="1">
                  <c:v>n=3</c:v>
                </c:pt>
                <c:pt idx="2">
                  <c:v>n=4</c:v>
                </c:pt>
                <c:pt idx="3">
                  <c:v>n=5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'Unique state'!$B$7:$H$7</c15:sqref>
                  </c15:fullRef>
                </c:ext>
              </c:extLst>
              <c:f>'Unique state'!$B$7:$E$7</c:f>
              <c:numCache>
                <c:formatCode>0.00%</c:formatCode>
                <c:ptCount val="4"/>
                <c:pt idx="0">
                  <c:v>0.5625</c:v>
                </c:pt>
                <c:pt idx="1">
                  <c:v>0.28129999999999999</c:v>
                </c:pt>
                <c:pt idx="2">
                  <c:v>2.86E-2</c:v>
                </c:pt>
                <c:pt idx="3">
                  <c:v>5.5999999999999999E-3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5A5-45A5-A266-3E783AE1B89A}"/>
            </c:ext>
          </c:extLst>
        </c:ser>
        <c:ser>
          <c:idx val="4"/>
          <c:order val="4"/>
          <c:tx>
            <c:strRef>
              <c:f>'Unique state'!$A$8</c:f>
              <c:strCache>
                <c:ptCount val="1"/>
                <c:pt idx="0">
                  <c:v>D+O+cis / D+O+cis+PPI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'Unique state'!$B$3:$H$3</c15:sqref>
                  </c15:fullRef>
                </c:ext>
              </c:extLst>
              <c:f>'Unique state'!$B$3:$E$3</c:f>
              <c:strCache>
                <c:ptCount val="4"/>
                <c:pt idx="0">
                  <c:v>n=2</c:v>
                </c:pt>
                <c:pt idx="1">
                  <c:v>n=3</c:v>
                </c:pt>
                <c:pt idx="2">
                  <c:v>n=4</c:v>
                </c:pt>
                <c:pt idx="3">
                  <c:v>n=5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'Unique state'!$B$8:$H$8</c15:sqref>
                  </c15:fullRef>
                </c:ext>
              </c:extLst>
              <c:f>'Unique state'!$B$8:$E$8</c:f>
              <c:numCache>
                <c:formatCode>0.00%</c:formatCode>
                <c:ptCount val="4"/>
                <c:pt idx="0">
                  <c:v>1</c:v>
                </c:pt>
                <c:pt idx="1">
                  <c:v>0.375</c:v>
                </c:pt>
                <c:pt idx="2">
                  <c:v>3.1300000000000001E-2</c:v>
                </c:pt>
                <c:pt idx="3">
                  <c:v>5.8999999999999999E-3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5A5-45A5-A266-3E783AE1B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358864"/>
        <c:axId val="290359424"/>
      </c:lineChart>
      <c:catAx>
        <c:axId val="29035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59424"/>
        <c:crosses val="autoZero"/>
        <c:auto val="1"/>
        <c:lblAlgn val="ctr"/>
        <c:lblOffset val="100"/>
        <c:noMultiLvlLbl val="0"/>
      </c:catAx>
      <c:valAx>
        <c:axId val="290359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5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9171351967178"/>
          <c:y val="2.0256529019845371E-2"/>
          <c:w val="0.8019041061279566"/>
          <c:h val="0.80898896687687794"/>
        </c:manualLayout>
      </c:layout>
      <c:lineChart>
        <c:grouping val="standard"/>
        <c:varyColors val="0"/>
        <c:ser>
          <c:idx val="0"/>
          <c:order val="0"/>
          <c:tx>
            <c:strRef>
              <c:f>visibility!$A$5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visibility!$B$4:$D$4</c15:sqref>
                  </c15:fullRef>
                </c:ext>
              </c:extLst>
              <c:f>visibility!$B$4:$D$4</c:f>
              <c:strCache>
                <c:ptCount val="3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visibility!$B$5:$D$5</c15:sqref>
                  </c15:fullRef>
                </c:ext>
              </c:extLst>
              <c:f>visibility!$B$5:$D$5</c:f>
              <c:numCache>
                <c:formatCode>0.00</c:formatCode>
                <c:ptCount val="3"/>
                <c:pt idx="0">
                  <c:v>0.1</c:v>
                </c:pt>
                <c:pt idx="1">
                  <c:v>1.83E-2</c:v>
                </c:pt>
                <c:pt idx="2">
                  <c:v>4.0000000000000001E-3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4F-45F7-900D-B2A1D0394B5D}"/>
            </c:ext>
          </c:extLst>
        </c:ser>
        <c:ser>
          <c:idx val="1"/>
          <c:order val="1"/>
          <c:tx>
            <c:strRef>
              <c:f>visibility!$A$6</c:f>
              <c:strCache>
                <c:ptCount val="1"/>
                <c:pt idx="0">
                  <c:v>D+PPI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dPt>
            <c:idx val="1"/>
            <c:marker>
              <c:symbol val="triangle"/>
              <c:size val="11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prstDash val="lgDashDotDot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A12F-4C21-8826-080CBA6E754B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visibility!$B$4:$D$4</c15:sqref>
                  </c15:fullRef>
                </c:ext>
              </c:extLst>
              <c:f>visibility!$B$4:$D$4</c:f>
              <c:strCache>
                <c:ptCount val="3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visibility!$B$6:$D$6</c15:sqref>
                  </c15:fullRef>
                </c:ext>
              </c:extLst>
              <c:f>visibility!$B$6:$D$6</c:f>
              <c:numCache>
                <c:formatCode>0.00</c:formatCode>
                <c:ptCount val="3"/>
                <c:pt idx="0">
                  <c:v>0.2</c:v>
                </c:pt>
                <c:pt idx="1">
                  <c:v>0.11119999999999999</c:v>
                </c:pt>
                <c:pt idx="2">
                  <c:v>5.8599999999999999E-2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4F-45F7-900D-B2A1D0394B5D}"/>
            </c:ext>
          </c:extLst>
        </c:ser>
        <c:ser>
          <c:idx val="5"/>
          <c:order val="2"/>
          <c:tx>
            <c:strRef>
              <c:f>visibility!$A$7</c:f>
              <c:strCache>
                <c:ptCount val="1"/>
                <c:pt idx="0">
                  <c:v>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visibility!$B$4:$D$4</c15:sqref>
                  </c15:fullRef>
                </c:ext>
              </c:extLst>
              <c:f>visibility!$B$4:$D$4</c:f>
              <c:strCache>
                <c:ptCount val="3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visibility!$B$7:$F$7</c15:sqref>
                  </c15:fullRef>
                </c:ext>
              </c:extLst>
              <c:f>visibility!$B$7:$D$7</c:f>
              <c:numCache>
                <c:formatCode>0.00</c:formatCode>
                <c:ptCount val="3"/>
                <c:pt idx="0">
                  <c:v>0.4</c:v>
                </c:pt>
                <c:pt idx="1">
                  <c:v>0.14680000000000001</c:v>
                </c:pt>
                <c:pt idx="2">
                  <c:v>6.3399999999999998E-2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E4F-45F7-900D-B2A1D0394B5D}"/>
            </c:ext>
          </c:extLst>
        </c:ser>
        <c:ser>
          <c:idx val="6"/>
          <c:order val="3"/>
          <c:tx>
            <c:strRef>
              <c:f>visibility!$A$8</c:f>
              <c:strCache>
                <c:ptCount val="1"/>
                <c:pt idx="0">
                  <c:v>DO+PPI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square"/>
            <c:size val="11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visibility!$B$4:$D$4</c15:sqref>
                  </c15:fullRef>
                </c:ext>
              </c:extLst>
              <c:f>visibility!$B$4:$D$4</c:f>
              <c:strCache>
                <c:ptCount val="3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visibility!$B$8:$D$8</c15:sqref>
                  </c15:fullRef>
                </c:ext>
              </c:extLst>
              <c:f>visibility!$B$8:$D$8</c:f>
              <c:numCache>
                <c:formatCode>0.00</c:formatCode>
                <c:ptCount val="3"/>
                <c:pt idx="0">
                  <c:v>0.5</c:v>
                </c:pt>
                <c:pt idx="1">
                  <c:v>0.38069999999999998</c:v>
                </c:pt>
                <c:pt idx="2">
                  <c:v>0.29830000000000001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E4F-45F7-900D-B2A1D0394B5D}"/>
            </c:ext>
          </c:extLst>
        </c:ser>
        <c:ser>
          <c:idx val="7"/>
          <c:order val="4"/>
          <c:tx>
            <c:strRef>
              <c:f>visibility!$A$9</c:f>
              <c:strCache>
                <c:ptCount val="1"/>
                <c:pt idx="0">
                  <c:v>+cis(+PPI)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11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visibility!$B$4:$D$4</c15:sqref>
                  </c15:fullRef>
                </c:ext>
              </c:extLst>
              <c:f>visibility!$B$4:$D$4</c:f>
              <c:strCache>
                <c:ptCount val="3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visibility!$B$9:$D$9</c15:sqref>
                  </c15:fullRef>
                </c:ext>
              </c:extLst>
              <c:f>visibility!$B$9:$D$9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E4F-45F7-900D-B2A1D0394B5D}"/>
            </c:ext>
          </c:extLst>
        </c:ser>
        <c:ser>
          <c:idx val="2"/>
          <c:order val="5"/>
          <c:tx>
            <c:v>D+PPI (highest state)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k=2</c:v>
              </c:pt>
              <c:pt idx="1">
                <c:v>k=3</c:v>
              </c:pt>
              <c:pt idx="2">
                <c:v>k=4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visibility!$F$6:$H$6</c15:sqref>
                  </c15:fullRef>
                </c:ext>
              </c:extLst>
              <c:f>visibility!$F$6:$H$6</c:f>
              <c:numCache>
                <c:formatCode>_(* #,##0.00_);_(* \(#,##0.00\);_(* "-"??_);_(@_)</c:formatCode>
                <c:ptCount val="3"/>
                <c:pt idx="0">
                  <c:v>0.8</c:v>
                </c:pt>
                <c:pt idx="1">
                  <c:v>0.88959999999999995</c:v>
                </c:pt>
                <c:pt idx="2">
                  <c:v>0.93759999999999999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960560"/>
        <c:axId val="286961120"/>
        <c:extLst xmlns:c16r2="http://schemas.microsoft.com/office/drawing/2015/06/chart"/>
      </c:lineChart>
      <c:catAx>
        <c:axId val="2869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1120"/>
        <c:crosses val="autoZero"/>
        <c:auto val="1"/>
        <c:lblAlgn val="ctr"/>
        <c:lblOffset val="100"/>
        <c:noMultiLvlLbl val="0"/>
      </c:catAx>
      <c:valAx>
        <c:axId val="286961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Average % of nodes in SPSD with full visibility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056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% of visible edges in SPSD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visibility!$K$4</c:f>
              <c:strCache>
                <c:ptCount val="1"/>
                <c:pt idx="0">
                  <c:v>k=2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visibility!$J$5:$J$9</c:f>
              <c:strCache>
                <c:ptCount val="5"/>
                <c:pt idx="0">
                  <c:v>D</c:v>
                </c:pt>
                <c:pt idx="1">
                  <c:v>D+PPI</c:v>
                </c:pt>
                <c:pt idx="2">
                  <c:v>DO</c:v>
                </c:pt>
                <c:pt idx="3">
                  <c:v>DO+PPI</c:v>
                </c:pt>
                <c:pt idx="4">
                  <c:v>+cis(+PPI)</c:v>
                </c:pt>
              </c:strCache>
            </c:strRef>
          </c:cat>
          <c:val>
            <c:numRef>
              <c:f>visibility!$K$5:$K$9</c:f>
              <c:numCache>
                <c:formatCode>0.00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0.6</c:v>
                </c:pt>
                <c:pt idx="3">
                  <c:v>0.65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visibility!$L$4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visibility!$J$5:$J$9</c:f>
              <c:strCache>
                <c:ptCount val="5"/>
                <c:pt idx="0">
                  <c:v>D</c:v>
                </c:pt>
                <c:pt idx="1">
                  <c:v>D+PPI</c:v>
                </c:pt>
                <c:pt idx="2">
                  <c:v>DO</c:v>
                </c:pt>
                <c:pt idx="3">
                  <c:v>DO+PPI</c:v>
                </c:pt>
                <c:pt idx="4">
                  <c:v>+cis(+PPI)</c:v>
                </c:pt>
              </c:strCache>
            </c:strRef>
          </c:cat>
          <c:val>
            <c:numRef>
              <c:f>visibility!$L$5:$L$9</c:f>
              <c:numCache>
                <c:formatCode>0.00</c:formatCode>
                <c:ptCount val="5"/>
                <c:pt idx="0">
                  <c:v>0.52300000000000002</c:v>
                </c:pt>
                <c:pt idx="1">
                  <c:v>0.73860000000000003</c:v>
                </c:pt>
                <c:pt idx="2">
                  <c:v>0.52290000000000003</c:v>
                </c:pt>
                <c:pt idx="3">
                  <c:v>0.66059999999999997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visibility!$M$4</c:f>
              <c:strCache>
                <c:ptCount val="1"/>
                <c:pt idx="0">
                  <c:v>k=4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visibility!$J$5:$J$9</c:f>
              <c:strCache>
                <c:ptCount val="5"/>
                <c:pt idx="0">
                  <c:v>D</c:v>
                </c:pt>
                <c:pt idx="1">
                  <c:v>D+PPI</c:v>
                </c:pt>
                <c:pt idx="2">
                  <c:v>DO</c:v>
                </c:pt>
                <c:pt idx="3">
                  <c:v>DO+PPI</c:v>
                </c:pt>
                <c:pt idx="4">
                  <c:v>+cis(+PPI)</c:v>
                </c:pt>
              </c:strCache>
            </c:strRef>
          </c:cat>
          <c:val>
            <c:numRef>
              <c:f>visibility!$M$5:$M$9</c:f>
              <c:numCache>
                <c:formatCode>0.00</c:formatCode>
                <c:ptCount val="5"/>
                <c:pt idx="0">
                  <c:v>0.50160000000000005</c:v>
                </c:pt>
                <c:pt idx="1">
                  <c:v>0.79039999999999999</c:v>
                </c:pt>
                <c:pt idx="2">
                  <c:v>0.50170000000000003</c:v>
                </c:pt>
                <c:pt idx="3">
                  <c:v>0.69269999999999998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511840"/>
        <c:axId val="373513520"/>
      </c:barChart>
      <c:catAx>
        <c:axId val="3735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13520"/>
        <c:crosses val="autoZero"/>
        <c:auto val="1"/>
        <c:lblAlgn val="ctr"/>
        <c:lblOffset val="100"/>
        <c:noMultiLvlLbl val="0"/>
      </c:catAx>
      <c:valAx>
        <c:axId val="3735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Probability of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UnAmbiguity!$I$15</c:f>
              <c:strCache>
                <c:ptCount val="1"/>
                <c:pt idx="0">
                  <c:v>1D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UnAmbiguity!$J$13:$T$14</c:f>
              <c:multiLvlStrCache>
                <c:ptCount val="11"/>
                <c:lvl>
                  <c:pt idx="0">
                    <c:v>D or DO</c:v>
                  </c:pt>
                  <c:pt idx="1">
                    <c:v>+PPI</c:v>
                  </c:pt>
                  <c:pt idx="2">
                    <c:v>+cis(+PPI)</c:v>
                  </c:pt>
                  <c:pt idx="4">
                    <c:v> D or DO</c:v>
                  </c:pt>
                  <c:pt idx="5">
                    <c:v>+PPI</c:v>
                  </c:pt>
                  <c:pt idx="6">
                    <c:v>+cis(+PPI)</c:v>
                  </c:pt>
                  <c:pt idx="8">
                    <c:v>D or DO</c:v>
                  </c:pt>
                  <c:pt idx="9">
                    <c:v>+PPI</c:v>
                  </c:pt>
                  <c:pt idx="10">
                    <c:v>+cis(+PPI)</c:v>
                  </c:pt>
                </c:lvl>
                <c:lvl>
                  <c:pt idx="0">
                    <c:v>k=2, </c:v>
                  </c:pt>
                  <c:pt idx="4">
                    <c:v>k=3, </c:v>
                  </c:pt>
                  <c:pt idx="8">
                    <c:v>k=4, </c:v>
                  </c:pt>
                </c:lvl>
              </c:multiLvlStrCache>
            </c:multiLvlStrRef>
          </c:cat>
          <c:val>
            <c:numRef>
              <c:f>UnAmbiguity!$J$15:$T$15</c:f>
              <c:numCache>
                <c:formatCode>_(* #,##0.00_);_(* \(#,##0.00\);_(* "-"??_);_(@_)</c:formatCode>
                <c:ptCount val="11"/>
                <c:pt idx="0">
                  <c:v>0.05</c:v>
                </c:pt>
                <c:pt idx="1">
                  <c:v>0.15</c:v>
                </c:pt>
                <c:pt idx="2">
                  <c:v>0.45</c:v>
                </c:pt>
                <c:pt idx="4" formatCode="_(* #,##0.000_);_(* \(#,##0.000\);_(* &quot;-&quot;??_);_(@_)">
                  <c:v>1.1000000000000001E-3</c:v>
                </c:pt>
                <c:pt idx="5">
                  <c:v>8.0000000000000002E-3</c:v>
                </c:pt>
                <c:pt idx="6">
                  <c:v>3.1E-2</c:v>
                </c:pt>
                <c:pt idx="8" formatCode="0.00E+00">
                  <c:v>1.9352000000000001E-6</c:v>
                </c:pt>
                <c:pt idx="9" formatCode="0.00E+00">
                  <c:v>2.9026999999999998E-5</c:v>
                </c:pt>
                <c:pt idx="10" formatCode="0.00E+00">
                  <c:v>1.5674999999999999E-4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12-4B8C-8B76-912FC3849B27}"/>
            </c:ext>
          </c:extLst>
        </c:ser>
        <c:ser>
          <c:idx val="1"/>
          <c:order val="1"/>
          <c:tx>
            <c:strRef>
              <c:f>UnAmbiguity!$I$16</c:f>
              <c:strCache>
                <c:ptCount val="1"/>
                <c:pt idx="0">
                  <c:v>2D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UnAmbiguity!$J$13:$T$14</c:f>
              <c:multiLvlStrCache>
                <c:ptCount val="11"/>
                <c:lvl>
                  <c:pt idx="0">
                    <c:v>D or DO</c:v>
                  </c:pt>
                  <c:pt idx="1">
                    <c:v>+PPI</c:v>
                  </c:pt>
                  <c:pt idx="2">
                    <c:v>+cis(+PPI)</c:v>
                  </c:pt>
                  <c:pt idx="4">
                    <c:v> D or DO</c:v>
                  </c:pt>
                  <c:pt idx="5">
                    <c:v>+PPI</c:v>
                  </c:pt>
                  <c:pt idx="6">
                    <c:v>+cis(+PPI)</c:v>
                  </c:pt>
                  <c:pt idx="8">
                    <c:v>D or DO</c:v>
                  </c:pt>
                  <c:pt idx="9">
                    <c:v>+PPI</c:v>
                  </c:pt>
                  <c:pt idx="10">
                    <c:v>+cis(+PPI)</c:v>
                  </c:pt>
                </c:lvl>
                <c:lvl>
                  <c:pt idx="0">
                    <c:v>k=2, </c:v>
                  </c:pt>
                  <c:pt idx="4">
                    <c:v>k=3, </c:v>
                  </c:pt>
                  <c:pt idx="8">
                    <c:v>k=4, </c:v>
                  </c:pt>
                </c:lvl>
              </c:multiLvlStrCache>
            </c:multiLvlStrRef>
          </c:cat>
          <c:val>
            <c:numRef>
              <c:f>UnAmbiguity!$J$16:$T$16</c:f>
              <c:numCache>
                <c:formatCode>_(* #,##0.00_);_(* \(#,##0.00\);_(* "-"??_);_(@_)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4" formatCode="_(* #,##0.000_);_(* \(#,##0.000\);_(* &quot;-&quot;??_);_(@_)">
                  <c:v>4.5999999999999999E-3</c:v>
                </c:pt>
                <c:pt idx="5">
                  <c:v>3.6700000000000003E-2</c:v>
                </c:pt>
                <c:pt idx="6">
                  <c:v>7.7399999999999997E-2</c:v>
                </c:pt>
                <c:pt idx="8" formatCode="0.00E+00">
                  <c:v>1.5481E-5</c:v>
                </c:pt>
                <c:pt idx="9" formatCode="0.00E+00">
                  <c:v>2.3567E-4</c:v>
                </c:pt>
                <c:pt idx="10" formatCode="0.00E+00">
                  <c:v>6.1149000000000002E-4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12-4B8C-8B76-912FC3849B27}"/>
            </c:ext>
          </c:extLst>
        </c:ser>
        <c:ser>
          <c:idx val="2"/>
          <c:order val="2"/>
          <c:tx>
            <c:strRef>
              <c:f>UnAmbiguity!$I$17</c:f>
              <c:strCache>
                <c:ptCount val="1"/>
                <c:pt idx="0">
                  <c:v>3D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UnAmbiguity!$J$13:$T$14</c:f>
              <c:multiLvlStrCache>
                <c:ptCount val="11"/>
                <c:lvl>
                  <c:pt idx="0">
                    <c:v>D or DO</c:v>
                  </c:pt>
                  <c:pt idx="1">
                    <c:v>+PPI</c:v>
                  </c:pt>
                  <c:pt idx="2">
                    <c:v>+cis(+PPI)</c:v>
                  </c:pt>
                  <c:pt idx="4">
                    <c:v> D or DO</c:v>
                  </c:pt>
                  <c:pt idx="5">
                    <c:v>+PPI</c:v>
                  </c:pt>
                  <c:pt idx="6">
                    <c:v>+cis(+PPI)</c:v>
                  </c:pt>
                  <c:pt idx="8">
                    <c:v>D or DO</c:v>
                  </c:pt>
                  <c:pt idx="9">
                    <c:v>+PPI</c:v>
                  </c:pt>
                  <c:pt idx="10">
                    <c:v>+cis(+PPI)</c:v>
                  </c:pt>
                </c:lvl>
                <c:lvl>
                  <c:pt idx="0">
                    <c:v>k=2, </c:v>
                  </c:pt>
                  <c:pt idx="4">
                    <c:v>k=3, </c:v>
                  </c:pt>
                  <c:pt idx="8">
                    <c:v>k=4, </c:v>
                  </c:pt>
                </c:lvl>
              </c:multiLvlStrCache>
            </c:multiLvlStrRef>
          </c:cat>
          <c:val>
            <c:numRef>
              <c:f>UnAmbiguity!$J$17:$T$17</c:f>
              <c:numCache>
                <c:formatCode>_(* #,##0.00_);_(* \(#,##0.00\);_(* "-"??_);_(@_)</c:formatCode>
                <c:ptCount val="11"/>
                <c:pt idx="4" formatCode="_(* #,##0.000_);_(* \(#,##0.000\);_(* &quot;-&quot;??_);_(@_)">
                  <c:v>9.1999999999999998E-3</c:v>
                </c:pt>
                <c:pt idx="5">
                  <c:v>7.8E-2</c:v>
                </c:pt>
                <c:pt idx="6">
                  <c:v>0.1244</c:v>
                </c:pt>
                <c:pt idx="8" formatCode="0.00E+00">
                  <c:v>6.1925000000000001E-5</c:v>
                </c:pt>
                <c:pt idx="9" formatCode="0.00E+00">
                  <c:v>9.6146000000000003E-4</c:v>
                </c:pt>
                <c:pt idx="10" formatCode="_(* #,##0.0000_);_(* \(#,##0.0000\);_(* &quot;-&quot;??_);_(@_)">
                  <c:v>1.6000000000000001E-3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C12-4B8C-8B76-912FC3849B27}"/>
            </c:ext>
          </c:extLst>
        </c:ser>
        <c:ser>
          <c:idx val="3"/>
          <c:order val="3"/>
          <c:tx>
            <c:strRef>
              <c:f>UnAmbiguity!$I$18</c:f>
              <c:strCache>
                <c:ptCount val="1"/>
                <c:pt idx="0">
                  <c:v>4D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cat>
            <c:multiLvlStrRef>
              <c:f>UnAmbiguity!$J$13:$T$14</c:f>
              <c:multiLvlStrCache>
                <c:ptCount val="11"/>
                <c:lvl>
                  <c:pt idx="0">
                    <c:v>D or DO</c:v>
                  </c:pt>
                  <c:pt idx="1">
                    <c:v>+PPI</c:v>
                  </c:pt>
                  <c:pt idx="2">
                    <c:v>+cis(+PPI)</c:v>
                  </c:pt>
                  <c:pt idx="4">
                    <c:v> D or DO</c:v>
                  </c:pt>
                  <c:pt idx="5">
                    <c:v>+PPI</c:v>
                  </c:pt>
                  <c:pt idx="6">
                    <c:v>+cis(+PPI)</c:v>
                  </c:pt>
                  <c:pt idx="8">
                    <c:v>D or DO</c:v>
                  </c:pt>
                  <c:pt idx="9">
                    <c:v>+PPI</c:v>
                  </c:pt>
                  <c:pt idx="10">
                    <c:v>+cis(+PPI)</c:v>
                  </c:pt>
                </c:lvl>
                <c:lvl>
                  <c:pt idx="0">
                    <c:v>k=2, </c:v>
                  </c:pt>
                  <c:pt idx="4">
                    <c:v>k=3, </c:v>
                  </c:pt>
                  <c:pt idx="8">
                    <c:v>k=4, </c:v>
                  </c:pt>
                </c:lvl>
              </c:multiLvlStrCache>
            </c:multiLvlStrRef>
          </c:cat>
          <c:val>
            <c:numRef>
              <c:f>UnAmbiguity!$J$18:$T$18</c:f>
              <c:numCache>
                <c:formatCode>_(* #,##0.00_);_(* \(#,##0.00\);_(* "-"??_);_(@_)</c:formatCode>
                <c:ptCount val="11"/>
                <c:pt idx="4" formatCode="_(* #,##0.000_);_(* \(#,##0.000\);_(* &quot;-&quot;??_);_(@_)">
                  <c:v>9.1999999999999998E-3</c:v>
                </c:pt>
                <c:pt idx="5">
                  <c:v>7.8E-2</c:v>
                </c:pt>
                <c:pt idx="6">
                  <c:v>0.1244</c:v>
                </c:pt>
                <c:pt idx="8" formatCode="0.00E+00">
                  <c:v>1.2385E-4</c:v>
                </c:pt>
                <c:pt idx="9" formatCode="_(* #,##0.0000_);_(* \(#,##0.0000\);_(* &quot;-&quot;??_);_(@_)">
                  <c:v>1.9E-3</c:v>
                </c:pt>
                <c:pt idx="10" formatCode="_(* #,##0.0000_);_(* \(#,##0.0000\);_(* &quot;-&quot;??_);_(@_)">
                  <c:v>2.7000000000000001E-3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C12-4B8C-8B76-912FC3849B27}"/>
            </c:ext>
          </c:extLst>
        </c:ser>
        <c:ser>
          <c:idx val="4"/>
          <c:order val="4"/>
          <c:tx>
            <c:strRef>
              <c:f>UnAmbiguity!$I$20</c:f>
              <c:strCache>
                <c:ptCount val="1"/>
                <c:pt idx="0">
                  <c:v>1DO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UnAmbiguity!$J$13:$T$14</c:f>
              <c:multiLvlStrCache>
                <c:ptCount val="11"/>
                <c:lvl>
                  <c:pt idx="0">
                    <c:v>D or DO</c:v>
                  </c:pt>
                  <c:pt idx="1">
                    <c:v>+PPI</c:v>
                  </c:pt>
                  <c:pt idx="2">
                    <c:v>+cis(+PPI)</c:v>
                  </c:pt>
                  <c:pt idx="4">
                    <c:v> D or DO</c:v>
                  </c:pt>
                  <c:pt idx="5">
                    <c:v>+PPI</c:v>
                  </c:pt>
                  <c:pt idx="6">
                    <c:v>+cis(+PPI)</c:v>
                  </c:pt>
                  <c:pt idx="8">
                    <c:v>D or DO</c:v>
                  </c:pt>
                  <c:pt idx="9">
                    <c:v>+PPI</c:v>
                  </c:pt>
                  <c:pt idx="10">
                    <c:v>+cis(+PPI)</c:v>
                  </c:pt>
                </c:lvl>
                <c:lvl>
                  <c:pt idx="0">
                    <c:v>k=2, </c:v>
                  </c:pt>
                  <c:pt idx="4">
                    <c:v>k=3, </c:v>
                  </c:pt>
                  <c:pt idx="8">
                    <c:v>k=4, </c:v>
                  </c:pt>
                </c:lvl>
              </c:multiLvlStrCache>
            </c:multiLvlStrRef>
          </c:cat>
          <c:val>
            <c:numRef>
              <c:f>UnAmbiguity!$J$20:$T$20</c:f>
              <c:numCache>
                <c:formatCode>_(* #,##0.00_);_(* \(#,##0.00\);_(* "-"??_);_(@_)</c:formatCode>
                <c:ptCount val="11"/>
                <c:pt idx="0">
                  <c:v>0.2</c:v>
                </c:pt>
                <c:pt idx="1">
                  <c:v>0.3</c:v>
                </c:pt>
                <c:pt idx="2">
                  <c:v>0.8</c:v>
                </c:pt>
                <c:pt idx="4" formatCode="_(* #,##0.000_);_(* \(#,##0.000\);_(* &quot;-&quot;??_);_(@_)">
                  <c:v>9.1999999999999998E-3</c:v>
                </c:pt>
                <c:pt idx="5">
                  <c:v>2.64E-2</c:v>
                </c:pt>
                <c:pt idx="6">
                  <c:v>7.3400000000000007E-2</c:v>
                </c:pt>
                <c:pt idx="8" formatCode="0.00E+00">
                  <c:v>3.0963000000000002E-5</c:v>
                </c:pt>
                <c:pt idx="9" formatCode="0.00E+00">
                  <c:v>1.4707000000000001E-4</c:v>
                </c:pt>
                <c:pt idx="10" formatCode="0.00E+00">
                  <c:v>4.9540000000000001E-4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C12-4B8C-8B76-912FC3849B27}"/>
            </c:ext>
          </c:extLst>
        </c:ser>
        <c:ser>
          <c:idx val="5"/>
          <c:order val="5"/>
          <c:tx>
            <c:strRef>
              <c:f>UnAmbiguity!$I$21</c:f>
              <c:strCache>
                <c:ptCount val="1"/>
                <c:pt idx="0">
                  <c:v>2DO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UnAmbiguity!$J$13:$T$14</c:f>
              <c:multiLvlStrCache>
                <c:ptCount val="11"/>
                <c:lvl>
                  <c:pt idx="0">
                    <c:v>D or DO</c:v>
                  </c:pt>
                  <c:pt idx="1">
                    <c:v>+PPI</c:v>
                  </c:pt>
                  <c:pt idx="2">
                    <c:v>+cis(+PPI)</c:v>
                  </c:pt>
                  <c:pt idx="4">
                    <c:v> D or DO</c:v>
                  </c:pt>
                  <c:pt idx="5">
                    <c:v>+PPI</c:v>
                  </c:pt>
                  <c:pt idx="6">
                    <c:v>+cis(+PPI)</c:v>
                  </c:pt>
                  <c:pt idx="8">
                    <c:v>D or DO</c:v>
                  </c:pt>
                  <c:pt idx="9">
                    <c:v>+PPI</c:v>
                  </c:pt>
                  <c:pt idx="10">
                    <c:v>+cis(+PPI)</c:v>
                  </c:pt>
                </c:lvl>
                <c:lvl>
                  <c:pt idx="0">
                    <c:v>k=2, </c:v>
                  </c:pt>
                  <c:pt idx="4">
                    <c:v>k=3, </c:v>
                  </c:pt>
                  <c:pt idx="8">
                    <c:v>k=4, </c:v>
                  </c:pt>
                </c:lvl>
              </c:multiLvlStrCache>
            </c:multiLvlStrRef>
          </c:cat>
          <c:val>
            <c:numRef>
              <c:f>UnAmbiguity!$J$21:$T$21</c:f>
              <c:numCache>
                <c:formatCode>_(* #,##0.00_);_(* \(#,##0.00\);_(* "-"??_);_(@_)</c:formatCode>
                <c:ptCount val="11"/>
                <c:pt idx="0">
                  <c:v>0.4</c:v>
                </c:pt>
                <c:pt idx="1">
                  <c:v>0.5</c:v>
                </c:pt>
                <c:pt idx="2">
                  <c:v>1</c:v>
                </c:pt>
                <c:pt idx="4">
                  <c:v>3.6700000000000003E-2</c:v>
                </c:pt>
                <c:pt idx="5">
                  <c:v>0.11700000000000001</c:v>
                </c:pt>
                <c:pt idx="6">
                  <c:v>0.33489999999999998</c:v>
                </c:pt>
                <c:pt idx="8" formatCode="0.00E+00">
                  <c:v>2.477E-4</c:v>
                </c:pt>
                <c:pt idx="9" formatCode="_(* #,##0.0000_);_(* \(#,##0.0000\);_(* &quot;-&quot;??_);_(@_)">
                  <c:v>1.1999999999999999E-3</c:v>
                </c:pt>
                <c:pt idx="10" formatCode="_(* #,##0.000_);_(* \(#,##0.000\);_(* &quot;-&quot;??_);_(@_)">
                  <c:v>4.0000000000000001E-3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C12-4B8C-8B76-912FC3849B27}"/>
            </c:ext>
          </c:extLst>
        </c:ser>
        <c:ser>
          <c:idx val="6"/>
          <c:order val="6"/>
          <c:tx>
            <c:strRef>
              <c:f>UnAmbiguity!$I$22</c:f>
              <c:strCache>
                <c:ptCount val="1"/>
                <c:pt idx="0">
                  <c:v>3DO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UnAmbiguity!$J$13:$T$14</c:f>
              <c:multiLvlStrCache>
                <c:ptCount val="11"/>
                <c:lvl>
                  <c:pt idx="0">
                    <c:v>D or DO</c:v>
                  </c:pt>
                  <c:pt idx="1">
                    <c:v>+PPI</c:v>
                  </c:pt>
                  <c:pt idx="2">
                    <c:v>+cis(+PPI)</c:v>
                  </c:pt>
                  <c:pt idx="4">
                    <c:v> D or DO</c:v>
                  </c:pt>
                  <c:pt idx="5">
                    <c:v>+PPI</c:v>
                  </c:pt>
                  <c:pt idx="6">
                    <c:v>+cis(+PPI)</c:v>
                  </c:pt>
                  <c:pt idx="8">
                    <c:v>D or DO</c:v>
                  </c:pt>
                  <c:pt idx="9">
                    <c:v>+PPI</c:v>
                  </c:pt>
                  <c:pt idx="10">
                    <c:v>+cis(+PPI)</c:v>
                  </c:pt>
                </c:lvl>
                <c:lvl>
                  <c:pt idx="0">
                    <c:v>k=2, </c:v>
                  </c:pt>
                  <c:pt idx="4">
                    <c:v>k=3, </c:v>
                  </c:pt>
                  <c:pt idx="8">
                    <c:v>k=4, </c:v>
                  </c:pt>
                </c:lvl>
              </c:multiLvlStrCache>
            </c:multiLvlStrRef>
          </c:cat>
          <c:val>
            <c:numRef>
              <c:f>UnAmbiguity!$J$22:$T$22</c:f>
              <c:numCache>
                <c:formatCode>_(* #,##0.00_);_(* \(#,##0.00\);_(* "-"??_);_(@_)</c:formatCode>
                <c:ptCount val="11"/>
                <c:pt idx="4">
                  <c:v>7.3400000000000007E-2</c:v>
                </c:pt>
                <c:pt idx="5">
                  <c:v>0.24540000000000001</c:v>
                </c:pt>
                <c:pt idx="6">
                  <c:v>0.71099999999999997</c:v>
                </c:pt>
                <c:pt idx="8" formatCode="_(* #,##0.000_);_(* \(#,##0.000\);_(* &quot;-&quot;??_);_(@_)">
                  <c:v>9.9080000000000001E-4</c:v>
                </c:pt>
                <c:pt idx="9" formatCode="_(* #,##0.000_);_(* \(#,##0.000\);_(* &quot;-&quot;??_);_(@_)">
                  <c:v>4.7999999999999996E-3</c:v>
                </c:pt>
                <c:pt idx="10" formatCode="_(* #,##0.000_);_(* \(#,##0.000\);_(* &quot;-&quot;??_);_(@_)">
                  <c:v>1.6400000000000001E-2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C12-4B8C-8B76-912FC3849B27}"/>
            </c:ext>
          </c:extLst>
        </c:ser>
        <c:ser>
          <c:idx val="7"/>
          <c:order val="7"/>
          <c:tx>
            <c:strRef>
              <c:f>UnAmbiguity!$I$23</c:f>
              <c:strCache>
                <c:ptCount val="1"/>
                <c:pt idx="0">
                  <c:v>4DO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multiLvlStrRef>
              <c:f>UnAmbiguity!$J$13:$T$14</c:f>
              <c:multiLvlStrCache>
                <c:ptCount val="11"/>
                <c:lvl>
                  <c:pt idx="0">
                    <c:v>D or DO</c:v>
                  </c:pt>
                  <c:pt idx="1">
                    <c:v>+PPI</c:v>
                  </c:pt>
                  <c:pt idx="2">
                    <c:v>+cis(+PPI)</c:v>
                  </c:pt>
                  <c:pt idx="4">
                    <c:v> D or DO</c:v>
                  </c:pt>
                  <c:pt idx="5">
                    <c:v>+PPI</c:v>
                  </c:pt>
                  <c:pt idx="6">
                    <c:v>+cis(+PPI)</c:v>
                  </c:pt>
                  <c:pt idx="8">
                    <c:v>D or DO</c:v>
                  </c:pt>
                  <c:pt idx="9">
                    <c:v>+PPI</c:v>
                  </c:pt>
                  <c:pt idx="10">
                    <c:v>+cis(+PPI)</c:v>
                  </c:pt>
                </c:lvl>
                <c:lvl>
                  <c:pt idx="0">
                    <c:v>k=2, </c:v>
                  </c:pt>
                  <c:pt idx="4">
                    <c:v>k=3, </c:v>
                  </c:pt>
                  <c:pt idx="8">
                    <c:v>k=4, </c:v>
                  </c:pt>
                </c:lvl>
              </c:multiLvlStrCache>
            </c:multiLvlStrRef>
          </c:cat>
          <c:val>
            <c:numRef>
              <c:f>UnAmbiguity!$J$23:$T$23</c:f>
              <c:numCache>
                <c:formatCode>_(* #,##0.00_);_(* \(#,##0.00\);_(* "-"??_);_(@_)</c:formatCode>
                <c:ptCount val="11"/>
                <c:pt idx="4">
                  <c:v>0.14680000000000001</c:v>
                </c:pt>
                <c:pt idx="5">
                  <c:v>0.38069999999999998</c:v>
                </c:pt>
                <c:pt idx="6">
                  <c:v>1</c:v>
                </c:pt>
                <c:pt idx="8" formatCode="General">
                  <c:v>4.0000000000000001E-3</c:v>
                </c:pt>
                <c:pt idx="9" formatCode="General">
                  <c:v>1.9900000000000001E-2</c:v>
                </c:pt>
                <c:pt idx="10" formatCode="General">
                  <c:v>6.8500000000000005E-2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C12-4B8C-8B76-912FC384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415840"/>
        <c:axId val="290416400"/>
      </c:lineChart>
      <c:catAx>
        <c:axId val="2904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16400"/>
        <c:crosses val="autoZero"/>
        <c:auto val="1"/>
        <c:lblAlgn val="ctr"/>
        <c:lblOffset val="100"/>
        <c:noMultiLvlLbl val="0"/>
      </c:catAx>
      <c:valAx>
        <c:axId val="290416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UnAmbiguity!$L$13:$L$14</c:f>
              <c:strCache>
                <c:ptCount val="2"/>
                <c:pt idx="0">
                  <c:v>k=2, </c:v>
                </c:pt>
                <c:pt idx="1">
                  <c:v>+cis(+PPI)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UnAmbiguity!$I$15:$I$23</c:f>
              <c:strCache>
                <c:ptCount val="9"/>
                <c:pt idx="0">
                  <c:v>1D</c:v>
                </c:pt>
                <c:pt idx="1">
                  <c:v>2D</c:v>
                </c:pt>
                <c:pt idx="2">
                  <c:v>3D</c:v>
                </c:pt>
                <c:pt idx="3">
                  <c:v>4D</c:v>
                </c:pt>
                <c:pt idx="5">
                  <c:v>1DO</c:v>
                </c:pt>
                <c:pt idx="6">
                  <c:v>2DO</c:v>
                </c:pt>
                <c:pt idx="7">
                  <c:v>3DO</c:v>
                </c:pt>
                <c:pt idx="8">
                  <c:v>4DO</c:v>
                </c:pt>
              </c:strCache>
            </c:strRef>
          </c:cat>
          <c:val>
            <c:numRef>
              <c:f>UnAmbiguity!$L$15:$L$23</c:f>
              <c:numCache>
                <c:formatCode>_(* #,##0.00_);_(* \(#,##0.00\);_(* "-"??_);_(@_)</c:formatCode>
                <c:ptCount val="9"/>
                <c:pt idx="0">
                  <c:v>0.45</c:v>
                </c:pt>
                <c:pt idx="1">
                  <c:v>0.5</c:v>
                </c:pt>
                <c:pt idx="5">
                  <c:v>0.8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4E-406E-8E8C-DD6AE9E1C035}"/>
            </c:ext>
          </c:extLst>
        </c:ser>
        <c:ser>
          <c:idx val="1"/>
          <c:order val="1"/>
          <c:tx>
            <c:strRef>
              <c:f>UnAmbiguity!$K$13:$K$14</c:f>
              <c:strCache>
                <c:ptCount val="2"/>
                <c:pt idx="0">
                  <c:v>k=2, </c:v>
                </c:pt>
                <c:pt idx="1">
                  <c:v>+PPI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UnAmbiguity!$I$15:$I$23</c:f>
              <c:strCache>
                <c:ptCount val="9"/>
                <c:pt idx="0">
                  <c:v>1D</c:v>
                </c:pt>
                <c:pt idx="1">
                  <c:v>2D</c:v>
                </c:pt>
                <c:pt idx="2">
                  <c:v>3D</c:v>
                </c:pt>
                <c:pt idx="3">
                  <c:v>4D</c:v>
                </c:pt>
                <c:pt idx="5">
                  <c:v>1DO</c:v>
                </c:pt>
                <c:pt idx="6">
                  <c:v>2DO</c:v>
                </c:pt>
                <c:pt idx="7">
                  <c:v>3DO</c:v>
                </c:pt>
                <c:pt idx="8">
                  <c:v>4DO</c:v>
                </c:pt>
              </c:strCache>
            </c:strRef>
          </c:cat>
          <c:val>
            <c:numRef>
              <c:f>UnAmbiguity!$K$15:$K$23</c:f>
              <c:numCache>
                <c:formatCode>_(* #,##0.00_);_(* \(#,##0.00\);_(* "-"??_);_(@_)</c:formatCode>
                <c:ptCount val="9"/>
                <c:pt idx="0">
                  <c:v>0.15</c:v>
                </c:pt>
                <c:pt idx="1">
                  <c:v>0.2</c:v>
                </c:pt>
                <c:pt idx="5">
                  <c:v>0.3</c:v>
                </c:pt>
                <c:pt idx="6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4E-406E-8E8C-DD6AE9E1C035}"/>
            </c:ext>
          </c:extLst>
        </c:ser>
        <c:ser>
          <c:idx val="0"/>
          <c:order val="2"/>
          <c:tx>
            <c:strRef>
              <c:f>UnAmbiguity!$J$13:$J$14</c:f>
              <c:strCache>
                <c:ptCount val="2"/>
                <c:pt idx="0">
                  <c:v>k=2, </c:v>
                </c:pt>
                <c:pt idx="1">
                  <c:v>D or 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UnAmbiguity!$I$15:$I$23</c:f>
              <c:strCache>
                <c:ptCount val="9"/>
                <c:pt idx="0">
                  <c:v>1D</c:v>
                </c:pt>
                <c:pt idx="1">
                  <c:v>2D</c:v>
                </c:pt>
                <c:pt idx="2">
                  <c:v>3D</c:v>
                </c:pt>
                <c:pt idx="3">
                  <c:v>4D</c:v>
                </c:pt>
                <c:pt idx="5">
                  <c:v>1DO</c:v>
                </c:pt>
                <c:pt idx="6">
                  <c:v>2DO</c:v>
                </c:pt>
                <c:pt idx="7">
                  <c:v>3DO</c:v>
                </c:pt>
                <c:pt idx="8">
                  <c:v>4DO</c:v>
                </c:pt>
              </c:strCache>
            </c:strRef>
          </c:cat>
          <c:val>
            <c:numRef>
              <c:f>UnAmbiguity!$J$15:$J$23</c:f>
              <c:numCache>
                <c:formatCode>_(* #,##0.00_);_(* \(#,##0.00\);_(* "-"??_);_(@_)</c:formatCode>
                <c:ptCount val="9"/>
                <c:pt idx="0">
                  <c:v>0.05</c:v>
                </c:pt>
                <c:pt idx="1">
                  <c:v>0.1</c:v>
                </c:pt>
                <c:pt idx="5">
                  <c:v>0.2</c:v>
                </c:pt>
                <c:pt idx="6">
                  <c:v>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4E-406E-8E8C-DD6AE9E1C035}"/>
            </c:ext>
          </c:extLst>
        </c:ser>
        <c:ser>
          <c:idx val="6"/>
          <c:order val="4"/>
          <c:tx>
            <c:strRef>
              <c:f>UnAmbiguity!$P$13:$P$14</c:f>
              <c:strCache>
                <c:ptCount val="2"/>
                <c:pt idx="0">
                  <c:v>k=3, </c:v>
                </c:pt>
                <c:pt idx="1">
                  <c:v>+cis(+PPI)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UnAmbiguity!$I$15:$I$23</c:f>
              <c:strCache>
                <c:ptCount val="9"/>
                <c:pt idx="0">
                  <c:v>1D</c:v>
                </c:pt>
                <c:pt idx="1">
                  <c:v>2D</c:v>
                </c:pt>
                <c:pt idx="2">
                  <c:v>3D</c:v>
                </c:pt>
                <c:pt idx="3">
                  <c:v>4D</c:v>
                </c:pt>
                <c:pt idx="5">
                  <c:v>1DO</c:v>
                </c:pt>
                <c:pt idx="6">
                  <c:v>2DO</c:v>
                </c:pt>
                <c:pt idx="7">
                  <c:v>3DO</c:v>
                </c:pt>
                <c:pt idx="8">
                  <c:v>4DO</c:v>
                </c:pt>
              </c:strCache>
            </c:strRef>
          </c:cat>
          <c:val>
            <c:numRef>
              <c:f>UnAmbiguity!$P$15:$P$23</c:f>
              <c:numCache>
                <c:formatCode>_(* #,##0.00_);_(* \(#,##0.00\);_(* "-"??_);_(@_)</c:formatCode>
                <c:ptCount val="9"/>
                <c:pt idx="0">
                  <c:v>3.1E-2</c:v>
                </c:pt>
                <c:pt idx="1">
                  <c:v>7.7399999999999997E-2</c:v>
                </c:pt>
                <c:pt idx="2">
                  <c:v>0.1244</c:v>
                </c:pt>
                <c:pt idx="3">
                  <c:v>0.1244</c:v>
                </c:pt>
                <c:pt idx="5">
                  <c:v>7.3400000000000007E-2</c:v>
                </c:pt>
                <c:pt idx="6">
                  <c:v>0.33489999999999998</c:v>
                </c:pt>
                <c:pt idx="7">
                  <c:v>0.71099999999999997</c:v>
                </c:pt>
                <c:pt idx="8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A4E-406E-8E8C-DD6AE9E1C035}"/>
            </c:ext>
          </c:extLst>
        </c:ser>
        <c:ser>
          <c:idx val="5"/>
          <c:order val="5"/>
          <c:tx>
            <c:strRef>
              <c:f>UnAmbiguity!$O$13:$O$14</c:f>
              <c:strCache>
                <c:ptCount val="2"/>
                <c:pt idx="0">
                  <c:v>k=3, </c:v>
                </c:pt>
                <c:pt idx="1">
                  <c:v>+PPI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UnAmbiguity!$I$15:$I$23</c:f>
              <c:strCache>
                <c:ptCount val="9"/>
                <c:pt idx="0">
                  <c:v>1D</c:v>
                </c:pt>
                <c:pt idx="1">
                  <c:v>2D</c:v>
                </c:pt>
                <c:pt idx="2">
                  <c:v>3D</c:v>
                </c:pt>
                <c:pt idx="3">
                  <c:v>4D</c:v>
                </c:pt>
                <c:pt idx="5">
                  <c:v>1DO</c:v>
                </c:pt>
                <c:pt idx="6">
                  <c:v>2DO</c:v>
                </c:pt>
                <c:pt idx="7">
                  <c:v>3DO</c:v>
                </c:pt>
                <c:pt idx="8">
                  <c:v>4DO</c:v>
                </c:pt>
              </c:strCache>
            </c:strRef>
          </c:cat>
          <c:val>
            <c:numRef>
              <c:f>UnAmbiguity!$O$15:$O$23</c:f>
              <c:numCache>
                <c:formatCode>_(* #,##0.00_);_(* \(#,##0.00\);_(* "-"??_);_(@_)</c:formatCode>
                <c:ptCount val="9"/>
                <c:pt idx="0">
                  <c:v>8.0000000000000002E-3</c:v>
                </c:pt>
                <c:pt idx="1">
                  <c:v>3.6700000000000003E-2</c:v>
                </c:pt>
                <c:pt idx="2">
                  <c:v>7.8E-2</c:v>
                </c:pt>
                <c:pt idx="3">
                  <c:v>7.8E-2</c:v>
                </c:pt>
                <c:pt idx="5">
                  <c:v>2.64E-2</c:v>
                </c:pt>
                <c:pt idx="6">
                  <c:v>0.11700000000000001</c:v>
                </c:pt>
                <c:pt idx="7">
                  <c:v>0.24540000000000001</c:v>
                </c:pt>
                <c:pt idx="8">
                  <c:v>0.38069999999999998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A4E-406E-8E8C-DD6AE9E1C035}"/>
            </c:ext>
          </c:extLst>
        </c:ser>
        <c:ser>
          <c:idx val="4"/>
          <c:order val="6"/>
          <c:tx>
            <c:strRef>
              <c:f>UnAmbiguity!$N$13:$N$14</c:f>
              <c:strCache>
                <c:ptCount val="2"/>
                <c:pt idx="0">
                  <c:v>k=3, </c:v>
                </c:pt>
                <c:pt idx="1">
                  <c:v> D or 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squar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square"/>
              <c:size val="7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3A4E-406E-8E8C-DD6AE9E1C035}"/>
              </c:ext>
            </c:extLst>
          </c:dPt>
          <c:cat>
            <c:strRef>
              <c:f>UnAmbiguity!$I$15:$I$23</c:f>
              <c:strCache>
                <c:ptCount val="9"/>
                <c:pt idx="0">
                  <c:v>1D</c:v>
                </c:pt>
                <c:pt idx="1">
                  <c:v>2D</c:v>
                </c:pt>
                <c:pt idx="2">
                  <c:v>3D</c:v>
                </c:pt>
                <c:pt idx="3">
                  <c:v>4D</c:v>
                </c:pt>
                <c:pt idx="5">
                  <c:v>1DO</c:v>
                </c:pt>
                <c:pt idx="6">
                  <c:v>2DO</c:v>
                </c:pt>
                <c:pt idx="7">
                  <c:v>3DO</c:v>
                </c:pt>
                <c:pt idx="8">
                  <c:v>4DO</c:v>
                </c:pt>
              </c:strCache>
            </c:strRef>
          </c:cat>
          <c:val>
            <c:numRef>
              <c:f>UnAmbiguity!$N$15:$N$23</c:f>
              <c:numCache>
                <c:formatCode>_(* #,##0.000_);_(* \(#,##0.000\);_(* "-"??_);_(@_)</c:formatCode>
                <c:ptCount val="9"/>
                <c:pt idx="0">
                  <c:v>1.1000000000000001E-3</c:v>
                </c:pt>
                <c:pt idx="1">
                  <c:v>4.5999999999999999E-3</c:v>
                </c:pt>
                <c:pt idx="2">
                  <c:v>9.1999999999999998E-3</c:v>
                </c:pt>
                <c:pt idx="3">
                  <c:v>9.1999999999999998E-3</c:v>
                </c:pt>
                <c:pt idx="5">
                  <c:v>9.1999999999999998E-3</c:v>
                </c:pt>
                <c:pt idx="6" formatCode="_(* #,##0.00_);_(* \(#,##0.00\);_(* &quot;-&quot;??_);_(@_)">
                  <c:v>3.6700000000000003E-2</c:v>
                </c:pt>
                <c:pt idx="7" formatCode="_(* #,##0.00_);_(* \(#,##0.00\);_(* &quot;-&quot;??_);_(@_)">
                  <c:v>7.3400000000000007E-2</c:v>
                </c:pt>
                <c:pt idx="8" formatCode="_(* #,##0.00_);_(* \(#,##0.00\);_(* &quot;-&quot;??_);_(@_)">
                  <c:v>0.14680000000000001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A4E-406E-8E8C-DD6AE9E1C035}"/>
            </c:ext>
          </c:extLst>
        </c:ser>
        <c:ser>
          <c:idx val="10"/>
          <c:order val="8"/>
          <c:tx>
            <c:strRef>
              <c:f>UnAmbiguity!$T$13:$T$14</c:f>
              <c:strCache>
                <c:ptCount val="2"/>
                <c:pt idx="0">
                  <c:v>k=4, </c:v>
                </c:pt>
                <c:pt idx="1">
                  <c:v>+cis(+PPI)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UnAmbiguity!$I$15:$I$23</c:f>
              <c:strCache>
                <c:ptCount val="9"/>
                <c:pt idx="0">
                  <c:v>1D</c:v>
                </c:pt>
                <c:pt idx="1">
                  <c:v>2D</c:v>
                </c:pt>
                <c:pt idx="2">
                  <c:v>3D</c:v>
                </c:pt>
                <c:pt idx="3">
                  <c:v>4D</c:v>
                </c:pt>
                <c:pt idx="5">
                  <c:v>1DO</c:v>
                </c:pt>
                <c:pt idx="6">
                  <c:v>2DO</c:v>
                </c:pt>
                <c:pt idx="7">
                  <c:v>3DO</c:v>
                </c:pt>
                <c:pt idx="8">
                  <c:v>4DO</c:v>
                </c:pt>
              </c:strCache>
            </c:strRef>
          </c:cat>
          <c:val>
            <c:numRef>
              <c:f>UnAmbiguity!$T$15:$T$23</c:f>
              <c:numCache>
                <c:formatCode>0.00E+00</c:formatCode>
                <c:ptCount val="9"/>
                <c:pt idx="0">
                  <c:v>1.5674999999999999E-4</c:v>
                </c:pt>
                <c:pt idx="1">
                  <c:v>6.1149000000000002E-4</c:v>
                </c:pt>
                <c:pt idx="2" formatCode="_(* #,##0.0000_);_(* \(#,##0.0000\);_(* &quot;-&quot;??_);_(@_)">
                  <c:v>1.6000000000000001E-3</c:v>
                </c:pt>
                <c:pt idx="3" formatCode="_(* #,##0.0000_);_(* \(#,##0.0000\);_(* &quot;-&quot;??_);_(@_)">
                  <c:v>2.7000000000000001E-3</c:v>
                </c:pt>
                <c:pt idx="5">
                  <c:v>4.9540000000000001E-4</c:v>
                </c:pt>
                <c:pt idx="6" formatCode="_(* #,##0.000_);_(* \(#,##0.000\);_(* &quot;-&quot;??_);_(@_)">
                  <c:v>4.0000000000000001E-3</c:v>
                </c:pt>
                <c:pt idx="7" formatCode="_(* #,##0.000_);_(* \(#,##0.000\);_(* &quot;-&quot;??_);_(@_)">
                  <c:v>1.6400000000000001E-2</c:v>
                </c:pt>
                <c:pt idx="8" formatCode="General">
                  <c:v>6.8500000000000005E-2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A4E-406E-8E8C-DD6AE9E1C035}"/>
            </c:ext>
          </c:extLst>
        </c:ser>
        <c:ser>
          <c:idx val="9"/>
          <c:order val="9"/>
          <c:tx>
            <c:strRef>
              <c:f>UnAmbiguity!$S$13:$S$14</c:f>
              <c:strCache>
                <c:ptCount val="2"/>
                <c:pt idx="0">
                  <c:v>k=4, </c:v>
                </c:pt>
                <c:pt idx="1">
                  <c:v>+PPI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triangle"/>
            <c:size val="7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UnAmbiguity!$I$15:$I$23</c:f>
              <c:strCache>
                <c:ptCount val="9"/>
                <c:pt idx="0">
                  <c:v>1D</c:v>
                </c:pt>
                <c:pt idx="1">
                  <c:v>2D</c:v>
                </c:pt>
                <c:pt idx="2">
                  <c:v>3D</c:v>
                </c:pt>
                <c:pt idx="3">
                  <c:v>4D</c:v>
                </c:pt>
                <c:pt idx="5">
                  <c:v>1DO</c:v>
                </c:pt>
                <c:pt idx="6">
                  <c:v>2DO</c:v>
                </c:pt>
                <c:pt idx="7">
                  <c:v>3DO</c:v>
                </c:pt>
                <c:pt idx="8">
                  <c:v>4DO</c:v>
                </c:pt>
              </c:strCache>
            </c:strRef>
          </c:cat>
          <c:val>
            <c:numRef>
              <c:f>UnAmbiguity!$S$15:$S$23</c:f>
              <c:numCache>
                <c:formatCode>0.00E+00</c:formatCode>
                <c:ptCount val="9"/>
                <c:pt idx="0">
                  <c:v>2.9026999999999998E-5</c:v>
                </c:pt>
                <c:pt idx="1">
                  <c:v>2.3567E-4</c:v>
                </c:pt>
                <c:pt idx="2">
                  <c:v>9.6146000000000003E-4</c:v>
                </c:pt>
                <c:pt idx="3" formatCode="_(* #,##0.0000_);_(* \(#,##0.0000\);_(* &quot;-&quot;??_);_(@_)">
                  <c:v>1.9E-3</c:v>
                </c:pt>
                <c:pt idx="5">
                  <c:v>1.4707000000000001E-4</c:v>
                </c:pt>
                <c:pt idx="6" formatCode="_(* #,##0.0000_);_(* \(#,##0.0000\);_(* &quot;-&quot;??_);_(@_)">
                  <c:v>1.1999999999999999E-3</c:v>
                </c:pt>
                <c:pt idx="7" formatCode="_(* #,##0.000_);_(* \(#,##0.000\);_(* &quot;-&quot;??_);_(@_)">
                  <c:v>4.7999999999999996E-3</c:v>
                </c:pt>
                <c:pt idx="8" formatCode="General">
                  <c:v>1.9900000000000001E-2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A4E-406E-8E8C-DD6AE9E1C035}"/>
            </c:ext>
          </c:extLst>
        </c:ser>
        <c:ser>
          <c:idx val="8"/>
          <c:order val="10"/>
          <c:tx>
            <c:strRef>
              <c:f>UnAmbiguity!$R$13:$R$14</c:f>
              <c:strCache>
                <c:ptCount val="2"/>
                <c:pt idx="0">
                  <c:v>k=4, </c:v>
                </c:pt>
                <c:pt idx="1">
                  <c:v>D or DO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square"/>
            <c:size val="7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UnAmbiguity!$I$15:$I$23</c:f>
              <c:strCache>
                <c:ptCount val="9"/>
                <c:pt idx="0">
                  <c:v>1D</c:v>
                </c:pt>
                <c:pt idx="1">
                  <c:v>2D</c:v>
                </c:pt>
                <c:pt idx="2">
                  <c:v>3D</c:v>
                </c:pt>
                <c:pt idx="3">
                  <c:v>4D</c:v>
                </c:pt>
                <c:pt idx="5">
                  <c:v>1DO</c:v>
                </c:pt>
                <c:pt idx="6">
                  <c:v>2DO</c:v>
                </c:pt>
                <c:pt idx="7">
                  <c:v>3DO</c:v>
                </c:pt>
                <c:pt idx="8">
                  <c:v>4DO</c:v>
                </c:pt>
              </c:strCache>
            </c:strRef>
          </c:cat>
          <c:val>
            <c:numRef>
              <c:f>UnAmbiguity!$R$15:$R$23</c:f>
              <c:numCache>
                <c:formatCode>0.00E+00</c:formatCode>
                <c:ptCount val="9"/>
                <c:pt idx="0">
                  <c:v>1.9352000000000001E-6</c:v>
                </c:pt>
                <c:pt idx="1">
                  <c:v>1.5481E-5</c:v>
                </c:pt>
                <c:pt idx="2">
                  <c:v>6.1925000000000001E-5</c:v>
                </c:pt>
                <c:pt idx="3">
                  <c:v>1.2385E-4</c:v>
                </c:pt>
                <c:pt idx="5">
                  <c:v>3.0963000000000002E-5</c:v>
                </c:pt>
                <c:pt idx="6">
                  <c:v>2.477E-4</c:v>
                </c:pt>
                <c:pt idx="7" formatCode="_(* #,##0.000_);_(* \(#,##0.000\);_(* &quot;-&quot;??_);_(@_)">
                  <c:v>9.9080000000000001E-4</c:v>
                </c:pt>
                <c:pt idx="8" formatCode="General">
                  <c:v>4.0000000000000001E-3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A4E-406E-8E8C-DD6AE9E1C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167472"/>
        <c:axId val="29116803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UnAmbiguity!$M$13:$M$14</c15:sqref>
                        </c15:formulaRef>
                      </c:ext>
                    </c:extLst>
                    <c:strCache>
                      <c:ptCount val="2"/>
                      <c:pt idx="0">
                        <c:v>k=2, </c:v>
                      </c:pt>
                      <c:pt idx="1">
                        <c:v>+cis(+PPI)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UnAmbiguity!$I$15:$I$23</c15:sqref>
                        </c15:formulaRef>
                      </c:ext>
                    </c:extLst>
                    <c:strCache>
                      <c:ptCount val="9"/>
                      <c:pt idx="0">
                        <c:v>1D</c:v>
                      </c:pt>
                      <c:pt idx="1">
                        <c:v>2D</c:v>
                      </c:pt>
                      <c:pt idx="2">
                        <c:v>3D</c:v>
                      </c:pt>
                      <c:pt idx="3">
                        <c:v>4D</c:v>
                      </c:pt>
                      <c:pt idx="5">
                        <c:v>1DO</c:v>
                      </c:pt>
                      <c:pt idx="6">
                        <c:v>2DO</c:v>
                      </c:pt>
                      <c:pt idx="7">
                        <c:v>3DO</c:v>
                      </c:pt>
                      <c:pt idx="8">
                        <c:v>4DO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UnAmbiguity!$M$15:$M$23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3A4E-406E-8E8C-DD6AE9E1C03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UnAmbiguity!$Q$13:$Q$14</c15:sqref>
                        </c15:formulaRef>
                      </c:ext>
                    </c:extLst>
                    <c:strCache>
                      <c:ptCount val="2"/>
                      <c:pt idx="0">
                        <c:v>k=3, </c:v>
                      </c:pt>
                      <c:pt idx="1">
                        <c:v>+cis(+PPI)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UnAmbiguity!$I$15:$I$23</c15:sqref>
                        </c15:formulaRef>
                      </c:ext>
                    </c:extLst>
                    <c:strCache>
                      <c:ptCount val="9"/>
                      <c:pt idx="0">
                        <c:v>1D</c:v>
                      </c:pt>
                      <c:pt idx="1">
                        <c:v>2D</c:v>
                      </c:pt>
                      <c:pt idx="2">
                        <c:v>3D</c:v>
                      </c:pt>
                      <c:pt idx="3">
                        <c:v>4D</c:v>
                      </c:pt>
                      <c:pt idx="5">
                        <c:v>1DO</c:v>
                      </c:pt>
                      <c:pt idx="6">
                        <c:v>2DO</c:v>
                      </c:pt>
                      <c:pt idx="7">
                        <c:v>3DO</c:v>
                      </c:pt>
                      <c:pt idx="8">
                        <c:v>4DO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UnAmbiguity!$Q$15:$Q$23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3A4E-406E-8E8C-DD6AE9E1C035}"/>
                  </c:ext>
                </c:extLst>
              </c15:ser>
            </c15:filteredLineSeries>
          </c:ext>
        </c:extLst>
      </c:lineChart>
      <c:catAx>
        <c:axId val="2911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68032"/>
        <c:crosses val="autoZero"/>
        <c:auto val="1"/>
        <c:lblAlgn val="ctr"/>
        <c:lblOffset val="100"/>
        <c:noMultiLvlLbl val="0"/>
      </c:catAx>
      <c:valAx>
        <c:axId val="291168032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Probability of unambiguity</a:t>
                </a:r>
                <a:br>
                  <a:rPr lang="en-US" sz="1200" b="0" i="0" baseline="0">
                    <a:effectLst/>
                  </a:rPr>
                </a:b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83248774852691"/>
          <c:y val="0.61422351840817913"/>
          <c:w val="0.30159668426683894"/>
          <c:h val="0.3556429345803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UnAmbiguity!$X$15</c:f>
              <c:strCache>
                <c:ptCount val="1"/>
                <c:pt idx="0">
                  <c:v>Single 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UnAmbiguity!$Y$13:$AI$14</c15:sqref>
                  </c15:fullRef>
                  <c15:levelRef>
                    <c15:sqref>UnAmbiguity!$Y$14:$AI$14</c15:sqref>
                  </c15:levelRef>
                </c:ext>
              </c:extLst>
              <c:f>UnAmbiguity!$Y$14:$AI$14</c:f>
              <c:strCache>
                <c:ptCount val="11"/>
                <c:pt idx="0">
                  <c:v>D or DO</c:v>
                </c:pt>
                <c:pt idx="1">
                  <c:v>+PPI</c:v>
                </c:pt>
                <c:pt idx="2">
                  <c:v>+cis(+PPI)</c:v>
                </c:pt>
                <c:pt idx="4">
                  <c:v> D or DO</c:v>
                </c:pt>
                <c:pt idx="5">
                  <c:v>+PPI</c:v>
                </c:pt>
                <c:pt idx="6">
                  <c:v>+cis(+PPI)</c:v>
                </c:pt>
                <c:pt idx="8">
                  <c:v>D or DO</c:v>
                </c:pt>
                <c:pt idx="9">
                  <c:v>+PPI</c:v>
                </c:pt>
                <c:pt idx="10">
                  <c:v>+cis(+PPI)</c:v>
                </c:pt>
              </c:strCache>
            </c:strRef>
          </c:cat>
          <c:val>
            <c:numRef>
              <c:f>UnAmbiguity!$Y$15:$AI$15</c:f>
              <c:numCache>
                <c:formatCode>_(* #,##0.00_);_(* \(#,##0.00\);_(* "-"??_);_(@_)</c:formatCode>
                <c:ptCount val="11"/>
                <c:pt idx="0">
                  <c:v>0.05</c:v>
                </c:pt>
                <c:pt idx="1">
                  <c:v>0.15</c:v>
                </c:pt>
                <c:pt idx="2">
                  <c:v>0.45</c:v>
                </c:pt>
                <c:pt idx="4" formatCode="_(* #,##0.000_);_(* \(#,##0.000\);_(* &quot;-&quot;??_);_(@_)">
                  <c:v>1.1000000000000001E-3</c:v>
                </c:pt>
                <c:pt idx="5">
                  <c:v>8.0000000000000002E-3</c:v>
                </c:pt>
                <c:pt idx="6">
                  <c:v>3.1E-2</c:v>
                </c:pt>
                <c:pt idx="8" formatCode="0.00E+00">
                  <c:v>1.9352000000000001E-6</c:v>
                </c:pt>
                <c:pt idx="9" formatCode="0.00E+00">
                  <c:v>2.9026999999999998E-5</c:v>
                </c:pt>
                <c:pt idx="10" formatCode="0.00E+00">
                  <c:v>1.5674999999999999E-4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A5-4140-A044-7D8145FE0CA4}"/>
            </c:ext>
          </c:extLst>
        </c:ser>
        <c:ser>
          <c:idx val="1"/>
          <c:order val="1"/>
          <c:tx>
            <c:strRef>
              <c:f>UnAmbiguity!$X$16</c:f>
              <c:strCache>
                <c:ptCount val="1"/>
                <c:pt idx="0">
                  <c:v>Single 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UnAmbiguity!$Y$13:$AI$14</c15:sqref>
                  </c15:fullRef>
                  <c15:levelRef>
                    <c15:sqref>UnAmbiguity!$Y$14:$AI$14</c15:sqref>
                  </c15:levelRef>
                </c:ext>
              </c:extLst>
              <c:f>UnAmbiguity!$Y$14:$AI$14</c:f>
              <c:strCache>
                <c:ptCount val="11"/>
                <c:pt idx="0">
                  <c:v>D or DO</c:v>
                </c:pt>
                <c:pt idx="1">
                  <c:v>+PPI</c:v>
                </c:pt>
                <c:pt idx="2">
                  <c:v>+cis(+PPI)</c:v>
                </c:pt>
                <c:pt idx="4">
                  <c:v> D or DO</c:v>
                </c:pt>
                <c:pt idx="5">
                  <c:v>+PPI</c:v>
                </c:pt>
                <c:pt idx="6">
                  <c:v>+cis(+PPI)</c:v>
                </c:pt>
                <c:pt idx="8">
                  <c:v>D or DO</c:v>
                </c:pt>
                <c:pt idx="9">
                  <c:v>+PPI</c:v>
                </c:pt>
                <c:pt idx="10">
                  <c:v>+cis(+PPI)</c:v>
                </c:pt>
              </c:strCache>
            </c:strRef>
          </c:cat>
          <c:val>
            <c:numRef>
              <c:f>UnAmbiguity!$Y$16:$AI$16</c:f>
              <c:numCache>
                <c:formatCode>_(* #,##0.00_);_(* \(#,##0.00\);_(* "-"??_);_(@_)</c:formatCode>
                <c:ptCount val="11"/>
                <c:pt idx="0">
                  <c:v>0.2</c:v>
                </c:pt>
                <c:pt idx="1">
                  <c:v>0.3</c:v>
                </c:pt>
                <c:pt idx="2">
                  <c:v>0.8</c:v>
                </c:pt>
                <c:pt idx="4" formatCode="_(* #,##0.000_);_(* \(#,##0.000\);_(* &quot;-&quot;??_);_(@_)">
                  <c:v>9.1999999999999998E-3</c:v>
                </c:pt>
                <c:pt idx="5">
                  <c:v>2.64E-2</c:v>
                </c:pt>
                <c:pt idx="6">
                  <c:v>7.3400000000000007E-2</c:v>
                </c:pt>
                <c:pt idx="8" formatCode="0.00E+00">
                  <c:v>3.0963000000000002E-5</c:v>
                </c:pt>
                <c:pt idx="9" formatCode="0.00E+00">
                  <c:v>1.4707000000000001E-4</c:v>
                </c:pt>
                <c:pt idx="10" formatCode="0.00E+00">
                  <c:v>4.9540000000000001E-4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A5-4140-A044-7D8145FE0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171392"/>
        <c:axId val="364236496"/>
      </c:lineChart>
      <c:catAx>
        <c:axId val="29117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36496"/>
        <c:crosses val="autoZero"/>
        <c:auto val="1"/>
        <c:lblAlgn val="ctr"/>
        <c:lblOffset val="100"/>
        <c:noMultiLvlLbl val="0"/>
      </c:catAx>
      <c:valAx>
        <c:axId val="364236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Probability of unambiguity</a:t>
                </a:r>
                <a:br>
                  <a:rPr lang="en-US" sz="1200" b="1"/>
                </a:b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>
            <a:noFill/>
          </a:ln>
          <a:effectLst>
            <a:softEdge rad="3937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UnAmbiguity!$AM$15</c:f>
              <c:strCache>
                <c:ptCount val="1"/>
                <c:pt idx="0">
                  <c:v>Single 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UnAmbiguity!$AN$13:$AX$14</c15:sqref>
                  </c15:fullRef>
                  <c15:levelRef>
                    <c15:sqref>UnAmbiguity!$AN$14:$AX$14</c15:sqref>
                  </c15:levelRef>
                </c:ext>
              </c:extLst>
              <c:f>UnAmbiguity!$AN$14:$AX$14</c:f>
              <c:strCache>
                <c:ptCount val="11"/>
                <c:pt idx="0">
                  <c:v>D or DO</c:v>
                </c:pt>
                <c:pt idx="1">
                  <c:v>+PPI</c:v>
                </c:pt>
                <c:pt idx="2">
                  <c:v>+cis(+PPI)</c:v>
                </c:pt>
                <c:pt idx="4">
                  <c:v> D or DO</c:v>
                </c:pt>
                <c:pt idx="5">
                  <c:v>+PPI</c:v>
                </c:pt>
                <c:pt idx="6">
                  <c:v>+cis(+PPI)</c:v>
                </c:pt>
                <c:pt idx="8">
                  <c:v>D or DO</c:v>
                </c:pt>
                <c:pt idx="9">
                  <c:v>+PPI</c:v>
                </c:pt>
                <c:pt idx="10">
                  <c:v>+cis(+PPI)</c:v>
                </c:pt>
              </c:strCache>
            </c:strRef>
          </c:cat>
          <c:val>
            <c:numRef>
              <c:f>UnAmbiguity!$AN$15:$AX$15</c:f>
              <c:numCache>
                <c:formatCode>_(* #,##0.00_);_(* \(#,##0.00\);_(* "-"??_);_(@_)</c:formatCode>
                <c:ptCount val="11"/>
                <c:pt idx="0">
                  <c:v>2</c:v>
                </c:pt>
                <c:pt idx="1">
                  <c:v>1.5</c:v>
                </c:pt>
                <c:pt idx="2">
                  <c:v>2.2000000000000002</c:v>
                </c:pt>
                <c:pt idx="4">
                  <c:v>16</c:v>
                </c:pt>
                <c:pt idx="5">
                  <c:v>13.9278</c:v>
                </c:pt>
                <c:pt idx="6">
                  <c:v>37.0944</c:v>
                </c:pt>
                <c:pt idx="8">
                  <c:v>2048</c:v>
                </c:pt>
                <c:pt idx="9">
                  <c:v>2020.3</c:v>
                </c:pt>
                <c:pt idx="10">
                  <c:v>8747.2999999999993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18-4E23-B67B-79AD81CD323C}"/>
            </c:ext>
          </c:extLst>
        </c:ser>
        <c:ser>
          <c:idx val="1"/>
          <c:order val="1"/>
          <c:tx>
            <c:strRef>
              <c:f>UnAmbiguity!$AM$16</c:f>
              <c:strCache>
                <c:ptCount val="1"/>
                <c:pt idx="0">
                  <c:v>Single 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UnAmbiguity!$AN$13:$AX$14</c15:sqref>
                  </c15:fullRef>
                  <c15:levelRef>
                    <c15:sqref>UnAmbiguity!$AN$14:$AX$14</c15:sqref>
                  </c15:levelRef>
                </c:ext>
              </c:extLst>
              <c:f>UnAmbiguity!$AN$14:$AX$14</c:f>
              <c:strCache>
                <c:ptCount val="11"/>
                <c:pt idx="0">
                  <c:v>D or DO</c:v>
                </c:pt>
                <c:pt idx="1">
                  <c:v>+PPI</c:v>
                </c:pt>
                <c:pt idx="2">
                  <c:v>+cis(+PPI)</c:v>
                </c:pt>
                <c:pt idx="4">
                  <c:v> D or DO</c:v>
                </c:pt>
                <c:pt idx="5">
                  <c:v>+PPI</c:v>
                </c:pt>
                <c:pt idx="6">
                  <c:v>+cis(+PPI)</c:v>
                </c:pt>
                <c:pt idx="8">
                  <c:v>D or DO</c:v>
                </c:pt>
                <c:pt idx="9">
                  <c:v>+PPI</c:v>
                </c:pt>
                <c:pt idx="10">
                  <c:v>+cis(+PPI)</c:v>
                </c:pt>
              </c:strCache>
            </c:strRef>
          </c:cat>
          <c:val>
            <c:numRef>
              <c:f>UnAmbiguity!$AN$16:$AX$16</c:f>
              <c:numCache>
                <c:formatCode>_(* #,##0.00_);_(* \(#,##0.00\);_(* "-"??_);_(@_)</c:formatCode>
                <c:ptCount val="11"/>
                <c:pt idx="0">
                  <c:v>2</c:v>
                </c:pt>
                <c:pt idx="1">
                  <c:v>1.8</c:v>
                </c:pt>
                <c:pt idx="2">
                  <c:v>1.4</c:v>
                </c:pt>
                <c:pt idx="4">
                  <c:v>16</c:v>
                </c:pt>
                <c:pt idx="5">
                  <c:v>14.536099999999999</c:v>
                </c:pt>
                <c:pt idx="6">
                  <c:v>13.7156</c:v>
                </c:pt>
                <c:pt idx="8">
                  <c:v>2048</c:v>
                </c:pt>
                <c:pt idx="9">
                  <c:v>2028.2</c:v>
                </c:pt>
                <c:pt idx="10">
                  <c:v>2018.7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18-4E23-B67B-79AD81CD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239856"/>
        <c:axId val="364240416"/>
      </c:lineChart>
      <c:catAx>
        <c:axId val="3642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40416"/>
        <c:crosses val="autoZero"/>
        <c:auto val="1"/>
        <c:lblAlgn val="ctr"/>
        <c:lblOffset val="100"/>
        <c:noMultiLvlLbl val="0"/>
      </c:catAx>
      <c:valAx>
        <c:axId val="364240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</a:t>
                </a:r>
                <a:r>
                  <a:rPr lang="en-US" sz="1200" baseline="0"/>
                  <a:t> # of Boolean functions having the same transition sets in common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1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</xdr:row>
      <xdr:rowOff>28575</xdr:rowOff>
    </xdr:from>
    <xdr:to>
      <xdr:col>19</xdr:col>
      <xdr:colOff>390525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458233</xdr:colOff>
      <xdr:row>11</xdr:row>
      <xdr:rowOff>6129</xdr:rowOff>
    </xdr:from>
    <xdr:to>
      <xdr:col>10</xdr:col>
      <xdr:colOff>67327</xdr:colOff>
      <xdr:row>33</xdr:row>
      <xdr:rowOff>25179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134469</xdr:colOff>
      <xdr:row>11</xdr:row>
      <xdr:rowOff>1120</xdr:rowOff>
    </xdr:from>
    <xdr:to>
      <xdr:col>22</xdr:col>
      <xdr:colOff>235322</xdr:colOff>
      <xdr:row>30</xdr:row>
      <xdr:rowOff>44824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511383</xdr:colOff>
      <xdr:row>52</xdr:row>
      <xdr:rowOff>179588</xdr:rowOff>
    </xdr:from>
    <xdr:to>
      <xdr:col>17</xdr:col>
      <xdr:colOff>465723</xdr:colOff>
      <xdr:row>76</xdr:row>
      <xdr:rowOff>106369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127426</xdr:rowOff>
    </xdr:from>
    <xdr:to>
      <xdr:col>9</xdr:col>
      <xdr:colOff>108856</xdr:colOff>
      <xdr:row>81</xdr:row>
      <xdr:rowOff>163285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3CFC6B5-BA38-4BCE-BD13-A8E289AC5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607856</xdr:colOff>
      <xdr:row>47</xdr:row>
      <xdr:rowOff>175164</xdr:rowOff>
    </xdr:from>
    <xdr:to>
      <xdr:col>33</xdr:col>
      <xdr:colOff>88312</xdr:colOff>
      <xdr:row>72</xdr:row>
      <xdr:rowOff>116751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EC89717-02D6-4069-A3D1-79F57417F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421205</xdr:colOff>
      <xdr:row>45</xdr:row>
      <xdr:rowOff>26343</xdr:rowOff>
    </xdr:from>
    <xdr:to>
      <xdr:col>28</xdr:col>
      <xdr:colOff>274963</xdr:colOff>
      <xdr:row>47</xdr:row>
      <xdr:rowOff>47677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0B199782-D515-44B1-A5AA-C1744CFFA5E6}"/>
            </a:ext>
          </a:extLst>
        </xdr:cNvPr>
        <xdr:cNvSpPr txBox="1"/>
      </xdr:nvSpPr>
      <xdr:spPr>
        <a:xfrm>
          <a:off x="18676548" y="8353914"/>
          <a:ext cx="463358" cy="3914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2000"/>
            <a:t>(A)</a:t>
          </a:r>
        </a:p>
      </xdr:txBody>
    </xdr:sp>
    <xdr:clientData/>
  </xdr:twoCellAnchor>
  <xdr:twoCellAnchor>
    <xdr:from>
      <xdr:col>22</xdr:col>
      <xdr:colOff>605640</xdr:colOff>
      <xdr:row>20</xdr:row>
      <xdr:rowOff>103909</xdr:rowOff>
    </xdr:from>
    <xdr:to>
      <xdr:col>33</xdr:col>
      <xdr:colOff>90528</xdr:colOff>
      <xdr:row>45</xdr:row>
      <xdr:rowOff>54477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AC0E914F-B719-4DB2-A0C0-3752DD5A6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415238</xdr:colOff>
      <xdr:row>72</xdr:row>
      <xdr:rowOff>183365</xdr:rowOff>
    </xdr:from>
    <xdr:to>
      <xdr:col>28</xdr:col>
      <xdr:colOff>280931</xdr:colOff>
      <xdr:row>75</xdr:row>
      <xdr:rowOff>19910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D1D735C4-15B3-4F30-86C4-9901E8AB27EA}"/>
            </a:ext>
          </a:extLst>
        </xdr:cNvPr>
        <xdr:cNvSpPr txBox="1"/>
      </xdr:nvSpPr>
      <xdr:spPr>
        <a:xfrm>
          <a:off x="18670581" y="13507479"/>
          <a:ext cx="475293" cy="391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2000"/>
            <a:t>(B)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0.23895</cdr:x>
      <cdr:y>0.31168</cdr:y>
    </cdr:from>
    <cdr:to>
      <cdr:x>0.31188</cdr:x>
      <cdr:y>0.39874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4A7B1A0-9330-470B-853B-A829592EF09A}"/>
            </a:ext>
          </a:extLst>
        </cdr:cNvPr>
        <cdr:cNvSpPr txBox="1"/>
      </cdr:nvSpPr>
      <cdr:spPr>
        <a:xfrm xmlns:a="http://schemas.openxmlformats.org/drawingml/2006/main">
          <a:off x="1478164" y="1423766"/>
          <a:ext cx="451169" cy="3976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k=2</a:t>
          </a:r>
        </a:p>
      </cdr:txBody>
    </cdr:sp>
  </cdr:relSizeAnchor>
  <cdr:relSizeAnchor xmlns:cdr="http://schemas.openxmlformats.org/drawingml/2006/chartDrawing">
    <cdr:from>
      <cdr:x>0.54468</cdr:x>
      <cdr:y>0.4657</cdr:y>
    </cdr:from>
    <cdr:to>
      <cdr:x>0.65913</cdr:x>
      <cdr:y>0.54466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07B58380-9C08-48E1-B62C-9F89B6409708}"/>
            </a:ext>
          </a:extLst>
        </cdr:cNvPr>
        <cdr:cNvSpPr txBox="1"/>
      </cdr:nvSpPr>
      <cdr:spPr>
        <a:xfrm xmlns:a="http://schemas.openxmlformats.org/drawingml/2006/main">
          <a:off x="3369430" y="2127336"/>
          <a:ext cx="707988" cy="360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k=3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0.80063</cdr:x>
      <cdr:y>0.53173</cdr:y>
    </cdr:from>
    <cdr:to>
      <cdr:x>0.91508</cdr:x>
      <cdr:y>0.62487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F3F3A54C-DC59-442B-8D5F-846F85471B8D}"/>
            </a:ext>
          </a:extLst>
        </cdr:cNvPr>
        <cdr:cNvSpPr txBox="1"/>
      </cdr:nvSpPr>
      <cdr:spPr>
        <a:xfrm xmlns:a="http://schemas.openxmlformats.org/drawingml/2006/main">
          <a:off x="4952748" y="2428955"/>
          <a:ext cx="707987" cy="425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k=4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0.16934</cdr:x>
      <cdr:y>0.87943</cdr:y>
    </cdr:from>
    <cdr:to>
      <cdr:x>0.24223</cdr:x>
      <cdr:y>0.96639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DF03A38-FA15-4649-BC98-840830C16CA3}"/>
            </a:ext>
          </a:extLst>
        </cdr:cNvPr>
        <cdr:cNvSpPr txBox="1"/>
      </cdr:nvSpPr>
      <cdr:spPr>
        <a:xfrm xmlns:a="http://schemas.openxmlformats.org/drawingml/2006/main">
          <a:off x="1048328" y="3916218"/>
          <a:ext cx="451169" cy="387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/>
            <a:t>k=2</a:t>
          </a:r>
        </a:p>
      </cdr:txBody>
    </cdr:sp>
  </cdr:relSizeAnchor>
  <cdr:relSizeAnchor xmlns:cdr="http://schemas.openxmlformats.org/drawingml/2006/chartDrawing">
    <cdr:from>
      <cdr:x>0.48491</cdr:x>
      <cdr:y>0.69898</cdr:y>
    </cdr:from>
    <cdr:to>
      <cdr:x>0.59928</cdr:x>
      <cdr:y>0.77785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B0CFA4B-E284-4083-AD89-FA8DD83E0037}"/>
            </a:ext>
          </a:extLst>
        </cdr:cNvPr>
        <cdr:cNvSpPr txBox="1"/>
      </cdr:nvSpPr>
      <cdr:spPr>
        <a:xfrm xmlns:a="http://schemas.openxmlformats.org/drawingml/2006/main">
          <a:off x="3001819" y="3112655"/>
          <a:ext cx="707988" cy="351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/>
            <a:t>k=3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0.81614</cdr:x>
      <cdr:y>0.34119</cdr:y>
    </cdr:from>
    <cdr:to>
      <cdr:x>0.9305</cdr:x>
      <cdr:y>0.43422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D2BE5EA-46CF-4FDE-88BA-A44B1D1BE24D}"/>
            </a:ext>
          </a:extLst>
        </cdr:cNvPr>
        <cdr:cNvSpPr txBox="1"/>
      </cdr:nvSpPr>
      <cdr:spPr>
        <a:xfrm xmlns:a="http://schemas.openxmlformats.org/drawingml/2006/main">
          <a:off x="5052291" y="1519382"/>
          <a:ext cx="707987" cy="414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/>
            <a:t>k=4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able1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P22" sqref="P22"/>
    </sheetView>
  </sheetViews>
  <sheetFormatPr defaultRowHeight="15" x14ac:dyDescent="0.25"/>
  <cols>
    <col min="1" max="1" width="10.140625" style="1" customWidth="1"/>
    <col min="2" max="2" width="5" bestFit="1" customWidth="1"/>
    <col min="3" max="3" width="8.140625" bestFit="1" customWidth="1"/>
    <col min="4" max="10" width="5" bestFit="1" customWidth="1"/>
    <col min="11" max="33" width="6" bestFit="1" customWidth="1"/>
    <col min="34" max="34" width="3" bestFit="1" customWidth="1"/>
  </cols>
  <sheetData>
    <row r="1" spans="1:33" x14ac:dyDescent="0.25"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13">
        <v>32</v>
      </c>
    </row>
    <row r="2" spans="1:33" x14ac:dyDescent="0.25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</row>
    <row r="4" spans="1:33" x14ac:dyDescent="0.25">
      <c r="A4" s="1">
        <v>111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1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</v>
      </c>
      <c r="Z4" s="18">
        <v>1</v>
      </c>
      <c r="AA4" s="18">
        <v>1</v>
      </c>
      <c r="AB4" s="18">
        <v>1</v>
      </c>
      <c r="AC4" s="18">
        <v>1</v>
      </c>
      <c r="AD4" s="18">
        <v>1</v>
      </c>
      <c r="AE4" s="18">
        <v>1</v>
      </c>
      <c r="AF4" s="18">
        <v>1</v>
      </c>
      <c r="AG4" s="18">
        <v>1</v>
      </c>
    </row>
    <row r="5" spans="1:33" x14ac:dyDescent="0.25">
      <c r="A5" s="1">
        <v>110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1</v>
      </c>
      <c r="K5" s="18">
        <v>1</v>
      </c>
      <c r="L5" s="18">
        <v>1</v>
      </c>
      <c r="M5" s="18">
        <v>1</v>
      </c>
      <c r="N5" s="18">
        <v>1</v>
      </c>
      <c r="O5" s="18">
        <v>1</v>
      </c>
      <c r="P5" s="18">
        <v>1</v>
      </c>
      <c r="Q5" s="18">
        <v>1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1</v>
      </c>
      <c r="AA5" s="18">
        <v>1</v>
      </c>
      <c r="AB5" s="18">
        <v>1</v>
      </c>
      <c r="AC5" s="18">
        <v>1</v>
      </c>
      <c r="AD5" s="18">
        <v>1</v>
      </c>
      <c r="AE5" s="18">
        <v>1</v>
      </c>
      <c r="AF5" s="18">
        <v>1</v>
      </c>
      <c r="AG5" s="18">
        <v>1</v>
      </c>
    </row>
    <row r="6" spans="1:33" x14ac:dyDescent="0.25">
      <c r="A6" s="1">
        <v>101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1</v>
      </c>
      <c r="I6" s="18">
        <v>1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1</v>
      </c>
      <c r="Q6" s="18">
        <v>1</v>
      </c>
      <c r="R6" s="18">
        <v>0</v>
      </c>
      <c r="S6" s="18">
        <v>0</v>
      </c>
      <c r="T6" s="18">
        <v>1</v>
      </c>
      <c r="U6" s="18">
        <v>1</v>
      </c>
      <c r="V6" s="18">
        <v>1</v>
      </c>
      <c r="W6" s="18">
        <v>1</v>
      </c>
      <c r="X6" s="18">
        <v>1</v>
      </c>
      <c r="Y6" s="18">
        <v>1</v>
      </c>
      <c r="Z6" s="18">
        <v>0</v>
      </c>
      <c r="AA6" s="18">
        <v>0</v>
      </c>
      <c r="AB6" s="18">
        <v>1</v>
      </c>
      <c r="AC6" s="18">
        <v>1</v>
      </c>
      <c r="AD6" s="18">
        <v>1</v>
      </c>
      <c r="AE6" s="18">
        <v>1</v>
      </c>
      <c r="AF6" s="18">
        <v>1</v>
      </c>
      <c r="AG6" s="18">
        <v>1</v>
      </c>
    </row>
    <row r="7" spans="1:33" x14ac:dyDescent="0.25">
      <c r="A7" s="1">
        <v>100</v>
      </c>
      <c r="B7" s="18">
        <v>0</v>
      </c>
      <c r="C7" s="18">
        <v>0</v>
      </c>
      <c r="D7" s="18">
        <v>0</v>
      </c>
      <c r="E7" s="18">
        <v>0</v>
      </c>
      <c r="F7" s="18">
        <v>1</v>
      </c>
      <c r="G7" s="18">
        <v>1</v>
      </c>
      <c r="H7" s="18">
        <v>0</v>
      </c>
      <c r="I7" s="18">
        <v>0</v>
      </c>
      <c r="J7" s="18">
        <v>0</v>
      </c>
      <c r="K7" s="18">
        <v>0</v>
      </c>
      <c r="L7" s="18">
        <v>1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1</v>
      </c>
      <c r="Y7" s="18">
        <v>1</v>
      </c>
      <c r="Z7" s="18">
        <v>1</v>
      </c>
      <c r="AA7" s="18">
        <v>1</v>
      </c>
      <c r="AB7" s="18">
        <v>0</v>
      </c>
      <c r="AC7" s="18">
        <v>0</v>
      </c>
      <c r="AD7" s="18">
        <v>1</v>
      </c>
      <c r="AE7" s="18">
        <v>1</v>
      </c>
      <c r="AF7" s="18">
        <v>1</v>
      </c>
      <c r="AG7" s="18">
        <v>1</v>
      </c>
    </row>
    <row r="8" spans="1:33" x14ac:dyDescent="0.25">
      <c r="A8" s="14" t="s">
        <v>18</v>
      </c>
      <c r="B8" s="18">
        <v>0</v>
      </c>
      <c r="C8" s="18">
        <v>0</v>
      </c>
      <c r="D8" s="18">
        <v>0</v>
      </c>
      <c r="E8" s="18">
        <v>1</v>
      </c>
      <c r="F8" s="18">
        <v>0</v>
      </c>
      <c r="G8" s="18">
        <v>0</v>
      </c>
      <c r="H8" s="18">
        <v>0</v>
      </c>
      <c r="I8" s="18">
        <v>1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1</v>
      </c>
      <c r="P8" s="18">
        <v>0</v>
      </c>
      <c r="Q8" s="18">
        <v>1</v>
      </c>
      <c r="R8" s="18">
        <v>0</v>
      </c>
      <c r="S8" s="18">
        <v>1</v>
      </c>
      <c r="T8" s="18">
        <v>0</v>
      </c>
      <c r="U8" s="18">
        <v>1</v>
      </c>
      <c r="V8" s="18">
        <v>1</v>
      </c>
      <c r="W8" s="18">
        <v>1</v>
      </c>
      <c r="X8" s="18">
        <v>1</v>
      </c>
      <c r="Y8" s="18">
        <v>1</v>
      </c>
      <c r="Z8" s="18">
        <v>0</v>
      </c>
      <c r="AA8" s="18">
        <v>1</v>
      </c>
      <c r="AB8" s="18">
        <v>1</v>
      </c>
      <c r="AC8" s="18">
        <v>1</v>
      </c>
      <c r="AD8" s="18">
        <v>0</v>
      </c>
      <c r="AE8" s="18">
        <v>1</v>
      </c>
      <c r="AF8" s="18">
        <v>1</v>
      </c>
      <c r="AG8" s="18">
        <v>1</v>
      </c>
    </row>
    <row r="9" spans="1:33" x14ac:dyDescent="0.25">
      <c r="A9" s="14" t="s">
        <v>19</v>
      </c>
      <c r="B9" s="18">
        <v>0</v>
      </c>
      <c r="C9" s="18">
        <v>0</v>
      </c>
      <c r="D9" s="18">
        <v>1</v>
      </c>
      <c r="E9" s="18">
        <v>0</v>
      </c>
      <c r="F9" s="18">
        <v>0</v>
      </c>
      <c r="G9" s="18">
        <v>1</v>
      </c>
      <c r="H9" s="18">
        <v>0</v>
      </c>
      <c r="I9" s="18">
        <v>0</v>
      </c>
      <c r="J9" s="18">
        <v>0</v>
      </c>
      <c r="K9" s="18">
        <v>1</v>
      </c>
      <c r="L9" s="18">
        <v>0</v>
      </c>
      <c r="M9" s="18">
        <v>1</v>
      </c>
      <c r="N9" s="18">
        <v>1</v>
      </c>
      <c r="O9" s="18">
        <v>1</v>
      </c>
      <c r="P9" s="18">
        <v>1</v>
      </c>
      <c r="Q9" s="18">
        <v>1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1</v>
      </c>
      <c r="X9" s="18">
        <v>0</v>
      </c>
      <c r="Y9" s="18">
        <v>1</v>
      </c>
      <c r="Z9" s="18">
        <v>1</v>
      </c>
      <c r="AA9" s="18">
        <v>1</v>
      </c>
      <c r="AB9" s="18">
        <v>0</v>
      </c>
      <c r="AC9" s="18">
        <v>1</v>
      </c>
      <c r="AD9" s="18">
        <v>1</v>
      </c>
      <c r="AE9" s="18">
        <v>0</v>
      </c>
      <c r="AF9" s="18">
        <v>1</v>
      </c>
      <c r="AG9" s="18">
        <v>1</v>
      </c>
    </row>
    <row r="10" spans="1:33" x14ac:dyDescent="0.25">
      <c r="A10" s="14" t="s">
        <v>20</v>
      </c>
      <c r="B10" s="18">
        <v>0</v>
      </c>
      <c r="C10" s="18">
        <v>1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1</v>
      </c>
      <c r="J10" s="18">
        <v>0</v>
      </c>
      <c r="K10" s="18">
        <v>0</v>
      </c>
      <c r="L10" s="18">
        <v>0</v>
      </c>
      <c r="M10" s="18">
        <v>0</v>
      </c>
      <c r="N10" s="18">
        <v>1</v>
      </c>
      <c r="O10" s="18">
        <v>0</v>
      </c>
      <c r="P10" s="18">
        <v>0</v>
      </c>
      <c r="Q10" s="18">
        <v>1</v>
      </c>
      <c r="R10" s="18">
        <v>0</v>
      </c>
      <c r="S10" s="18">
        <v>1</v>
      </c>
      <c r="T10" s="18">
        <v>1</v>
      </c>
      <c r="U10" s="18">
        <v>0</v>
      </c>
      <c r="V10" s="18">
        <v>1</v>
      </c>
      <c r="W10" s="18">
        <v>1</v>
      </c>
      <c r="X10" s="18">
        <v>1</v>
      </c>
      <c r="Y10" s="18">
        <v>1</v>
      </c>
      <c r="Z10" s="18">
        <v>0</v>
      </c>
      <c r="AA10" s="18">
        <v>1</v>
      </c>
      <c r="AB10" s="18">
        <v>1</v>
      </c>
      <c r="AC10" s="18">
        <v>1</v>
      </c>
      <c r="AD10" s="18">
        <v>1</v>
      </c>
      <c r="AE10" s="18">
        <v>1</v>
      </c>
      <c r="AF10" s="18">
        <v>0</v>
      </c>
      <c r="AG10" s="18">
        <v>1</v>
      </c>
    </row>
    <row r="11" spans="1:33" x14ac:dyDescent="0.25">
      <c r="A11" s="14" t="s">
        <v>21</v>
      </c>
      <c r="B11" s="18">
        <v>1</v>
      </c>
      <c r="C11" s="18">
        <v>0</v>
      </c>
      <c r="D11" s="18">
        <v>0</v>
      </c>
      <c r="E11" s="18">
        <v>0</v>
      </c>
      <c r="F11" s="18">
        <v>0</v>
      </c>
      <c r="G11" s="18">
        <v>1</v>
      </c>
      <c r="H11" s="18">
        <v>0</v>
      </c>
      <c r="I11" s="18">
        <v>0</v>
      </c>
      <c r="J11" s="18">
        <v>0</v>
      </c>
      <c r="K11" s="18">
        <v>1</v>
      </c>
      <c r="L11" s="18">
        <v>1</v>
      </c>
      <c r="M11" s="18">
        <v>0</v>
      </c>
      <c r="N11" s="18">
        <v>1</v>
      </c>
      <c r="O11" s="18">
        <v>1</v>
      </c>
      <c r="P11" s="18">
        <v>1</v>
      </c>
      <c r="Q11" s="18">
        <v>1</v>
      </c>
      <c r="R11" s="18">
        <v>0</v>
      </c>
      <c r="S11" s="18">
        <v>0</v>
      </c>
      <c r="T11" s="18">
        <v>0</v>
      </c>
      <c r="U11" s="18">
        <v>0</v>
      </c>
      <c r="V11" s="18">
        <v>1</v>
      </c>
      <c r="W11" s="18">
        <v>0</v>
      </c>
      <c r="X11" s="18">
        <v>0</v>
      </c>
      <c r="Y11" s="18">
        <v>1</v>
      </c>
      <c r="Z11" s="18">
        <v>1</v>
      </c>
      <c r="AA11" s="18">
        <v>1</v>
      </c>
      <c r="AB11" s="18">
        <v>0</v>
      </c>
      <c r="AC11" s="18">
        <v>1</v>
      </c>
      <c r="AD11" s="18">
        <v>1</v>
      </c>
      <c r="AE11" s="18">
        <v>1</v>
      </c>
      <c r="AF11" s="18">
        <v>1</v>
      </c>
      <c r="AG11" s="18">
        <v>0</v>
      </c>
    </row>
    <row r="12" spans="1:33" s="16" customFormat="1" ht="30" x14ac:dyDescent="0.25">
      <c r="A12" s="15" t="s">
        <v>22</v>
      </c>
      <c r="B12" s="17">
        <v>34</v>
      </c>
      <c r="C12" s="17">
        <v>38</v>
      </c>
      <c r="D12" s="17">
        <v>74</v>
      </c>
      <c r="E12" s="17">
        <v>78</v>
      </c>
      <c r="F12" s="17">
        <v>54</v>
      </c>
      <c r="G12" s="17">
        <v>14</v>
      </c>
      <c r="H12" s="17">
        <v>58</v>
      </c>
      <c r="I12" s="17">
        <v>18</v>
      </c>
      <c r="J12" s="17">
        <v>16</v>
      </c>
      <c r="K12" s="17">
        <v>56</v>
      </c>
      <c r="L12" s="17">
        <v>76</v>
      </c>
      <c r="M12" s="17">
        <v>36</v>
      </c>
      <c r="N12" s="17">
        <v>32</v>
      </c>
      <c r="O12" s="17">
        <v>72</v>
      </c>
      <c r="P12" s="17">
        <v>52</v>
      </c>
      <c r="Q12" s="17">
        <v>12</v>
      </c>
      <c r="R12" s="17">
        <v>11</v>
      </c>
      <c r="S12" s="17">
        <v>51</v>
      </c>
      <c r="T12" s="17">
        <v>71</v>
      </c>
      <c r="U12" s="17">
        <v>31</v>
      </c>
      <c r="V12" s="17">
        <v>35</v>
      </c>
      <c r="W12" s="17">
        <v>75</v>
      </c>
      <c r="X12" s="17">
        <v>55</v>
      </c>
      <c r="Y12" s="17">
        <v>15</v>
      </c>
      <c r="Z12" s="17">
        <v>17</v>
      </c>
      <c r="AA12" s="17">
        <v>57</v>
      </c>
      <c r="AB12" s="17">
        <v>13</v>
      </c>
      <c r="AC12" s="17">
        <v>53</v>
      </c>
      <c r="AD12" s="17">
        <v>77</v>
      </c>
      <c r="AE12" s="17">
        <v>73</v>
      </c>
      <c r="AF12" s="17">
        <v>37</v>
      </c>
      <c r="AG12" s="17">
        <v>33</v>
      </c>
    </row>
    <row r="13" spans="1:33" s="16" customFormat="1" ht="30" x14ac:dyDescent="0.25">
      <c r="A13" s="15" t="s">
        <v>23</v>
      </c>
      <c r="B13" s="17">
        <v>46</v>
      </c>
      <c r="C13" s="17">
        <v>41</v>
      </c>
      <c r="D13" s="17">
        <v>86</v>
      </c>
      <c r="E13" s="17">
        <v>81</v>
      </c>
      <c r="F13" s="17">
        <v>66</v>
      </c>
      <c r="G13" s="17">
        <v>26</v>
      </c>
      <c r="H13" s="17">
        <v>61</v>
      </c>
      <c r="I13" s="17">
        <v>21</v>
      </c>
      <c r="J13" s="17">
        <v>24</v>
      </c>
      <c r="K13" s="17">
        <v>64</v>
      </c>
      <c r="L13" s="17">
        <v>84</v>
      </c>
      <c r="M13" s="17">
        <v>44</v>
      </c>
      <c r="N13" s="17">
        <v>47</v>
      </c>
      <c r="O13" s="17">
        <v>87</v>
      </c>
      <c r="P13" s="17">
        <v>67</v>
      </c>
      <c r="Q13" s="17">
        <v>27</v>
      </c>
      <c r="R13" s="17">
        <v>28</v>
      </c>
      <c r="S13" s="17">
        <v>68</v>
      </c>
      <c r="T13" s="17">
        <v>88</v>
      </c>
      <c r="U13" s="17">
        <v>48</v>
      </c>
      <c r="V13" s="17">
        <v>43</v>
      </c>
      <c r="W13" s="17">
        <v>83</v>
      </c>
      <c r="X13" s="17">
        <v>63</v>
      </c>
      <c r="Y13" s="17">
        <v>23</v>
      </c>
      <c r="Z13" s="17">
        <v>22</v>
      </c>
      <c r="AA13" s="17">
        <v>62</v>
      </c>
      <c r="AB13" s="17">
        <v>25</v>
      </c>
      <c r="AC13" s="17">
        <v>65</v>
      </c>
      <c r="AD13" s="17">
        <v>82</v>
      </c>
      <c r="AE13" s="17">
        <v>85</v>
      </c>
      <c r="AF13" s="17">
        <v>42</v>
      </c>
      <c r="AG13" s="17">
        <v>45</v>
      </c>
    </row>
    <row r="14" spans="1:33" x14ac:dyDescent="0.25">
      <c r="A14" s="1" t="s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" t="s">
        <v>3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1</v>
      </c>
    </row>
    <row r="16" spans="1:33" x14ac:dyDescent="0.25">
      <c r="A16" s="1" t="s">
        <v>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</row>
    <row r="17" spans="1:33" x14ac:dyDescent="0.25">
      <c r="A17" s="1" t="s">
        <v>5</v>
      </c>
      <c r="B17">
        <v>8</v>
      </c>
      <c r="C17">
        <v>5</v>
      </c>
      <c r="D17">
        <v>5</v>
      </c>
      <c r="E17">
        <v>4</v>
      </c>
      <c r="F17">
        <v>5</v>
      </c>
      <c r="G17">
        <v>5</v>
      </c>
      <c r="H17">
        <v>4</v>
      </c>
      <c r="I17">
        <v>5</v>
      </c>
      <c r="J17">
        <v>4</v>
      </c>
      <c r="K17">
        <v>6</v>
      </c>
      <c r="L17">
        <v>6</v>
      </c>
      <c r="M17">
        <v>6</v>
      </c>
      <c r="N17">
        <v>4</v>
      </c>
      <c r="O17">
        <v>5</v>
      </c>
      <c r="P17">
        <v>5</v>
      </c>
      <c r="Q17">
        <v>4</v>
      </c>
      <c r="R17">
        <v>4</v>
      </c>
      <c r="S17">
        <v>5</v>
      </c>
      <c r="T17">
        <v>5</v>
      </c>
      <c r="U17">
        <v>4</v>
      </c>
      <c r="V17">
        <v>6</v>
      </c>
      <c r="W17">
        <v>6</v>
      </c>
      <c r="X17">
        <v>6</v>
      </c>
      <c r="Y17">
        <v>4</v>
      </c>
      <c r="Z17">
        <v>5</v>
      </c>
      <c r="AA17">
        <v>4</v>
      </c>
      <c r="AB17">
        <v>5</v>
      </c>
      <c r="AC17">
        <v>5</v>
      </c>
      <c r="AD17">
        <v>4</v>
      </c>
      <c r="AE17">
        <v>5</v>
      </c>
      <c r="AF17">
        <v>5</v>
      </c>
      <c r="AG17">
        <v>8</v>
      </c>
    </row>
    <row r="20" spans="1:33" x14ac:dyDescent="0.25">
      <c r="C20" s="2" t="s">
        <v>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33" x14ac:dyDescent="0.25">
      <c r="A21" s="1" t="s">
        <v>2</v>
      </c>
      <c r="C21" s="3">
        <v>3.0000000000000001E-3</v>
      </c>
    </row>
    <row r="22" spans="1:33" x14ac:dyDescent="0.25">
      <c r="A22" s="1" t="s">
        <v>3</v>
      </c>
      <c r="C22" s="3">
        <v>2.3E-2</v>
      </c>
    </row>
    <row r="23" spans="1:33" x14ac:dyDescent="0.25">
      <c r="A23" s="1" t="s">
        <v>4</v>
      </c>
      <c r="C23" s="3">
        <v>4.7E-2</v>
      </c>
    </row>
    <row r="24" spans="1:33" x14ac:dyDescent="0.25">
      <c r="A24" s="1" t="s">
        <v>5</v>
      </c>
      <c r="C24" s="3">
        <v>0.23699999999999999</v>
      </c>
    </row>
    <row r="25" spans="1:33" x14ac:dyDescent="0.25">
      <c r="A25" s="1" t="s">
        <v>6</v>
      </c>
      <c r="C25" s="3">
        <v>0.375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B1" workbookViewId="0">
      <selection activeCell="C16" sqref="C16"/>
    </sheetView>
  </sheetViews>
  <sheetFormatPr defaultRowHeight="15" x14ac:dyDescent="0.25"/>
  <cols>
    <col min="1" max="1" width="25.140625" customWidth="1"/>
  </cols>
  <sheetData>
    <row r="1" spans="1:14" x14ac:dyDescent="0.25">
      <c r="A1" s="1"/>
      <c r="C1" s="2" t="s">
        <v>14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1" t="s">
        <v>15</v>
      </c>
      <c r="B2">
        <v>8</v>
      </c>
      <c r="C2" s="2">
        <v>32</v>
      </c>
      <c r="D2" s="2">
        <v>128</v>
      </c>
      <c r="E2" s="2">
        <v>512</v>
      </c>
      <c r="F2" s="2">
        <v>2048</v>
      </c>
      <c r="G2" s="2">
        <v>8162</v>
      </c>
      <c r="H2" s="2"/>
      <c r="I2" s="2"/>
      <c r="J2" s="2"/>
      <c r="K2" s="2"/>
      <c r="L2" s="2"/>
      <c r="M2" s="2"/>
      <c r="N2" s="2"/>
    </row>
    <row r="3" spans="1:14" x14ac:dyDescent="0.25">
      <c r="A3" s="1"/>
      <c r="B3" s="12" t="s">
        <v>11</v>
      </c>
      <c r="C3" s="12" t="s">
        <v>8</v>
      </c>
      <c r="D3" s="12" t="s">
        <v>9</v>
      </c>
      <c r="E3" s="12" t="s">
        <v>10</v>
      </c>
      <c r="F3" s="12"/>
      <c r="G3" s="12"/>
      <c r="H3" s="12"/>
      <c r="I3" s="2"/>
      <c r="J3" s="2"/>
      <c r="K3" s="2"/>
      <c r="L3" s="2"/>
      <c r="M3" s="2"/>
      <c r="N3" s="2"/>
    </row>
    <row r="4" spans="1:14" x14ac:dyDescent="0.25">
      <c r="A4" s="11" t="s">
        <v>2</v>
      </c>
      <c r="B4" s="6">
        <v>6.25E-2</v>
      </c>
      <c r="C4" s="10">
        <v>7.7999999999999996E-3</v>
      </c>
      <c r="D4" s="4">
        <v>6.9999999999999999E-4</v>
      </c>
      <c r="E4" s="4">
        <v>1E-4</v>
      </c>
      <c r="F4" s="5"/>
      <c r="G4" s="5"/>
      <c r="H4" s="5"/>
    </row>
    <row r="5" spans="1:14" ht="18.75" customHeight="1" x14ac:dyDescent="0.25">
      <c r="A5" s="11" t="s">
        <v>13</v>
      </c>
      <c r="B5" s="10">
        <v>0.25</v>
      </c>
      <c r="C5" s="10">
        <v>4.6899999999999997E-2</v>
      </c>
      <c r="D5" s="19">
        <v>2E-3</v>
      </c>
      <c r="E5" s="4">
        <v>2.0000000000000001E-4</v>
      </c>
      <c r="F5" s="5"/>
      <c r="G5" s="5"/>
      <c r="H5" s="5"/>
    </row>
    <row r="6" spans="1:14" x14ac:dyDescent="0.25">
      <c r="A6" s="11" t="s">
        <v>3</v>
      </c>
      <c r="B6" s="10">
        <v>0.25</v>
      </c>
      <c r="C6" s="6">
        <v>6.25E-2</v>
      </c>
      <c r="D6" s="4">
        <v>1.04E-2</v>
      </c>
      <c r="E6" s="4">
        <v>2E-3</v>
      </c>
      <c r="F6" s="5"/>
      <c r="G6" s="5"/>
      <c r="H6" s="5"/>
    </row>
    <row r="7" spans="1:14" x14ac:dyDescent="0.25">
      <c r="A7" s="11" t="s">
        <v>5</v>
      </c>
      <c r="B7" s="6">
        <v>0.5625</v>
      </c>
      <c r="C7" s="6">
        <v>0.28129999999999999</v>
      </c>
      <c r="D7" s="4">
        <v>2.86E-2</v>
      </c>
      <c r="E7" s="4">
        <v>5.5999999999999999E-3</v>
      </c>
      <c r="F7" s="4"/>
      <c r="G7" s="4"/>
      <c r="H7" s="4"/>
    </row>
    <row r="8" spans="1:14" x14ac:dyDescent="0.25">
      <c r="A8" s="11" t="s">
        <v>12</v>
      </c>
      <c r="B8" s="6">
        <v>1</v>
      </c>
      <c r="C8" s="6">
        <v>0.375</v>
      </c>
      <c r="D8" s="4">
        <v>3.1300000000000001E-2</v>
      </c>
      <c r="E8" s="4">
        <v>5.8999999999999999E-3</v>
      </c>
      <c r="F8" s="4"/>
      <c r="G8" s="4"/>
      <c r="H8" s="4"/>
    </row>
    <row r="10" spans="1:14" x14ac:dyDescent="0.25">
      <c r="C10" s="5"/>
    </row>
    <row r="11" spans="1:14" x14ac:dyDescent="0.25">
      <c r="B11" s="8">
        <v>2</v>
      </c>
      <c r="C11" s="8">
        <v>3</v>
      </c>
      <c r="D11" s="8">
        <v>4</v>
      </c>
      <c r="E11" s="8">
        <v>5</v>
      </c>
      <c r="F11" s="8">
        <v>6</v>
      </c>
      <c r="G11" s="8">
        <v>7</v>
      </c>
      <c r="H11" s="8">
        <v>8</v>
      </c>
    </row>
    <row r="12" spans="1:14" x14ac:dyDescent="0.25">
      <c r="A12" t="s">
        <v>16</v>
      </c>
      <c r="B12" s="7">
        <v>1</v>
      </c>
      <c r="C12" s="9">
        <f t="shared" ref="C12:H12" si="0">3/(2^C11)</f>
        <v>0.375</v>
      </c>
      <c r="D12" s="9">
        <f t="shared" si="0"/>
        <v>0.1875</v>
      </c>
      <c r="E12" s="9">
        <f t="shared" si="0"/>
        <v>9.375E-2</v>
      </c>
      <c r="F12" s="9">
        <f t="shared" si="0"/>
        <v>4.6875E-2</v>
      </c>
      <c r="G12" s="9">
        <f t="shared" si="0"/>
        <v>2.34375E-2</v>
      </c>
      <c r="H12" s="9">
        <f t="shared" si="0"/>
        <v>1.171875E-2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tabSelected="1" zoomScale="85" zoomScaleNormal="85" workbookViewId="0">
      <selection activeCell="K15" sqref="K15"/>
    </sheetView>
  </sheetViews>
  <sheetFormatPr defaultRowHeight="15" x14ac:dyDescent="0.25"/>
  <cols>
    <col min="1" max="1" width="22.42578125" style="77" customWidth="1"/>
    <col min="2" max="2" width="9.140625" style="77"/>
    <col min="3" max="3" width="10" style="77" bestFit="1" customWidth="1"/>
    <col min="4" max="5" width="9.140625" style="77"/>
    <col min="6" max="6" width="12.140625" style="77" customWidth="1"/>
    <col min="7" max="7" width="12.5703125" style="77" customWidth="1"/>
    <col min="8" max="8" width="13.42578125" style="77" customWidth="1"/>
    <col min="9" max="16384" width="9.140625" style="77"/>
  </cols>
  <sheetData>
    <row r="1" spans="1:16" x14ac:dyDescent="0.25">
      <c r="A1" s="76"/>
      <c r="C1" s="78" t="s">
        <v>17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</row>
    <row r="2" spans="1:16" x14ac:dyDescent="0.25">
      <c r="B2" s="80"/>
      <c r="C2" s="80"/>
      <c r="D2" s="80"/>
      <c r="E2" s="80"/>
      <c r="F2" s="80"/>
      <c r="G2" s="80"/>
      <c r="H2" s="80"/>
      <c r="I2" s="80"/>
      <c r="J2" s="80"/>
    </row>
    <row r="3" spans="1:16" x14ac:dyDescent="0.25">
      <c r="B3" s="81" t="s">
        <v>66</v>
      </c>
      <c r="C3" s="82"/>
      <c r="K3" s="81" t="s">
        <v>67</v>
      </c>
      <c r="L3" s="82"/>
    </row>
    <row r="4" spans="1:16" x14ac:dyDescent="0.25">
      <c r="A4" s="76"/>
      <c r="B4" s="83" t="s">
        <v>47</v>
      </c>
      <c r="C4" s="83" t="s">
        <v>48</v>
      </c>
      <c r="D4" s="83" t="s">
        <v>49</v>
      </c>
      <c r="E4" s="87"/>
      <c r="F4" s="83" t="s">
        <v>47</v>
      </c>
      <c r="G4" s="83" t="s">
        <v>48</v>
      </c>
      <c r="H4" s="83" t="s">
        <v>49</v>
      </c>
      <c r="I4" s="84"/>
      <c r="J4" s="76"/>
      <c r="K4" s="83" t="s">
        <v>47</v>
      </c>
      <c r="L4" s="83" t="s">
        <v>48</v>
      </c>
      <c r="M4" s="83" t="s">
        <v>49</v>
      </c>
    </row>
    <row r="5" spans="1:16" x14ac:dyDescent="0.25">
      <c r="A5" s="86" t="s">
        <v>2</v>
      </c>
      <c r="B5" s="85">
        <v>0.1</v>
      </c>
      <c r="C5" s="85">
        <v>1.83E-2</v>
      </c>
      <c r="D5" s="87">
        <v>4.0000000000000001E-3</v>
      </c>
      <c r="E5" s="87"/>
      <c r="F5" s="93">
        <f>B5*4</f>
        <v>0.4</v>
      </c>
      <c r="G5" s="93">
        <f>C5*8</f>
        <v>0.1464</v>
      </c>
      <c r="H5" s="93">
        <f>D5*16</f>
        <v>6.4000000000000001E-2</v>
      </c>
      <c r="I5" s="93"/>
      <c r="J5" s="86" t="s">
        <v>2</v>
      </c>
      <c r="K5" s="85">
        <f>2*0.3</f>
        <v>0.6</v>
      </c>
      <c r="L5" s="85">
        <f>2*0.2615</f>
        <v>0.52300000000000002</v>
      </c>
      <c r="M5" s="85">
        <f>2*0.2508</f>
        <v>0.50160000000000005</v>
      </c>
    </row>
    <row r="6" spans="1:16" x14ac:dyDescent="0.25">
      <c r="A6" s="86" t="s">
        <v>4</v>
      </c>
      <c r="B6" s="85">
        <v>0.2</v>
      </c>
      <c r="C6" s="85">
        <v>0.11119999999999999</v>
      </c>
      <c r="D6" s="87">
        <v>5.8599999999999999E-2</v>
      </c>
      <c r="E6" s="87"/>
      <c r="F6" s="93">
        <f>B6*4</f>
        <v>0.8</v>
      </c>
      <c r="G6" s="93">
        <f>C6*8</f>
        <v>0.88959999999999995</v>
      </c>
      <c r="H6" s="93">
        <f>D6*16</f>
        <v>0.93759999999999999</v>
      </c>
      <c r="I6" s="93"/>
      <c r="J6" s="86" t="s">
        <v>4</v>
      </c>
      <c r="K6" s="85">
        <f>2*0.35</f>
        <v>0.7</v>
      </c>
      <c r="L6" s="85">
        <f>2*0.3693</f>
        <v>0.73860000000000003</v>
      </c>
      <c r="M6" s="85">
        <f>2*0.3952</f>
        <v>0.79039999999999999</v>
      </c>
    </row>
    <row r="7" spans="1:16" x14ac:dyDescent="0.25">
      <c r="A7" s="86" t="s">
        <v>64</v>
      </c>
      <c r="B7" s="85">
        <v>0.4</v>
      </c>
      <c r="C7" s="85">
        <v>0.14680000000000001</v>
      </c>
      <c r="D7" s="87">
        <v>6.3399999999999998E-2</v>
      </c>
      <c r="E7" s="87"/>
      <c r="F7" s="94" t="s">
        <v>68</v>
      </c>
      <c r="G7" s="95"/>
      <c r="H7" s="96"/>
      <c r="I7" s="84"/>
      <c r="J7" s="86" t="s">
        <v>64</v>
      </c>
      <c r="K7" s="85">
        <v>0.6</v>
      </c>
      <c r="L7" s="85">
        <v>0.52290000000000003</v>
      </c>
      <c r="M7" s="85">
        <v>0.50170000000000003</v>
      </c>
    </row>
    <row r="8" spans="1:16" x14ac:dyDescent="0.25">
      <c r="A8" s="86" t="s">
        <v>65</v>
      </c>
      <c r="B8" s="85">
        <v>0.5</v>
      </c>
      <c r="C8" s="85">
        <v>0.38069999999999998</v>
      </c>
      <c r="D8" s="87">
        <v>0.29830000000000001</v>
      </c>
      <c r="E8" s="87"/>
      <c r="F8" s="84"/>
      <c r="G8" s="84"/>
      <c r="H8" s="84"/>
      <c r="I8" s="84"/>
      <c r="J8" s="86" t="s">
        <v>65</v>
      </c>
      <c r="K8" s="85">
        <v>0.65</v>
      </c>
      <c r="L8" s="85">
        <v>0.66059999999999997</v>
      </c>
      <c r="M8" s="85">
        <v>0.69269999999999998</v>
      </c>
    </row>
    <row r="9" spans="1:16" x14ac:dyDescent="0.25">
      <c r="A9" s="88" t="s">
        <v>55</v>
      </c>
      <c r="B9" s="85">
        <v>1</v>
      </c>
      <c r="C9" s="85">
        <v>1</v>
      </c>
      <c r="D9" s="85">
        <v>1</v>
      </c>
      <c r="E9" s="85"/>
      <c r="F9" s="89"/>
      <c r="G9" s="89"/>
      <c r="H9" s="89"/>
      <c r="I9" s="89"/>
      <c r="J9" s="88" t="s">
        <v>55</v>
      </c>
      <c r="K9" s="85">
        <v>1</v>
      </c>
      <c r="L9" s="85">
        <v>1</v>
      </c>
      <c r="M9" s="85">
        <v>1</v>
      </c>
    </row>
    <row r="11" spans="1:16" x14ac:dyDescent="0.25">
      <c r="B11" s="90"/>
      <c r="C11" s="90"/>
      <c r="D11" s="91"/>
      <c r="E11" s="91"/>
      <c r="F11" s="91"/>
      <c r="G11" s="91"/>
      <c r="H11" s="91"/>
      <c r="I11" s="91"/>
      <c r="J11" s="91"/>
    </row>
    <row r="15" spans="1:16" x14ac:dyDescent="0.25">
      <c r="F15" s="92"/>
    </row>
    <row r="16" spans="1:16" x14ac:dyDescent="0.25">
      <c r="F16" s="89"/>
    </row>
    <row r="17" spans="6:6" x14ac:dyDescent="0.25">
      <c r="F17" s="84"/>
    </row>
  </sheetData>
  <mergeCells count="1">
    <mergeCell ref="F7:H7"/>
  </mergeCells>
  <conditionalFormatting sqref="T4:XFD4 A1:XFD3 A21:N1048576 F14:N20 R5:XFD1048576 O3:Q1048576 A4:N6 A8:N13 A7:F7 I7:N7">
    <cfRule type="cellIs" dxfId="2" priority="2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49"/>
  <sheetViews>
    <sheetView topLeftCell="M12" zoomScale="85" zoomScaleNormal="85" workbookViewId="0">
      <selection activeCell="AN15" sqref="AN15:AX16"/>
    </sheetView>
  </sheetViews>
  <sheetFormatPr defaultRowHeight="15" x14ac:dyDescent="0.25"/>
  <cols>
    <col min="1" max="1" width="9.140625" customWidth="1"/>
    <col min="2" max="2" width="14" customWidth="1"/>
    <col min="5" max="5" width="12.5703125" bestFit="1" customWidth="1"/>
    <col min="7" max="7" width="13.5703125" customWidth="1"/>
    <col min="9" max="9" width="10.85546875" customWidth="1"/>
    <col min="11" max="11" width="11.42578125" customWidth="1"/>
    <col min="12" max="12" width="11" customWidth="1"/>
    <col min="15" max="15" width="10.5703125" customWidth="1"/>
    <col min="18" max="18" width="9.140625" customWidth="1"/>
    <col min="19" max="19" width="11.28515625" bestFit="1" customWidth="1"/>
    <col min="20" max="20" width="10.5703125" bestFit="1" customWidth="1"/>
    <col min="40" max="42" width="9.28515625" bestFit="1" customWidth="1"/>
    <col min="44" max="46" width="9.28515625" bestFit="1" customWidth="1"/>
    <col min="48" max="50" width="9.5703125" bestFit="1" customWidth="1"/>
  </cols>
  <sheetData>
    <row r="1" spans="2:50" x14ac:dyDescent="0.25">
      <c r="B1" s="36" t="s">
        <v>39</v>
      </c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2:50" x14ac:dyDescent="0.25">
      <c r="B2" s="37" t="s">
        <v>40</v>
      </c>
      <c r="C2" s="2" t="s">
        <v>32</v>
      </c>
      <c r="N2" t="s">
        <v>34</v>
      </c>
    </row>
    <row r="3" spans="2:50" x14ac:dyDescent="0.25">
      <c r="B3" s="2" t="s">
        <v>31</v>
      </c>
      <c r="C3" s="22">
        <v>10</v>
      </c>
      <c r="D3" s="22">
        <v>218</v>
      </c>
      <c r="E3" s="23">
        <v>64594</v>
      </c>
      <c r="I3" s="24" t="s">
        <v>33</v>
      </c>
      <c r="N3" s="12" t="s">
        <v>11</v>
      </c>
      <c r="O3" s="12" t="s">
        <v>8</v>
      </c>
      <c r="P3" s="12" t="s">
        <v>9</v>
      </c>
    </row>
    <row r="4" spans="2:50" x14ac:dyDescent="0.25">
      <c r="B4" s="1"/>
      <c r="C4" s="12" t="s">
        <v>11</v>
      </c>
      <c r="D4" s="12" t="s">
        <v>8</v>
      </c>
      <c r="E4" s="12" t="s">
        <v>9</v>
      </c>
      <c r="H4" s="12" t="s">
        <v>11</v>
      </c>
      <c r="I4" s="12" t="s">
        <v>8</v>
      </c>
      <c r="J4" s="12" t="s">
        <v>9</v>
      </c>
      <c r="N4" s="25">
        <v>4</v>
      </c>
      <c r="O4" s="25">
        <v>32</v>
      </c>
      <c r="P4" s="25">
        <v>4096</v>
      </c>
      <c r="U4" s="39"/>
    </row>
    <row r="5" spans="2:50" x14ac:dyDescent="0.25">
      <c r="B5" s="11" t="s">
        <v>24</v>
      </c>
      <c r="C5" s="21">
        <v>2.9</v>
      </c>
      <c r="D5" s="21">
        <v>46.082599999999999</v>
      </c>
      <c r="E5" s="21">
        <v>10219</v>
      </c>
      <c r="G5" s="11" t="s">
        <v>24</v>
      </c>
      <c r="H5">
        <f>LOG10(C5)</f>
        <v>0.46239799789895608</v>
      </c>
      <c r="I5">
        <f>LOG10(D5)</f>
        <v>1.6635369741868211</v>
      </c>
      <c r="J5">
        <f>LOG10(E5)</f>
        <v>4.0094083991518668</v>
      </c>
      <c r="N5" s="25">
        <v>8</v>
      </c>
      <c r="O5" s="25">
        <v>194</v>
      </c>
      <c r="P5" s="25">
        <v>60608</v>
      </c>
      <c r="U5" s="39"/>
    </row>
    <row r="6" spans="2:50" x14ac:dyDescent="0.25">
      <c r="B6" s="11" t="s">
        <v>27</v>
      </c>
      <c r="C6" s="21">
        <v>2.8</v>
      </c>
      <c r="D6" s="21">
        <v>39.705300000000001</v>
      </c>
      <c r="E6" s="21">
        <v>7836</v>
      </c>
      <c r="G6" s="11" t="s">
        <v>27</v>
      </c>
      <c r="H6">
        <f t="shared" ref="H6:J10" si="0">LOG10(C6)</f>
        <v>0.44715803134221921</v>
      </c>
      <c r="I6">
        <f t="shared" si="0"/>
        <v>1.5988484817536386</v>
      </c>
      <c r="J6">
        <f t="shared" si="0"/>
        <v>3.8940944273226989</v>
      </c>
      <c r="N6" s="25">
        <v>10</v>
      </c>
      <c r="O6" s="25">
        <v>138</v>
      </c>
      <c r="P6" s="25">
        <v>36506</v>
      </c>
      <c r="U6" s="39"/>
    </row>
    <row r="7" spans="2:50" x14ac:dyDescent="0.25">
      <c r="B7" s="11" t="s">
        <v>29</v>
      </c>
      <c r="C7" s="26" t="s">
        <v>30</v>
      </c>
      <c r="D7" s="21">
        <v>39.508000000000003</v>
      </c>
      <c r="E7" s="21">
        <v>7699</v>
      </c>
      <c r="G7" s="11" t="s">
        <v>29</v>
      </c>
      <c r="H7" s="20"/>
      <c r="I7">
        <f t="shared" si="0"/>
        <v>1.5966850450965671</v>
      </c>
      <c r="J7">
        <f t="shared" si="0"/>
        <v>3.8864343196289384</v>
      </c>
      <c r="N7" s="25">
        <v>10</v>
      </c>
      <c r="O7" s="25">
        <v>210</v>
      </c>
      <c r="P7" s="25">
        <v>64572</v>
      </c>
      <c r="U7" s="39"/>
    </row>
    <row r="8" spans="2:50" x14ac:dyDescent="0.25">
      <c r="B8" s="11" t="s">
        <v>25</v>
      </c>
      <c r="C8" s="21">
        <v>1.4</v>
      </c>
      <c r="D8" s="21">
        <v>13.7156</v>
      </c>
      <c r="E8" s="21">
        <v>2018.7</v>
      </c>
      <c r="G8" s="11" t="s">
        <v>25</v>
      </c>
      <c r="H8">
        <f t="shared" si="0"/>
        <v>0.14612803567823801</v>
      </c>
      <c r="I8">
        <f t="shared" si="0"/>
        <v>1.1372148109190017</v>
      </c>
      <c r="J8">
        <f t="shared" si="0"/>
        <v>3.3050717830222927</v>
      </c>
      <c r="N8" s="25">
        <v>10</v>
      </c>
      <c r="O8" s="25">
        <v>218</v>
      </c>
      <c r="P8" s="25">
        <v>64594</v>
      </c>
      <c r="U8" s="39"/>
    </row>
    <row r="9" spans="2:50" x14ac:dyDescent="0.25">
      <c r="B9" s="11" t="s">
        <v>26</v>
      </c>
      <c r="C9" s="21">
        <v>1</v>
      </c>
      <c r="D9" s="21">
        <v>3.1560000000000001</v>
      </c>
      <c r="E9" s="21">
        <v>248.69929999999999</v>
      </c>
      <c r="G9" s="11" t="s">
        <v>26</v>
      </c>
      <c r="H9">
        <f t="shared" si="0"/>
        <v>0</v>
      </c>
      <c r="I9">
        <f t="shared" si="0"/>
        <v>0.49913699453738269</v>
      </c>
      <c r="J9">
        <f t="shared" si="0"/>
        <v>2.3956745628872858</v>
      </c>
      <c r="U9" s="39"/>
    </row>
    <row r="10" spans="2:50" x14ac:dyDescent="0.25">
      <c r="B10" s="11" t="s">
        <v>28</v>
      </c>
      <c r="C10" s="26" t="s">
        <v>30</v>
      </c>
      <c r="D10" s="21">
        <v>1.5780000000000001</v>
      </c>
      <c r="E10" s="21">
        <v>60.953000000000003</v>
      </c>
      <c r="G10" s="11" t="s">
        <v>28</v>
      </c>
      <c r="H10" s="20"/>
      <c r="I10">
        <f t="shared" si="0"/>
        <v>0.19810699887340152</v>
      </c>
      <c r="J10">
        <f t="shared" si="0"/>
        <v>1.7849950856948824</v>
      </c>
      <c r="U10" s="39"/>
    </row>
    <row r="12" spans="2:50" x14ac:dyDescent="0.25">
      <c r="J12" s="75" t="s">
        <v>42</v>
      </c>
      <c r="K12" s="75"/>
      <c r="L12" s="75"/>
      <c r="N12" s="75" t="s">
        <v>42</v>
      </c>
      <c r="O12" s="75"/>
      <c r="P12" s="75"/>
      <c r="R12" s="75" t="s">
        <v>42</v>
      </c>
      <c r="S12" s="75"/>
      <c r="T12" s="75"/>
      <c r="AN12" s="74" t="s">
        <v>38</v>
      </c>
      <c r="AO12" s="74"/>
      <c r="AP12" s="74"/>
      <c r="AR12" s="74" t="s">
        <v>38</v>
      </c>
      <c r="AS12" s="74"/>
      <c r="AT12" s="74"/>
      <c r="AV12" s="74" t="s">
        <v>38</v>
      </c>
      <c r="AW12" s="74"/>
      <c r="AX12" s="74"/>
    </row>
    <row r="13" spans="2:50" x14ac:dyDescent="0.25">
      <c r="J13" s="71" t="s">
        <v>51</v>
      </c>
      <c r="K13" s="72"/>
      <c r="L13" s="73"/>
      <c r="N13" s="71" t="s">
        <v>52</v>
      </c>
      <c r="O13" s="72"/>
      <c r="P13" s="73"/>
      <c r="R13" s="71" t="s">
        <v>53</v>
      </c>
      <c r="S13" s="72"/>
      <c r="T13" s="73"/>
      <c r="Y13" s="71" t="s">
        <v>47</v>
      </c>
      <c r="Z13" s="72"/>
      <c r="AA13" s="73"/>
      <c r="AC13" s="71" t="s">
        <v>48</v>
      </c>
      <c r="AD13" s="72"/>
      <c r="AE13" s="73"/>
      <c r="AG13" s="71" t="s">
        <v>49</v>
      </c>
      <c r="AH13" s="72"/>
      <c r="AI13" s="73"/>
      <c r="AN13" s="71" t="s">
        <v>11</v>
      </c>
      <c r="AO13" s="72"/>
      <c r="AP13" s="73"/>
      <c r="AR13" s="71" t="s">
        <v>8</v>
      </c>
      <c r="AS13" s="72"/>
      <c r="AT13" s="73"/>
      <c r="AV13" s="71" t="s">
        <v>9</v>
      </c>
      <c r="AW13" s="72"/>
      <c r="AX13" s="73"/>
    </row>
    <row r="14" spans="2:50" x14ac:dyDescent="0.25">
      <c r="J14" s="27" t="s">
        <v>45</v>
      </c>
      <c r="K14" s="12" t="s">
        <v>35</v>
      </c>
      <c r="L14" s="48" t="s">
        <v>55</v>
      </c>
      <c r="N14" s="27" t="s">
        <v>46</v>
      </c>
      <c r="O14" s="12" t="s">
        <v>35</v>
      </c>
      <c r="P14" s="48" t="s">
        <v>55</v>
      </c>
      <c r="R14" s="27" t="s">
        <v>45</v>
      </c>
      <c r="S14" s="12" t="s">
        <v>35</v>
      </c>
      <c r="T14" s="48" t="s">
        <v>55</v>
      </c>
      <c r="Y14" s="27" t="s">
        <v>45</v>
      </c>
      <c r="Z14" s="12" t="s">
        <v>35</v>
      </c>
      <c r="AA14" s="48" t="s">
        <v>55</v>
      </c>
      <c r="AC14" s="27" t="s">
        <v>46</v>
      </c>
      <c r="AD14" s="12" t="s">
        <v>35</v>
      </c>
      <c r="AE14" s="48" t="s">
        <v>55</v>
      </c>
      <c r="AG14" s="27" t="s">
        <v>45</v>
      </c>
      <c r="AH14" s="12" t="s">
        <v>35</v>
      </c>
      <c r="AI14" s="48" t="s">
        <v>55</v>
      </c>
      <c r="AN14" s="27" t="s">
        <v>45</v>
      </c>
      <c r="AO14" s="12" t="s">
        <v>35</v>
      </c>
      <c r="AP14" s="48" t="s">
        <v>55</v>
      </c>
      <c r="AR14" s="27" t="s">
        <v>46</v>
      </c>
      <c r="AS14" s="12" t="s">
        <v>35</v>
      </c>
      <c r="AT14" s="48" t="s">
        <v>55</v>
      </c>
      <c r="AV14" s="27" t="s">
        <v>45</v>
      </c>
      <c r="AW14" s="12" t="s">
        <v>35</v>
      </c>
      <c r="AX14" s="48" t="s">
        <v>55</v>
      </c>
    </row>
    <row r="15" spans="2:50" x14ac:dyDescent="0.25">
      <c r="I15" s="11" t="s">
        <v>56</v>
      </c>
      <c r="J15" s="28">
        <v>0.05</v>
      </c>
      <c r="K15" s="28">
        <v>0.15</v>
      </c>
      <c r="L15" s="28">
        <v>0.45</v>
      </c>
      <c r="N15" s="32">
        <v>1.1000000000000001E-3</v>
      </c>
      <c r="O15" s="28">
        <v>8.0000000000000002E-3</v>
      </c>
      <c r="P15" s="28">
        <v>3.1E-2</v>
      </c>
      <c r="R15" s="40">
        <v>1.9352000000000001E-6</v>
      </c>
      <c r="S15" s="40">
        <v>2.9026999999999998E-5</v>
      </c>
      <c r="T15" s="40">
        <v>1.5674999999999999E-4</v>
      </c>
      <c r="X15" s="11" t="s">
        <v>24</v>
      </c>
      <c r="Y15" s="28">
        <v>0.05</v>
      </c>
      <c r="Z15" s="28">
        <v>0.15</v>
      </c>
      <c r="AA15" s="28">
        <v>0.45</v>
      </c>
      <c r="AC15" s="32">
        <v>1.1000000000000001E-3</v>
      </c>
      <c r="AD15" s="28">
        <v>8.0000000000000002E-3</v>
      </c>
      <c r="AE15" s="28">
        <v>3.1E-2</v>
      </c>
      <c r="AG15" s="40">
        <v>1.9352000000000001E-6</v>
      </c>
      <c r="AH15" s="40">
        <v>2.9026999999999998E-5</v>
      </c>
      <c r="AI15" s="40">
        <v>1.5674999999999999E-4</v>
      </c>
      <c r="AM15" s="11" t="s">
        <v>24</v>
      </c>
      <c r="AN15" s="28">
        <v>2</v>
      </c>
      <c r="AO15" s="28">
        <v>1.5</v>
      </c>
      <c r="AP15" s="28">
        <v>2.2000000000000002</v>
      </c>
      <c r="AQ15" s="51"/>
      <c r="AR15" s="28">
        <v>16</v>
      </c>
      <c r="AS15" s="28">
        <v>13.9278</v>
      </c>
      <c r="AT15" s="28">
        <v>37.0944</v>
      </c>
      <c r="AU15" s="51"/>
      <c r="AV15" s="28">
        <v>2048</v>
      </c>
      <c r="AW15" s="28">
        <v>2020.3</v>
      </c>
      <c r="AX15" s="69">
        <v>8747.2999999999993</v>
      </c>
    </row>
    <row r="16" spans="2:50" x14ac:dyDescent="0.25">
      <c r="I16" s="11" t="s">
        <v>57</v>
      </c>
      <c r="J16" s="28">
        <v>0.1</v>
      </c>
      <c r="K16" s="28">
        <v>0.2</v>
      </c>
      <c r="L16" s="28">
        <v>0.5</v>
      </c>
      <c r="N16" s="32">
        <v>4.5999999999999999E-3</v>
      </c>
      <c r="O16" s="28">
        <v>3.6700000000000003E-2</v>
      </c>
      <c r="P16" s="28">
        <v>7.7399999999999997E-2</v>
      </c>
      <c r="R16" s="40">
        <v>1.5481E-5</v>
      </c>
      <c r="S16" s="40">
        <v>2.3567E-4</v>
      </c>
      <c r="T16" s="40">
        <v>6.1149000000000002E-4</v>
      </c>
      <c r="X16" s="11" t="s">
        <v>25</v>
      </c>
      <c r="Y16" s="28">
        <v>0.2</v>
      </c>
      <c r="Z16" s="28">
        <v>0.3</v>
      </c>
      <c r="AA16" s="28">
        <v>0.8</v>
      </c>
      <c r="AC16" s="32">
        <v>9.1999999999999998E-3</v>
      </c>
      <c r="AD16" s="28">
        <v>2.64E-2</v>
      </c>
      <c r="AE16" s="28">
        <v>7.3400000000000007E-2</v>
      </c>
      <c r="AG16" s="40">
        <v>3.0963000000000002E-5</v>
      </c>
      <c r="AH16" s="40">
        <v>1.4707000000000001E-4</v>
      </c>
      <c r="AI16" s="40">
        <v>4.9540000000000001E-4</v>
      </c>
      <c r="AM16" s="11" t="s">
        <v>25</v>
      </c>
      <c r="AN16" s="28">
        <v>2</v>
      </c>
      <c r="AO16" s="28">
        <v>1.8</v>
      </c>
      <c r="AP16" s="28">
        <v>1.4</v>
      </c>
      <c r="AQ16" s="51"/>
      <c r="AR16" s="28">
        <v>16</v>
      </c>
      <c r="AS16" s="28">
        <v>14.536099999999999</v>
      </c>
      <c r="AT16" s="28">
        <v>13.7156</v>
      </c>
      <c r="AU16" s="51"/>
      <c r="AV16" s="28">
        <v>2048</v>
      </c>
      <c r="AW16" s="28">
        <v>2028.2</v>
      </c>
      <c r="AX16" s="28">
        <v>2018.7</v>
      </c>
    </row>
    <row r="17" spans="9:50" x14ac:dyDescent="0.25">
      <c r="I17" s="11" t="s">
        <v>58</v>
      </c>
      <c r="J17" s="29"/>
      <c r="K17" s="29"/>
      <c r="L17" s="29"/>
      <c r="N17" s="35">
        <v>9.1999999999999998E-3</v>
      </c>
      <c r="O17" s="30">
        <v>7.8E-2</v>
      </c>
      <c r="P17" s="30">
        <v>0.1244</v>
      </c>
      <c r="R17" s="42">
        <v>6.1925000000000001E-5</v>
      </c>
      <c r="S17" s="40">
        <v>9.6146000000000003E-4</v>
      </c>
      <c r="T17" s="47">
        <v>1.6000000000000001E-3</v>
      </c>
      <c r="X17" s="49" t="s">
        <v>54</v>
      </c>
      <c r="Y17">
        <f>Y16/Y15</f>
        <v>4</v>
      </c>
      <c r="Z17">
        <f>Z16/Z15</f>
        <v>2</v>
      </c>
      <c r="AA17">
        <f>AA16/AA15</f>
        <v>1.7777777777777779</v>
      </c>
      <c r="AC17">
        <f>AC16/AC15</f>
        <v>8.3636363636363633</v>
      </c>
      <c r="AD17">
        <f>AD16/AD15</f>
        <v>3.3</v>
      </c>
      <c r="AE17">
        <f>AE16/AE15</f>
        <v>2.3677419354838714</v>
      </c>
      <c r="AG17">
        <f>AG16/AG15</f>
        <v>15.999896651508887</v>
      </c>
      <c r="AH17">
        <f>AH16/AH15</f>
        <v>5.0666620732421546</v>
      </c>
      <c r="AI17">
        <f>AI16/AI15</f>
        <v>3.1604465709728871</v>
      </c>
    </row>
    <row r="18" spans="9:50" x14ac:dyDescent="0.25">
      <c r="I18" s="11" t="s">
        <v>59</v>
      </c>
      <c r="J18" s="29"/>
      <c r="K18" s="29"/>
      <c r="L18" s="29"/>
      <c r="N18" s="53">
        <v>9.1999999999999998E-3</v>
      </c>
      <c r="O18" s="29">
        <v>7.8E-2</v>
      </c>
      <c r="P18" s="29">
        <v>0.1244</v>
      </c>
      <c r="R18" s="42">
        <v>1.2385E-4</v>
      </c>
      <c r="S18" s="41">
        <v>1.9E-3</v>
      </c>
      <c r="T18" s="47">
        <v>2.7000000000000001E-3</v>
      </c>
      <c r="AX18" s="39"/>
    </row>
    <row r="19" spans="9:50" x14ac:dyDescent="0.25">
      <c r="I19" s="11"/>
      <c r="J19" s="29"/>
      <c r="K19" s="29"/>
      <c r="L19" s="29"/>
      <c r="N19" s="29"/>
      <c r="O19" s="29"/>
      <c r="P19" s="29"/>
      <c r="R19" s="42"/>
      <c r="S19" s="41"/>
      <c r="T19" s="47"/>
    </row>
    <row r="20" spans="9:50" x14ac:dyDescent="0.25">
      <c r="I20" s="11" t="s">
        <v>60</v>
      </c>
      <c r="J20" s="28">
        <v>0.2</v>
      </c>
      <c r="K20" s="28">
        <v>0.3</v>
      </c>
      <c r="L20" s="28">
        <v>0.8</v>
      </c>
      <c r="N20" s="32">
        <v>9.1999999999999998E-3</v>
      </c>
      <c r="O20" s="28">
        <v>2.64E-2</v>
      </c>
      <c r="P20" s="28">
        <v>7.3400000000000007E-2</v>
      </c>
      <c r="R20" s="40">
        <v>3.0963000000000002E-5</v>
      </c>
      <c r="S20" s="40">
        <v>1.4707000000000001E-4</v>
      </c>
      <c r="T20" s="40">
        <v>4.9540000000000001E-4</v>
      </c>
    </row>
    <row r="21" spans="9:50" x14ac:dyDescent="0.25">
      <c r="I21" s="11" t="s">
        <v>61</v>
      </c>
      <c r="J21" s="28">
        <v>0.4</v>
      </c>
      <c r="K21" s="28">
        <v>0.5</v>
      </c>
      <c r="L21" s="28">
        <v>1</v>
      </c>
      <c r="N21" s="28">
        <v>3.6700000000000003E-2</v>
      </c>
      <c r="O21" s="28">
        <v>0.11700000000000001</v>
      </c>
      <c r="P21" s="28">
        <v>0.33489999999999998</v>
      </c>
      <c r="R21" s="44">
        <v>2.477E-4</v>
      </c>
      <c r="S21" s="41">
        <v>1.1999999999999999E-3</v>
      </c>
      <c r="T21" s="43">
        <v>4.0000000000000001E-3</v>
      </c>
    </row>
    <row r="22" spans="9:50" x14ac:dyDescent="0.25">
      <c r="I22" s="11" t="s">
        <v>62</v>
      </c>
      <c r="J22" s="29"/>
      <c r="K22" s="29"/>
      <c r="L22" s="29"/>
      <c r="N22" s="30">
        <v>7.3400000000000007E-2</v>
      </c>
      <c r="O22" s="30">
        <v>0.24540000000000001</v>
      </c>
      <c r="P22" s="30">
        <v>0.71099999999999997</v>
      </c>
      <c r="R22" s="45">
        <v>9.9080000000000001E-4</v>
      </c>
      <c r="S22" s="45">
        <v>4.7999999999999996E-3</v>
      </c>
      <c r="T22" s="45">
        <v>1.6400000000000001E-2</v>
      </c>
    </row>
    <row r="23" spans="9:50" x14ac:dyDescent="0.25">
      <c r="I23" s="11" t="s">
        <v>63</v>
      </c>
      <c r="J23" s="29"/>
      <c r="K23" s="29"/>
      <c r="L23" s="29"/>
      <c r="N23" s="30">
        <v>0.14680000000000001</v>
      </c>
      <c r="O23" s="30">
        <v>0.38069999999999998</v>
      </c>
      <c r="P23" s="30">
        <v>1</v>
      </c>
      <c r="R23">
        <v>4.0000000000000001E-3</v>
      </c>
      <c r="S23">
        <v>1.9900000000000001E-2</v>
      </c>
      <c r="T23">
        <v>6.8500000000000005E-2</v>
      </c>
    </row>
    <row r="26" spans="9:50" x14ac:dyDescent="0.25">
      <c r="J26" s="74" t="s">
        <v>38</v>
      </c>
      <c r="K26" s="74"/>
      <c r="L26" s="74"/>
      <c r="N26" s="74" t="s">
        <v>38</v>
      </c>
      <c r="O26" s="74"/>
      <c r="P26" s="74"/>
      <c r="R26" s="74" t="s">
        <v>38</v>
      </c>
      <c r="S26" s="74"/>
      <c r="T26" s="74"/>
    </row>
    <row r="27" spans="9:50" x14ac:dyDescent="0.25">
      <c r="J27" s="71" t="s">
        <v>11</v>
      </c>
      <c r="K27" s="72"/>
      <c r="L27" s="73"/>
      <c r="N27" s="71" t="s">
        <v>8</v>
      </c>
      <c r="O27" s="72"/>
      <c r="P27" s="73"/>
      <c r="R27" s="71" t="s">
        <v>9</v>
      </c>
      <c r="S27" s="72"/>
      <c r="T27" s="73"/>
    </row>
    <row r="28" spans="9:50" x14ac:dyDescent="0.25">
      <c r="J28" s="27" t="s">
        <v>37</v>
      </c>
      <c r="K28" s="12" t="s">
        <v>35</v>
      </c>
      <c r="L28" s="12" t="s">
        <v>36</v>
      </c>
      <c r="N28" s="27" t="s">
        <v>37</v>
      </c>
      <c r="O28" s="12" t="s">
        <v>35</v>
      </c>
      <c r="P28" s="12" t="s">
        <v>36</v>
      </c>
      <c r="R28" s="27" t="s">
        <v>37</v>
      </c>
      <c r="S28" s="12" t="s">
        <v>35</v>
      </c>
      <c r="T28" s="12" t="s">
        <v>36</v>
      </c>
    </row>
    <row r="29" spans="9:50" x14ac:dyDescent="0.25">
      <c r="I29" s="11" t="s">
        <v>56</v>
      </c>
      <c r="J29" s="33">
        <v>2</v>
      </c>
      <c r="K29" s="31">
        <v>1.5</v>
      </c>
      <c r="L29" s="31">
        <v>2.2000000000000002</v>
      </c>
      <c r="N29" s="28">
        <v>16</v>
      </c>
      <c r="O29" s="28">
        <v>13.9278</v>
      </c>
      <c r="P29" s="28">
        <v>37.0944</v>
      </c>
      <c r="R29" s="33">
        <v>2048</v>
      </c>
      <c r="S29" s="31">
        <v>2020.3</v>
      </c>
      <c r="T29" s="34">
        <v>8747.2999999999993</v>
      </c>
    </row>
    <row r="30" spans="9:50" x14ac:dyDescent="0.25">
      <c r="I30" s="11" t="s">
        <v>57</v>
      </c>
      <c r="J30" s="28">
        <v>1</v>
      </c>
      <c r="K30" s="28">
        <v>1</v>
      </c>
      <c r="L30" s="28">
        <v>2.8</v>
      </c>
      <c r="N30" s="28">
        <v>4</v>
      </c>
      <c r="O30" s="28">
        <v>3.1959</v>
      </c>
      <c r="P30" s="28">
        <v>39.705300000000001</v>
      </c>
      <c r="R30" s="33">
        <v>64</v>
      </c>
      <c r="S30" s="38">
        <v>248.98070000000001</v>
      </c>
      <c r="T30" s="28">
        <v>7835.7</v>
      </c>
    </row>
    <row r="31" spans="9:50" x14ac:dyDescent="0.25">
      <c r="I31" s="11" t="s">
        <v>58</v>
      </c>
      <c r="J31" s="29"/>
      <c r="K31" s="29"/>
      <c r="L31" s="29"/>
      <c r="N31" s="28">
        <v>2</v>
      </c>
      <c r="O31" s="28">
        <v>1.5979000000000001</v>
      </c>
      <c r="P31" s="28">
        <v>39.508000000000003</v>
      </c>
      <c r="R31" s="33">
        <v>64</v>
      </c>
      <c r="S31" s="28">
        <v>61.055799999999998</v>
      </c>
      <c r="T31" s="28">
        <v>7698.8</v>
      </c>
    </row>
    <row r="32" spans="9:50" x14ac:dyDescent="0.25">
      <c r="I32" s="11" t="s">
        <v>59</v>
      </c>
      <c r="J32" s="29"/>
      <c r="K32" s="29"/>
      <c r="L32" s="29"/>
      <c r="N32" s="29">
        <v>2</v>
      </c>
      <c r="O32" s="29">
        <v>1.5979000000000001</v>
      </c>
      <c r="P32" s="29">
        <v>39.508000000000003</v>
      </c>
      <c r="R32" s="33">
        <v>32</v>
      </c>
      <c r="S32" s="28">
        <v>30.478899999999999</v>
      </c>
      <c r="T32" s="28">
        <v>7696.9</v>
      </c>
    </row>
    <row r="33" spans="9:24" x14ac:dyDescent="0.25">
      <c r="I33" s="11" t="s">
        <v>60</v>
      </c>
      <c r="J33" s="33">
        <v>2</v>
      </c>
      <c r="K33" s="31">
        <v>1.8</v>
      </c>
      <c r="L33" s="31">
        <v>1.4</v>
      </c>
      <c r="N33" s="28">
        <v>16</v>
      </c>
      <c r="O33" s="28">
        <v>14.536099999999999</v>
      </c>
      <c r="P33" s="28">
        <v>13.7156</v>
      </c>
      <c r="R33" s="33">
        <v>2048</v>
      </c>
      <c r="S33" s="31">
        <v>2028.2</v>
      </c>
      <c r="T33" s="31">
        <v>2018.7</v>
      </c>
    </row>
    <row r="34" spans="9:24" x14ac:dyDescent="0.25">
      <c r="I34" s="11" t="s">
        <v>61</v>
      </c>
      <c r="J34" s="28">
        <v>1</v>
      </c>
      <c r="K34" s="28">
        <v>1</v>
      </c>
      <c r="L34" s="28">
        <v>1</v>
      </c>
      <c r="N34" s="28">
        <v>4</v>
      </c>
      <c r="O34" s="28">
        <v>3.4217</v>
      </c>
      <c r="P34" s="28">
        <v>3.1560000000000001</v>
      </c>
      <c r="R34" s="33">
        <v>256</v>
      </c>
      <c r="S34" s="28">
        <v>250.7458</v>
      </c>
      <c r="T34" s="31">
        <v>248.7</v>
      </c>
    </row>
    <row r="35" spans="9:24" x14ac:dyDescent="0.25">
      <c r="I35" s="11" t="s">
        <v>62</v>
      </c>
      <c r="J35" s="29"/>
      <c r="K35" s="29"/>
      <c r="L35" s="29"/>
      <c r="N35" s="28">
        <v>2</v>
      </c>
      <c r="O35" s="28">
        <v>1.7108000000000001</v>
      </c>
      <c r="P35" s="28">
        <v>1.5780000000000001</v>
      </c>
      <c r="R35" s="33">
        <v>64</v>
      </c>
      <c r="S35" s="28">
        <v>61.759500000000003</v>
      </c>
      <c r="T35" s="28">
        <v>60.953000000000003</v>
      </c>
      <c r="X35" s="46"/>
    </row>
    <row r="36" spans="9:24" x14ac:dyDescent="0.25">
      <c r="I36" s="11" t="s">
        <v>63</v>
      </c>
      <c r="J36" s="29"/>
      <c r="K36" s="29"/>
      <c r="L36" s="29"/>
      <c r="N36" s="29">
        <v>1</v>
      </c>
      <c r="O36" s="29">
        <v>1</v>
      </c>
      <c r="P36" s="29">
        <v>1</v>
      </c>
      <c r="R36" s="33">
        <v>16</v>
      </c>
      <c r="S36">
        <v>15.0641</v>
      </c>
      <c r="T36">
        <v>14.7181</v>
      </c>
    </row>
    <row r="39" spans="9:24" x14ac:dyDescent="0.25">
      <c r="J39" s="70" t="s">
        <v>41</v>
      </c>
      <c r="K39" s="70"/>
      <c r="L39" s="70"/>
      <c r="N39" s="70" t="s">
        <v>41</v>
      </c>
      <c r="O39" s="70"/>
      <c r="P39" s="70"/>
      <c r="R39" s="70" t="s">
        <v>41</v>
      </c>
      <c r="S39" s="70"/>
      <c r="T39" s="70"/>
    </row>
    <row r="40" spans="9:24" x14ac:dyDescent="0.25">
      <c r="J40" s="71" t="s">
        <v>11</v>
      </c>
      <c r="K40" s="72"/>
      <c r="L40" s="73"/>
      <c r="N40" s="71" t="s">
        <v>8</v>
      </c>
      <c r="O40" s="72"/>
      <c r="P40" s="73"/>
      <c r="R40" s="71" t="s">
        <v>9</v>
      </c>
      <c r="S40" s="72"/>
      <c r="T40" s="73"/>
    </row>
    <row r="41" spans="9:24" x14ac:dyDescent="0.25">
      <c r="I41" s="11" t="s">
        <v>56</v>
      </c>
      <c r="J41" s="27" t="s">
        <v>37</v>
      </c>
      <c r="K41" s="12" t="s">
        <v>35</v>
      </c>
      <c r="L41" s="12" t="s">
        <v>36</v>
      </c>
      <c r="N41" s="27" t="s">
        <v>37</v>
      </c>
      <c r="O41" s="12" t="s">
        <v>35</v>
      </c>
      <c r="P41" s="12" t="s">
        <v>36</v>
      </c>
      <c r="R41" s="27" t="s">
        <v>37</v>
      </c>
      <c r="S41" s="12" t="s">
        <v>35</v>
      </c>
      <c r="T41" s="12" t="s">
        <v>36</v>
      </c>
    </row>
    <row r="42" spans="9:24" x14ac:dyDescent="0.25">
      <c r="I42" s="11" t="s">
        <v>57</v>
      </c>
      <c r="J42">
        <f t="shared" ref="J42:L43" si="1">LOG10(J29)</f>
        <v>0.3010299956639812</v>
      </c>
      <c r="K42">
        <f t="shared" si="1"/>
        <v>0.17609125905568124</v>
      </c>
      <c r="L42">
        <f t="shared" si="1"/>
        <v>0.34242268082220628</v>
      </c>
      <c r="N42">
        <f t="shared" ref="N42:P44" si="2">LOG10(N29)</f>
        <v>1.2041199826559248</v>
      </c>
      <c r="O42">
        <f t="shared" si="2"/>
        <v>1.1438825217853219</v>
      </c>
      <c r="P42">
        <f t="shared" si="2"/>
        <v>1.5693083507830241</v>
      </c>
      <c r="R42">
        <f t="shared" ref="R42:T49" si="3">LOG10(R29)</f>
        <v>3.3113299523037933</v>
      </c>
      <c r="S42">
        <f t="shared" si="3"/>
        <v>3.3054158638380353</v>
      </c>
      <c r="T42">
        <f t="shared" si="3"/>
        <v>3.9418740214733945</v>
      </c>
    </row>
    <row r="43" spans="9:24" x14ac:dyDescent="0.25">
      <c r="I43" s="11" t="s">
        <v>58</v>
      </c>
      <c r="J43">
        <f t="shared" si="1"/>
        <v>0</v>
      </c>
      <c r="K43">
        <f t="shared" si="1"/>
        <v>0</v>
      </c>
      <c r="L43">
        <f t="shared" si="1"/>
        <v>0.44715803134221921</v>
      </c>
      <c r="N43">
        <f t="shared" si="2"/>
        <v>0.6020599913279624</v>
      </c>
      <c r="O43">
        <f t="shared" si="2"/>
        <v>0.50459318174094037</v>
      </c>
      <c r="P43">
        <f t="shared" si="2"/>
        <v>1.5988484817536386</v>
      </c>
      <c r="R43">
        <f t="shared" si="3"/>
        <v>1.8061799739838871</v>
      </c>
      <c r="S43">
        <f t="shared" si="3"/>
        <v>2.3961656836083565</v>
      </c>
      <c r="T43">
        <f t="shared" si="3"/>
        <v>3.8940778001100047</v>
      </c>
    </row>
    <row r="44" spans="9:24" x14ac:dyDescent="0.25">
      <c r="I44" s="11" t="s">
        <v>59</v>
      </c>
      <c r="J44" s="29"/>
      <c r="K44" s="29"/>
      <c r="L44" s="29"/>
      <c r="N44">
        <f t="shared" si="2"/>
        <v>0.3010299956639812</v>
      </c>
      <c r="O44">
        <f t="shared" si="2"/>
        <v>0.20354959675074116</v>
      </c>
      <c r="P44">
        <f t="shared" si="2"/>
        <v>1.5966850450965671</v>
      </c>
      <c r="R44">
        <f t="shared" si="3"/>
        <v>1.8061799739838871</v>
      </c>
      <c r="S44">
        <f t="shared" si="3"/>
        <v>1.785726926075321</v>
      </c>
      <c r="T44">
        <f t="shared" si="3"/>
        <v>3.8864230376410718</v>
      </c>
    </row>
    <row r="45" spans="9:24" x14ac:dyDescent="0.25">
      <c r="I45" s="11" t="s">
        <v>60</v>
      </c>
      <c r="N45" s="29"/>
      <c r="O45" s="29"/>
      <c r="P45" s="29"/>
      <c r="R45">
        <f t="shared" si="3"/>
        <v>1.505149978319906</v>
      </c>
      <c r="S45">
        <f t="shared" si="3"/>
        <v>1.4839992890274498</v>
      </c>
      <c r="T45">
        <f t="shared" si="3"/>
        <v>3.886315844136417</v>
      </c>
    </row>
    <row r="46" spans="9:24" x14ac:dyDescent="0.25">
      <c r="I46" s="11" t="s">
        <v>61</v>
      </c>
      <c r="J46">
        <f t="shared" ref="J46:L47" si="4">LOG10(J33)</f>
        <v>0.3010299956639812</v>
      </c>
      <c r="K46">
        <f t="shared" si="4"/>
        <v>0.25527250510330607</v>
      </c>
      <c r="L46">
        <f t="shared" si="4"/>
        <v>0.14612803567823801</v>
      </c>
      <c r="N46">
        <f t="shared" ref="N46:P48" si="5">LOG10(N33)</f>
        <v>1.2041199826559248</v>
      </c>
      <c r="O46">
        <f t="shared" si="5"/>
        <v>1.1624479020062799</v>
      </c>
      <c r="P46">
        <f t="shared" si="5"/>
        <v>1.1372148109190017</v>
      </c>
      <c r="R46">
        <f t="shared" si="3"/>
        <v>3.3113299523037933</v>
      </c>
      <c r="S46">
        <f t="shared" si="3"/>
        <v>3.3071107783800753</v>
      </c>
      <c r="T46">
        <f t="shared" si="3"/>
        <v>3.3050717830222927</v>
      </c>
    </row>
    <row r="47" spans="9:24" x14ac:dyDescent="0.25">
      <c r="I47" s="11" t="s">
        <v>62</v>
      </c>
      <c r="J47">
        <f t="shared" si="4"/>
        <v>0</v>
      </c>
      <c r="K47">
        <f t="shared" si="4"/>
        <v>0</v>
      </c>
      <c r="L47">
        <f t="shared" si="4"/>
        <v>0</v>
      </c>
      <c r="N47">
        <f t="shared" si="5"/>
        <v>0.6020599913279624</v>
      </c>
      <c r="O47">
        <f t="shared" si="5"/>
        <v>0.53424192979422058</v>
      </c>
      <c r="P47">
        <f t="shared" si="5"/>
        <v>0.49913699453738269</v>
      </c>
      <c r="R47">
        <f t="shared" si="3"/>
        <v>2.4082399653118496</v>
      </c>
      <c r="S47">
        <f t="shared" si="3"/>
        <v>2.3992336673072105</v>
      </c>
      <c r="T47">
        <f t="shared" si="3"/>
        <v>2.395675785269936</v>
      </c>
    </row>
    <row r="48" spans="9:24" x14ac:dyDescent="0.25">
      <c r="I48" s="11" t="s">
        <v>63</v>
      </c>
      <c r="J48" s="29"/>
      <c r="K48" s="29"/>
      <c r="L48" s="29"/>
      <c r="N48">
        <f t="shared" si="5"/>
        <v>0.3010299956639812</v>
      </c>
      <c r="O48">
        <f t="shared" si="5"/>
        <v>0.23319924158477348</v>
      </c>
      <c r="P48">
        <f t="shared" si="5"/>
        <v>0.19810699887340152</v>
      </c>
      <c r="R48">
        <f t="shared" si="3"/>
        <v>1.8061799739838871</v>
      </c>
      <c r="S48">
        <f t="shared" si="3"/>
        <v>1.7907037713283283</v>
      </c>
      <c r="T48">
        <f t="shared" si="3"/>
        <v>1.7849950856948824</v>
      </c>
    </row>
    <row r="49" spans="10:20" x14ac:dyDescent="0.25">
      <c r="J49" s="29"/>
      <c r="K49" s="29"/>
      <c r="L49" s="29"/>
      <c r="N49" s="29"/>
      <c r="O49" s="29"/>
      <c r="P49" s="29"/>
      <c r="R49">
        <f t="shared" si="3"/>
        <v>1.2041199826559248</v>
      </c>
      <c r="S49">
        <f t="shared" si="3"/>
        <v>1.1779431899948034</v>
      </c>
      <c r="T49">
        <f t="shared" si="3"/>
        <v>1.1678517493510465</v>
      </c>
    </row>
  </sheetData>
  <mergeCells count="27">
    <mergeCell ref="AN12:AP12"/>
    <mergeCell ref="AR12:AT12"/>
    <mergeCell ref="AV12:AX12"/>
    <mergeCell ref="AN13:AP13"/>
    <mergeCell ref="AR13:AT13"/>
    <mergeCell ref="AV13:AX13"/>
    <mergeCell ref="Y13:AA13"/>
    <mergeCell ref="AC13:AE13"/>
    <mergeCell ref="AG13:AI13"/>
    <mergeCell ref="J12:L12"/>
    <mergeCell ref="N12:P12"/>
    <mergeCell ref="R12:T12"/>
    <mergeCell ref="J13:L13"/>
    <mergeCell ref="N13:P13"/>
    <mergeCell ref="R13:T13"/>
    <mergeCell ref="J26:L26"/>
    <mergeCell ref="N26:P26"/>
    <mergeCell ref="R26:T26"/>
    <mergeCell ref="J27:L27"/>
    <mergeCell ref="N27:P27"/>
    <mergeCell ref="R27:T27"/>
    <mergeCell ref="J39:L39"/>
    <mergeCell ref="N39:P39"/>
    <mergeCell ref="R39:T39"/>
    <mergeCell ref="J40:L40"/>
    <mergeCell ref="N40:P40"/>
    <mergeCell ref="R40:T40"/>
  </mergeCells>
  <conditionalFormatting sqref="B4:E4 C10 B5:D5 B8 B9:E9 E10 C7:E7">
    <cfRule type="cellIs" dxfId="102" priority="139" stopIfTrue="1" operator="notEqual">
      <formula>INDIRECT("Dummy_for_Comparison2!"&amp;ADDRESS(ROW(),COLUMN()))</formula>
    </cfRule>
  </conditionalFormatting>
  <conditionalFormatting sqref="B10">
    <cfRule type="cellIs" dxfId="101" priority="138" stopIfTrue="1" operator="notEqual">
      <formula>INDIRECT("Dummy_for_Comparison2!"&amp;ADDRESS(ROW(),COLUMN()))</formula>
    </cfRule>
  </conditionalFormatting>
  <conditionalFormatting sqref="E5">
    <cfRule type="cellIs" dxfId="100" priority="137" stopIfTrue="1" operator="notEqual">
      <formula>INDIRECT("Dummy_for_Comparison2!"&amp;ADDRESS(ROW(),COLUMN()))</formula>
    </cfRule>
  </conditionalFormatting>
  <conditionalFormatting sqref="B7">
    <cfRule type="cellIs" dxfId="99" priority="135" stopIfTrue="1" operator="notEqual">
      <formula>INDIRECT("Dummy_for_Comparison2!"&amp;ADDRESS(ROW(),COLUMN()))</formula>
    </cfRule>
  </conditionalFormatting>
  <conditionalFormatting sqref="D10">
    <cfRule type="cellIs" dxfId="98" priority="136" stopIfTrue="1" operator="notEqual">
      <formula>INDIRECT("Dummy_for_Comparison2!"&amp;ADDRESS(ROW(),COLUMN()))</formula>
    </cfRule>
  </conditionalFormatting>
  <conditionalFormatting sqref="E6">
    <cfRule type="cellIs" dxfId="97" priority="133" stopIfTrue="1" operator="notEqual">
      <formula>INDIRECT("Dummy_for_Comparison2!"&amp;ADDRESS(ROW(),COLUMN()))</formula>
    </cfRule>
  </conditionalFormatting>
  <conditionalFormatting sqref="B6:D6">
    <cfRule type="cellIs" dxfId="96" priority="134" stopIfTrue="1" operator="notEqual">
      <formula>INDIRECT("Dummy_for_Comparison2!"&amp;ADDRESS(ROW(),COLUMN()))</formula>
    </cfRule>
  </conditionalFormatting>
  <conditionalFormatting sqref="C8:E8">
    <cfRule type="cellIs" dxfId="95" priority="132" stopIfTrue="1" operator="notEqual">
      <formula>INDIRECT("Dummy_for_Comparison2!"&amp;ADDRESS(ROW(),COLUMN()))</formula>
    </cfRule>
  </conditionalFormatting>
  <conditionalFormatting sqref="H4:J4">
    <cfRule type="cellIs" dxfId="94" priority="131" stopIfTrue="1" operator="notEqual">
      <formula>INDIRECT("Dummy_for_Comparison2!"&amp;ADDRESS(ROW(),COLUMN()))</formula>
    </cfRule>
  </conditionalFormatting>
  <conditionalFormatting sqref="G5 G8:G9">
    <cfRule type="cellIs" dxfId="93" priority="130" stopIfTrue="1" operator="notEqual">
      <formula>INDIRECT("Dummy_for_Comparison2!"&amp;ADDRESS(ROW(),COLUMN()))</formula>
    </cfRule>
  </conditionalFormatting>
  <conditionalFormatting sqref="G10">
    <cfRule type="cellIs" dxfId="92" priority="129" stopIfTrue="1" operator="notEqual">
      <formula>INDIRECT("Dummy_for_Comparison2!"&amp;ADDRESS(ROW(),COLUMN()))</formula>
    </cfRule>
  </conditionalFormatting>
  <conditionalFormatting sqref="G7">
    <cfRule type="cellIs" dxfId="91" priority="128" stopIfTrue="1" operator="notEqual">
      <formula>INDIRECT("Dummy_for_Comparison2!"&amp;ADDRESS(ROW(),COLUMN()))</formula>
    </cfRule>
  </conditionalFormatting>
  <conditionalFormatting sqref="G6">
    <cfRule type="cellIs" dxfId="90" priority="127" stopIfTrue="1" operator="notEqual">
      <formula>INDIRECT("Dummy_for_Comparison2!"&amp;ADDRESS(ROW(),COLUMN()))</formula>
    </cfRule>
  </conditionalFormatting>
  <conditionalFormatting sqref="N3:P3">
    <cfRule type="cellIs" dxfId="89" priority="126" stopIfTrue="1" operator="notEqual">
      <formula>INDIRECT("Dummy_for_Comparison2!"&amp;ADDRESS(ROW(),COLUMN()))</formula>
    </cfRule>
  </conditionalFormatting>
  <conditionalFormatting sqref="I15 I20:I21">
    <cfRule type="cellIs" dxfId="88" priority="125" stopIfTrue="1" operator="notEqual">
      <formula>INDIRECT("Dummy_for_Comparison2!"&amp;ADDRESS(ROW(),COLUMN()))</formula>
    </cfRule>
  </conditionalFormatting>
  <conditionalFormatting sqref="I22">
    <cfRule type="cellIs" dxfId="87" priority="124" stopIfTrue="1" operator="notEqual">
      <formula>INDIRECT("Dummy_for_Comparison2!"&amp;ADDRESS(ROW(),COLUMN()))</formula>
    </cfRule>
  </conditionalFormatting>
  <conditionalFormatting sqref="I17:I19">
    <cfRule type="cellIs" dxfId="86" priority="123" stopIfTrue="1" operator="notEqual">
      <formula>INDIRECT("Dummy_for_Comparison2!"&amp;ADDRESS(ROW(),COLUMN()))</formula>
    </cfRule>
  </conditionalFormatting>
  <conditionalFormatting sqref="I16">
    <cfRule type="cellIs" dxfId="85" priority="122" stopIfTrue="1" operator="notEqual">
      <formula>INDIRECT("Dummy_for_Comparison2!"&amp;ADDRESS(ROW(),COLUMN()))</formula>
    </cfRule>
  </conditionalFormatting>
  <conditionalFormatting sqref="J14:L14">
    <cfRule type="cellIs" dxfId="84" priority="121" stopIfTrue="1" operator="notEqual">
      <formula>INDIRECT("Dummy_for_Comparison2!"&amp;ADDRESS(ROW(),COLUMN()))</formula>
    </cfRule>
  </conditionalFormatting>
  <conditionalFormatting sqref="L15">
    <cfRule type="cellIs" dxfId="83" priority="120" stopIfTrue="1" operator="notEqual">
      <formula>INDIRECT("Dummy_for_Comparison2!"&amp;ADDRESS(ROW(),COLUMN()))</formula>
    </cfRule>
  </conditionalFormatting>
  <conditionalFormatting sqref="L16">
    <cfRule type="cellIs" dxfId="82" priority="119" stopIfTrue="1" operator="notEqual">
      <formula>INDIRECT("Dummy_for_Comparison2!"&amp;ADDRESS(ROW(),COLUMN()))</formula>
    </cfRule>
  </conditionalFormatting>
  <conditionalFormatting sqref="L21:L22 L17:L19">
    <cfRule type="cellIs" dxfId="81" priority="118" stopIfTrue="1" operator="notEqual">
      <formula>INDIRECT("Dummy_for_Comparison2!"&amp;ADDRESS(ROW(),COLUMN()))</formula>
    </cfRule>
  </conditionalFormatting>
  <conditionalFormatting sqref="L20">
    <cfRule type="cellIs" dxfId="80" priority="117" stopIfTrue="1" operator="notEqual">
      <formula>INDIRECT("Dummy_for_Comparison2!"&amp;ADDRESS(ROW(),COLUMN()))</formula>
    </cfRule>
  </conditionalFormatting>
  <conditionalFormatting sqref="N14:O14">
    <cfRule type="cellIs" dxfId="79" priority="116" stopIfTrue="1" operator="notEqual">
      <formula>INDIRECT("Dummy_for_Comparison2!"&amp;ADDRESS(ROW(),COLUMN()))</formula>
    </cfRule>
  </conditionalFormatting>
  <conditionalFormatting sqref="P15">
    <cfRule type="cellIs" dxfId="78" priority="115" stopIfTrue="1" operator="notEqual">
      <formula>INDIRECT("Dummy_for_Comparison2!"&amp;ADDRESS(ROW(),COLUMN()))</formula>
    </cfRule>
  </conditionalFormatting>
  <conditionalFormatting sqref="P16">
    <cfRule type="cellIs" dxfId="77" priority="114" stopIfTrue="1" operator="notEqual">
      <formula>INDIRECT("Dummy_for_Comparison2!"&amp;ADDRESS(ROW(),COLUMN()))</formula>
    </cfRule>
  </conditionalFormatting>
  <conditionalFormatting sqref="P21:P22 P17">
    <cfRule type="cellIs" dxfId="76" priority="113" stopIfTrue="1" operator="notEqual">
      <formula>INDIRECT("Dummy_for_Comparison2!"&amp;ADDRESS(ROW(),COLUMN()))</formula>
    </cfRule>
  </conditionalFormatting>
  <conditionalFormatting sqref="P20">
    <cfRule type="cellIs" dxfId="75" priority="112" stopIfTrue="1" operator="notEqual">
      <formula>INDIRECT("Dummy_for_Comparison2!"&amp;ADDRESS(ROW(),COLUMN()))</formula>
    </cfRule>
  </conditionalFormatting>
  <conditionalFormatting sqref="R14:S14">
    <cfRule type="cellIs" dxfId="74" priority="111" stopIfTrue="1" operator="notEqual">
      <formula>INDIRECT("Dummy_for_Comparison2!"&amp;ADDRESS(ROW(),COLUMN()))</formula>
    </cfRule>
  </conditionalFormatting>
  <conditionalFormatting sqref="T21:T22 T17:T19">
    <cfRule type="cellIs" dxfId="73" priority="108" stopIfTrue="1" operator="notEqual">
      <formula>INDIRECT("Dummy_for_Comparison2!"&amp;ADDRESS(ROW(),COLUMN()))</formula>
    </cfRule>
  </conditionalFormatting>
  <conditionalFormatting sqref="N28:P28">
    <cfRule type="cellIs" dxfId="72" priority="101" stopIfTrue="1" operator="notEqual">
      <formula>INDIRECT("Dummy_for_Comparison2!"&amp;ADDRESS(ROW(),COLUMN()))</formula>
    </cfRule>
  </conditionalFormatting>
  <conditionalFormatting sqref="P29">
    <cfRule type="cellIs" dxfId="71" priority="100" stopIfTrue="1" operator="notEqual">
      <formula>INDIRECT("Dummy_for_Comparison2!"&amp;ADDRESS(ROW(),COLUMN()))</formula>
    </cfRule>
  </conditionalFormatting>
  <conditionalFormatting sqref="P30">
    <cfRule type="cellIs" dxfId="70" priority="99" stopIfTrue="1" operator="notEqual">
      <formula>INDIRECT("Dummy_for_Comparison2!"&amp;ADDRESS(ROW(),COLUMN()))</formula>
    </cfRule>
  </conditionalFormatting>
  <conditionalFormatting sqref="R28:T28">
    <cfRule type="cellIs" dxfId="69" priority="98" stopIfTrue="1" operator="notEqual">
      <formula>INDIRECT("Dummy_for_Comparison2!"&amp;ADDRESS(ROW(),COLUMN()))</formula>
    </cfRule>
  </conditionalFormatting>
  <conditionalFormatting sqref="J28:L28">
    <cfRule type="cellIs" dxfId="68" priority="106" stopIfTrue="1" operator="notEqual">
      <formula>INDIRECT("Dummy_for_Comparison2!"&amp;ADDRESS(ROW(),COLUMN()))</formula>
    </cfRule>
  </conditionalFormatting>
  <conditionalFormatting sqref="L29">
    <cfRule type="cellIs" dxfId="67" priority="105" stopIfTrue="1" operator="notEqual">
      <formula>INDIRECT("Dummy_for_Comparison2!"&amp;ADDRESS(ROW(),COLUMN()))</formula>
    </cfRule>
  </conditionalFormatting>
  <conditionalFormatting sqref="L30">
    <cfRule type="cellIs" dxfId="66" priority="104" stopIfTrue="1" operator="notEqual">
      <formula>INDIRECT("Dummy_for_Comparison2!"&amp;ADDRESS(ROW(),COLUMN()))</formula>
    </cfRule>
  </conditionalFormatting>
  <conditionalFormatting sqref="L34:L35 L31:L32">
    <cfRule type="cellIs" dxfId="65" priority="103" stopIfTrue="1" operator="notEqual">
      <formula>INDIRECT("Dummy_for_Comparison2!"&amp;ADDRESS(ROW(),COLUMN()))</formula>
    </cfRule>
  </conditionalFormatting>
  <conditionalFormatting sqref="L33">
    <cfRule type="cellIs" dxfId="64" priority="102" stopIfTrue="1" operator="notEqual">
      <formula>INDIRECT("Dummy_for_Comparison2!"&amp;ADDRESS(ROW(),COLUMN()))</formula>
    </cfRule>
  </conditionalFormatting>
  <conditionalFormatting sqref="T30">
    <cfRule type="cellIs" dxfId="63" priority="97" stopIfTrue="1" operator="notEqual">
      <formula>INDIRECT("Dummy_for_Comparison2!"&amp;ADDRESS(ROW(),COLUMN()))</formula>
    </cfRule>
  </conditionalFormatting>
  <conditionalFormatting sqref="T29">
    <cfRule type="cellIs" dxfId="62" priority="85" stopIfTrue="1" operator="notEqual">
      <formula>INDIRECT("Dummy_for_Comparison2!"&amp;ADDRESS(ROW(),COLUMN()))</formula>
    </cfRule>
  </conditionalFormatting>
  <conditionalFormatting sqref="N41:P41">
    <cfRule type="cellIs" dxfId="61" priority="83" stopIfTrue="1" operator="notEqual">
      <formula>INDIRECT("Dummy_for_Comparison2!"&amp;ADDRESS(ROW(),COLUMN()))</formula>
    </cfRule>
  </conditionalFormatting>
  <conditionalFormatting sqref="R41:T41">
    <cfRule type="cellIs" dxfId="60" priority="82" stopIfTrue="1" operator="notEqual">
      <formula>INDIRECT("Dummy_for_Comparison2!"&amp;ADDRESS(ROW(),COLUMN()))</formula>
    </cfRule>
  </conditionalFormatting>
  <conditionalFormatting sqref="J41:L41">
    <cfRule type="cellIs" dxfId="59" priority="84" stopIfTrue="1" operator="notEqual">
      <formula>INDIRECT("Dummy_for_Comparison2!"&amp;ADDRESS(ROW(),COLUMN()))</formula>
    </cfRule>
  </conditionalFormatting>
  <conditionalFormatting sqref="I23">
    <cfRule type="cellIs" dxfId="58" priority="69" stopIfTrue="1" operator="notEqual">
      <formula>INDIRECT("Dummy_for_Comparison2!"&amp;ADDRESS(ROW(),COLUMN()))</formula>
    </cfRule>
  </conditionalFormatting>
  <conditionalFormatting sqref="X15">
    <cfRule type="cellIs" dxfId="57" priority="48" stopIfTrue="1" operator="notEqual">
      <formula>INDIRECT("Dummy_for_Comparison2!"&amp;ADDRESS(ROW(),COLUMN()))</formula>
    </cfRule>
  </conditionalFormatting>
  <conditionalFormatting sqref="Y14:Z14">
    <cfRule type="cellIs" dxfId="56" priority="47" stopIfTrue="1" operator="notEqual">
      <formula>INDIRECT("Dummy_for_Comparison2!"&amp;ADDRESS(ROW(),COLUMN()))</formula>
    </cfRule>
  </conditionalFormatting>
  <conditionalFormatting sqref="AA15">
    <cfRule type="cellIs" dxfId="55" priority="46" stopIfTrue="1" operator="notEqual">
      <formula>INDIRECT("Dummy_for_Comparison2!"&amp;ADDRESS(ROW(),COLUMN()))</formula>
    </cfRule>
  </conditionalFormatting>
  <conditionalFormatting sqref="AC14:AD14">
    <cfRule type="cellIs" dxfId="54" priority="45" stopIfTrue="1" operator="notEqual">
      <formula>INDIRECT("Dummy_for_Comparison2!"&amp;ADDRESS(ROW(),COLUMN()))</formula>
    </cfRule>
  </conditionalFormatting>
  <conditionalFormatting sqref="AE15">
    <cfRule type="cellIs" dxfId="53" priority="44" stopIfTrue="1" operator="notEqual">
      <formula>INDIRECT("Dummy_for_Comparison2!"&amp;ADDRESS(ROW(),COLUMN()))</formula>
    </cfRule>
  </conditionalFormatting>
  <conditionalFormatting sqref="AG14:AH14">
    <cfRule type="cellIs" dxfId="52" priority="43" stopIfTrue="1" operator="notEqual">
      <formula>INDIRECT("Dummy_for_Comparison2!"&amp;ADDRESS(ROW(),COLUMN()))</formula>
    </cfRule>
  </conditionalFormatting>
  <conditionalFormatting sqref="X16">
    <cfRule type="cellIs" dxfId="51" priority="40" stopIfTrue="1" operator="notEqual">
      <formula>INDIRECT("Dummy_for_Comparison2!"&amp;ADDRESS(ROW(),COLUMN()))</formula>
    </cfRule>
  </conditionalFormatting>
  <conditionalFormatting sqref="AA16">
    <cfRule type="cellIs" dxfId="50" priority="39" stopIfTrue="1" operator="notEqual">
      <formula>INDIRECT("Dummy_for_Comparison2!"&amp;ADDRESS(ROW(),COLUMN()))</formula>
    </cfRule>
  </conditionalFormatting>
  <conditionalFormatting sqref="AE16">
    <cfRule type="cellIs" dxfId="49" priority="38" stopIfTrue="1" operator="notEqual">
      <formula>INDIRECT("Dummy_for_Comparison2!"&amp;ADDRESS(ROW(),COLUMN()))</formula>
    </cfRule>
  </conditionalFormatting>
  <conditionalFormatting sqref="AT15">
    <cfRule type="cellIs" dxfId="48" priority="29" stopIfTrue="1" operator="notEqual">
      <formula>INDIRECT("Dummy_for_Comparison2!"&amp;ADDRESS(ROW(),COLUMN()))</formula>
    </cfRule>
  </conditionalFormatting>
  <conditionalFormatting sqref="AP15">
    <cfRule type="cellIs" dxfId="47" priority="31" stopIfTrue="1" operator="notEqual">
      <formula>INDIRECT("Dummy_for_Comparison2!"&amp;ADDRESS(ROW(),COLUMN()))</formula>
    </cfRule>
  </conditionalFormatting>
  <conditionalFormatting sqref="AX15">
    <cfRule type="cellIs" dxfId="46" priority="27" stopIfTrue="1" operator="notEqual">
      <formula>INDIRECT("Dummy_for_Comparison2!"&amp;ADDRESS(ROW(),COLUMN()))</formula>
    </cfRule>
  </conditionalFormatting>
  <conditionalFormatting sqref="AM15">
    <cfRule type="cellIs" dxfId="45" priority="26" stopIfTrue="1" operator="notEqual">
      <formula>INDIRECT("Dummy_for_Comparison2!"&amp;ADDRESS(ROW(),COLUMN()))</formula>
    </cfRule>
  </conditionalFormatting>
  <conditionalFormatting sqref="AP16">
    <cfRule type="cellIs" dxfId="44" priority="25" stopIfTrue="1" operator="notEqual">
      <formula>INDIRECT("Dummy_for_Comparison2!"&amp;ADDRESS(ROW(),COLUMN()))</formula>
    </cfRule>
  </conditionalFormatting>
  <conditionalFormatting sqref="AM16">
    <cfRule type="cellIs" dxfId="43" priority="24" stopIfTrue="1" operator="notEqual">
      <formula>INDIRECT("Dummy_for_Comparison2!"&amp;ADDRESS(ROW(),COLUMN()))</formula>
    </cfRule>
  </conditionalFormatting>
  <conditionalFormatting sqref="AN14:AO14">
    <cfRule type="cellIs" dxfId="42" priority="23" stopIfTrue="1" operator="notEqual">
      <formula>INDIRECT("Dummy_for_Comparison2!"&amp;ADDRESS(ROW(),COLUMN()))</formula>
    </cfRule>
  </conditionalFormatting>
  <conditionalFormatting sqref="AR14:AS14">
    <cfRule type="cellIs" dxfId="41" priority="22" stopIfTrue="1" operator="notEqual">
      <formula>INDIRECT("Dummy_for_Comparison2!"&amp;ADDRESS(ROW(),COLUMN()))</formula>
    </cfRule>
  </conditionalFormatting>
  <conditionalFormatting sqref="AV14:AW14">
    <cfRule type="cellIs" dxfId="40" priority="21" stopIfTrue="1" operator="notEqual">
      <formula>INDIRECT("Dummy_for_Comparison2!"&amp;ADDRESS(ROW(),COLUMN()))</formula>
    </cfRule>
  </conditionalFormatting>
  <conditionalFormatting sqref="P14">
    <cfRule type="cellIs" dxfId="39" priority="18" stopIfTrue="1" operator="notEqual">
      <formula>INDIRECT("Dummy_for_Comparison2!"&amp;ADDRESS(ROW(),COLUMN()))</formula>
    </cfRule>
  </conditionalFormatting>
  <conditionalFormatting sqref="T14">
    <cfRule type="cellIs" dxfId="38" priority="17" stopIfTrue="1" operator="notEqual">
      <formula>INDIRECT("Dummy_for_Comparison2!"&amp;ADDRESS(ROW(),COLUMN()))</formula>
    </cfRule>
  </conditionalFormatting>
  <conditionalFormatting sqref="AA14">
    <cfRule type="cellIs" dxfId="37" priority="16" stopIfTrue="1" operator="notEqual">
      <formula>INDIRECT("Dummy_for_Comparison2!"&amp;ADDRESS(ROW(),COLUMN()))</formula>
    </cfRule>
  </conditionalFormatting>
  <conditionalFormatting sqref="AE14">
    <cfRule type="cellIs" dxfId="36" priority="15" stopIfTrue="1" operator="notEqual">
      <formula>INDIRECT("Dummy_for_Comparison2!"&amp;ADDRESS(ROW(),COLUMN()))</formula>
    </cfRule>
  </conditionalFormatting>
  <conditionalFormatting sqref="AI14">
    <cfRule type="cellIs" dxfId="35" priority="14" stopIfTrue="1" operator="notEqual">
      <formula>INDIRECT("Dummy_for_Comparison2!"&amp;ADDRESS(ROW(),COLUMN()))</formula>
    </cfRule>
  </conditionalFormatting>
  <conditionalFormatting sqref="AP14">
    <cfRule type="cellIs" dxfId="34" priority="13" stopIfTrue="1" operator="notEqual">
      <formula>INDIRECT("Dummy_for_Comparison2!"&amp;ADDRESS(ROW(),COLUMN()))</formula>
    </cfRule>
  </conditionalFormatting>
  <conditionalFormatting sqref="AT14">
    <cfRule type="cellIs" dxfId="33" priority="12" stopIfTrue="1" operator="notEqual">
      <formula>INDIRECT("Dummy_for_Comparison2!"&amp;ADDRESS(ROW(),COLUMN()))</formula>
    </cfRule>
  </conditionalFormatting>
  <conditionalFormatting sqref="AX14">
    <cfRule type="cellIs" dxfId="32" priority="11" stopIfTrue="1" operator="notEqual">
      <formula>INDIRECT("Dummy_for_Comparison2!"&amp;ADDRESS(ROW(),COLUMN()))</formula>
    </cfRule>
  </conditionalFormatting>
  <conditionalFormatting sqref="I29 I33:I34">
    <cfRule type="cellIs" dxfId="31" priority="10" stopIfTrue="1" operator="notEqual">
      <formula>INDIRECT("Dummy_for_Comparison2!"&amp;ADDRESS(ROW(),COLUMN()))</formula>
    </cfRule>
  </conditionalFormatting>
  <conditionalFormatting sqref="I35">
    <cfRule type="cellIs" dxfId="30" priority="9" stopIfTrue="1" operator="notEqual">
      <formula>INDIRECT("Dummy_for_Comparison2!"&amp;ADDRESS(ROW(),COLUMN()))</formula>
    </cfRule>
  </conditionalFormatting>
  <conditionalFormatting sqref="I31:I32">
    <cfRule type="cellIs" dxfId="29" priority="8" stopIfTrue="1" operator="notEqual">
      <formula>INDIRECT("Dummy_for_Comparison2!"&amp;ADDRESS(ROW(),COLUMN()))</formula>
    </cfRule>
  </conditionalFormatting>
  <conditionalFormatting sqref="I30">
    <cfRule type="cellIs" dxfId="28" priority="7" stopIfTrue="1" operator="notEqual">
      <formula>INDIRECT("Dummy_for_Comparison2!"&amp;ADDRESS(ROW(),COLUMN()))</formula>
    </cfRule>
  </conditionalFormatting>
  <conditionalFormatting sqref="I36">
    <cfRule type="cellIs" dxfId="27" priority="6" stopIfTrue="1" operator="notEqual">
      <formula>INDIRECT("Dummy_for_Comparison2!"&amp;ADDRESS(ROW(),COLUMN()))</formula>
    </cfRule>
  </conditionalFormatting>
  <conditionalFormatting sqref="I41 I45:I46">
    <cfRule type="cellIs" dxfId="26" priority="5" stopIfTrue="1" operator="notEqual">
      <formula>INDIRECT("Dummy_for_Comparison2!"&amp;ADDRESS(ROW(),COLUMN()))</formula>
    </cfRule>
  </conditionalFormatting>
  <conditionalFormatting sqref="I47">
    <cfRule type="cellIs" dxfId="25" priority="4" stopIfTrue="1" operator="notEqual">
      <formula>INDIRECT("Dummy_for_Comparison2!"&amp;ADDRESS(ROW(),COLUMN()))</formula>
    </cfRule>
  </conditionalFormatting>
  <conditionalFormatting sqref="I43:I44">
    <cfRule type="cellIs" dxfId="24" priority="3" stopIfTrue="1" operator="notEqual">
      <formula>INDIRECT("Dummy_for_Comparison2!"&amp;ADDRESS(ROW(),COLUMN()))</formula>
    </cfRule>
  </conditionalFormatting>
  <conditionalFormatting sqref="I42">
    <cfRule type="cellIs" dxfId="23" priority="2" stopIfTrue="1" operator="notEqual">
      <formula>INDIRECT("Dummy_for_Comparison2!"&amp;ADDRESS(ROW(),COLUMN()))</formula>
    </cfRule>
  </conditionalFormatting>
  <conditionalFormatting sqref="I48">
    <cfRule type="cellIs" dxfId="22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zoomScale="70" zoomScaleNormal="70" workbookViewId="0">
      <selection activeCell="S12" sqref="S12"/>
    </sheetView>
  </sheetViews>
  <sheetFormatPr defaultRowHeight="15" x14ac:dyDescent="0.25"/>
  <cols>
    <col min="6" max="6" width="10.42578125" bestFit="1" customWidth="1"/>
    <col min="7" max="8" width="9.28515625" bestFit="1" customWidth="1"/>
    <col min="10" max="12" width="10.42578125" bestFit="1" customWidth="1"/>
  </cols>
  <sheetData>
    <row r="1" spans="1:26" x14ac:dyDescent="0.25">
      <c r="B1" s="75" t="s">
        <v>42</v>
      </c>
      <c r="C1" s="75"/>
      <c r="D1" s="75"/>
      <c r="F1" s="75" t="s">
        <v>42</v>
      </c>
      <c r="G1" s="75"/>
      <c r="H1" s="75"/>
      <c r="J1" s="75" t="s">
        <v>42</v>
      </c>
      <c r="K1" s="75"/>
      <c r="L1" s="75"/>
    </row>
    <row r="2" spans="1:26" x14ac:dyDescent="0.25">
      <c r="B2" s="71" t="s">
        <v>51</v>
      </c>
      <c r="C2" s="72"/>
      <c r="D2" s="73"/>
      <c r="F2" s="71" t="s">
        <v>52</v>
      </c>
      <c r="G2" s="72"/>
      <c r="H2" s="73"/>
      <c r="J2" s="71" t="s">
        <v>53</v>
      </c>
      <c r="K2" s="72"/>
      <c r="L2" s="73"/>
    </row>
    <row r="3" spans="1:26" x14ac:dyDescent="0.25">
      <c r="B3" s="27" t="s">
        <v>45</v>
      </c>
      <c r="C3" s="12" t="s">
        <v>35</v>
      </c>
      <c r="D3" s="48" t="s">
        <v>50</v>
      </c>
      <c r="F3" s="27" t="s">
        <v>46</v>
      </c>
      <c r="G3" s="12" t="s">
        <v>35</v>
      </c>
      <c r="H3" s="48" t="s">
        <v>50</v>
      </c>
      <c r="J3" s="27" t="s">
        <v>45</v>
      </c>
      <c r="K3" s="12" t="s">
        <v>35</v>
      </c>
      <c r="L3" s="48" t="s">
        <v>50</v>
      </c>
    </row>
    <row r="4" spans="1:26" x14ac:dyDescent="0.25">
      <c r="A4" s="11" t="s">
        <v>24</v>
      </c>
      <c r="B4" s="28">
        <v>0.05</v>
      </c>
      <c r="C4" s="28">
        <v>0.15</v>
      </c>
      <c r="D4" s="28">
        <v>0.45</v>
      </c>
      <c r="F4" s="32">
        <v>1.1000000000000001E-3</v>
      </c>
      <c r="G4" s="28">
        <v>8.0000000000000002E-3</v>
      </c>
      <c r="H4" s="28">
        <v>3.1E-2</v>
      </c>
      <c r="J4" s="40">
        <v>1.9352000000000001E-6</v>
      </c>
      <c r="K4" s="40">
        <v>2.9026999999999998E-5</v>
      </c>
      <c r="L4" s="40">
        <v>1.5674999999999999E-4</v>
      </c>
      <c r="O4" s="50"/>
    </row>
    <row r="5" spans="1:26" x14ac:dyDescent="0.25">
      <c r="A5" s="11" t="s">
        <v>27</v>
      </c>
      <c r="B5" s="28">
        <v>0.1</v>
      </c>
      <c r="C5" s="28">
        <v>0.2</v>
      </c>
      <c r="D5" s="28">
        <v>0.5</v>
      </c>
      <c r="F5" s="32">
        <v>4.5999999999999999E-3</v>
      </c>
      <c r="G5" s="28">
        <v>3.6700000000000003E-2</v>
      </c>
      <c r="H5" s="28">
        <v>7.7399999999999997E-2</v>
      </c>
      <c r="J5" s="40">
        <v>1.5481E-5</v>
      </c>
      <c r="K5" s="40">
        <v>2.3567E-4</v>
      </c>
      <c r="L5" s="40">
        <v>6.1149000000000002E-4</v>
      </c>
      <c r="O5" s="60">
        <f>B5/B4</f>
        <v>2</v>
      </c>
      <c r="P5" s="60">
        <v>1.3</v>
      </c>
      <c r="Q5">
        <v>1.1000000000000001</v>
      </c>
      <c r="S5" s="61">
        <v>4</v>
      </c>
      <c r="T5" s="62">
        <v>4.5999999999999996</v>
      </c>
      <c r="U5" s="62">
        <f t="shared" ref="U5" si="0">H5/H4</f>
        <v>2.4967741935483869</v>
      </c>
      <c r="X5" s="63">
        <f t="shared" ref="X5:Z7" si="1">J5/J4</f>
        <v>7.9996899545266631</v>
      </c>
      <c r="Y5" s="64">
        <v>8.1</v>
      </c>
      <c r="Z5" s="64">
        <f t="shared" si="1"/>
        <v>3.9010526315789478</v>
      </c>
    </row>
    <row r="6" spans="1:26" x14ac:dyDescent="0.25">
      <c r="A6" s="11" t="s">
        <v>29</v>
      </c>
      <c r="B6" s="29"/>
      <c r="C6" s="29"/>
      <c r="D6" s="29"/>
      <c r="F6" s="35">
        <v>9.1999999999999998E-3</v>
      </c>
      <c r="G6" s="30">
        <v>7.8E-2</v>
      </c>
      <c r="H6" s="30">
        <v>0.1244</v>
      </c>
      <c r="J6" s="42">
        <v>6.1925000000000001E-5</v>
      </c>
      <c r="K6" s="40">
        <v>9.6146000000000003E-4</v>
      </c>
      <c r="L6" s="47">
        <v>1.6000000000000001E-3</v>
      </c>
      <c r="S6" s="52">
        <v>2</v>
      </c>
      <c r="T6" s="65">
        <v>2.12</v>
      </c>
      <c r="U6" s="52">
        <f t="shared" ref="U6:U11" si="2">H6/H5</f>
        <v>1.6072351421188631</v>
      </c>
      <c r="V6" s="52"/>
      <c r="W6" s="52"/>
      <c r="X6" s="66">
        <f t="shared" si="1"/>
        <v>4.0000645953103806</v>
      </c>
      <c r="Y6" s="65">
        <f t="shared" si="1"/>
        <v>4.0796876989010054</v>
      </c>
      <c r="Z6" s="66">
        <f t="shared" si="1"/>
        <v>2.6165595512600368</v>
      </c>
    </row>
    <row r="7" spans="1:26" x14ac:dyDescent="0.25">
      <c r="A7" s="11" t="s">
        <v>43</v>
      </c>
      <c r="B7" s="29"/>
      <c r="C7" s="29"/>
      <c r="D7" s="29"/>
      <c r="F7" s="53">
        <v>9.1999999999999998E-3</v>
      </c>
      <c r="G7" s="29">
        <v>7.8E-2</v>
      </c>
      <c r="H7" s="29">
        <v>0.1244</v>
      </c>
      <c r="J7" s="42">
        <v>1.2385E-4</v>
      </c>
      <c r="K7" s="41">
        <v>1.9E-3</v>
      </c>
      <c r="L7" s="47">
        <v>2.7000000000000001E-3</v>
      </c>
      <c r="S7" s="52">
        <f t="shared" ref="S7" si="3">F7/F6</f>
        <v>1</v>
      </c>
      <c r="T7" s="52">
        <f t="shared" ref="T7:T11" si="4">G7/G6</f>
        <v>1</v>
      </c>
      <c r="U7" s="52">
        <f t="shared" ref="U7" si="5">H7/H6</f>
        <v>1</v>
      </c>
      <c r="V7" s="52"/>
      <c r="W7" s="52"/>
      <c r="X7" s="66">
        <f t="shared" si="1"/>
        <v>2</v>
      </c>
      <c r="Y7" s="66">
        <f t="shared" si="1"/>
        <v>1.9761612547583882</v>
      </c>
      <c r="Z7" s="66">
        <f t="shared" si="1"/>
        <v>1.6875</v>
      </c>
    </row>
    <row r="8" spans="1:26" x14ac:dyDescent="0.25">
      <c r="A8" s="11"/>
      <c r="B8" s="29"/>
      <c r="C8" s="29"/>
      <c r="D8" s="29"/>
      <c r="F8" s="29"/>
      <c r="G8" s="29"/>
      <c r="H8" s="29"/>
      <c r="J8" s="42"/>
      <c r="K8" s="41"/>
      <c r="L8" s="47"/>
      <c r="S8" s="52"/>
      <c r="T8" s="52"/>
      <c r="U8" s="52"/>
      <c r="V8" s="52"/>
      <c r="W8" s="52"/>
      <c r="X8" s="67"/>
      <c r="Y8" s="67"/>
      <c r="Z8" s="67"/>
    </row>
    <row r="9" spans="1:26" x14ac:dyDescent="0.25">
      <c r="A9" s="11" t="s">
        <v>25</v>
      </c>
      <c r="B9" s="28">
        <v>0.2</v>
      </c>
      <c r="C9" s="28">
        <v>0.3</v>
      </c>
      <c r="D9" s="28">
        <v>0.8</v>
      </c>
      <c r="F9" s="32">
        <v>9.1999999999999998E-3</v>
      </c>
      <c r="G9" s="28">
        <v>2.64E-2</v>
      </c>
      <c r="H9" s="28">
        <v>7.3400000000000007E-2</v>
      </c>
      <c r="J9" s="40">
        <v>3.0963000000000002E-5</v>
      </c>
      <c r="K9" s="40">
        <v>1.4707000000000001E-4</v>
      </c>
      <c r="L9" s="40">
        <v>4.9540000000000001E-4</v>
      </c>
      <c r="S9" s="52"/>
      <c r="T9" s="52"/>
      <c r="U9" s="52"/>
      <c r="V9" s="52"/>
      <c r="W9" s="52"/>
      <c r="X9" s="66"/>
      <c r="Y9" s="66"/>
      <c r="Z9" s="66"/>
    </row>
    <row r="10" spans="1:26" x14ac:dyDescent="0.25">
      <c r="A10" s="11" t="s">
        <v>26</v>
      </c>
      <c r="B10" s="28">
        <v>0.4</v>
      </c>
      <c r="C10" s="28">
        <v>0.5</v>
      </c>
      <c r="D10" s="28">
        <v>1</v>
      </c>
      <c r="F10" s="28">
        <v>3.6700000000000003E-2</v>
      </c>
      <c r="G10" s="28">
        <v>0.11700000000000001</v>
      </c>
      <c r="H10" s="28">
        <v>0.33489999999999998</v>
      </c>
      <c r="J10" s="44">
        <v>2.477E-4</v>
      </c>
      <c r="K10" s="41">
        <v>1.1999999999999999E-3</v>
      </c>
      <c r="L10" s="43">
        <v>4.0000000000000001E-3</v>
      </c>
      <c r="O10">
        <f t="shared" ref="O10" si="6">B10/B9</f>
        <v>2</v>
      </c>
      <c r="P10" s="60">
        <f t="shared" ref="P10" si="7">C10/C9</f>
        <v>1.6666666666666667</v>
      </c>
      <c r="Q10" s="65">
        <f t="shared" ref="Q10" si="8">D10/D9</f>
        <v>1.25</v>
      </c>
      <c r="S10" s="52">
        <v>4</v>
      </c>
      <c r="T10" s="65">
        <v>4.4000000000000004</v>
      </c>
      <c r="U10" s="65">
        <f t="shared" si="2"/>
        <v>4.5626702997275199</v>
      </c>
      <c r="V10" s="52"/>
      <c r="W10" s="52"/>
      <c r="X10" s="66">
        <f t="shared" ref="X10:Z12" si="9">J10/J9</f>
        <v>7.9998708135516585</v>
      </c>
      <c r="Y10" s="68">
        <v>8.1</v>
      </c>
      <c r="Z10" s="68">
        <v>8.1</v>
      </c>
    </row>
    <row r="11" spans="1:26" x14ac:dyDescent="0.25">
      <c r="A11" s="11" t="s">
        <v>28</v>
      </c>
      <c r="B11" s="29"/>
      <c r="C11" s="29"/>
      <c r="D11" s="29"/>
      <c r="F11" s="30">
        <v>7.3400000000000007E-2</v>
      </c>
      <c r="G11" s="30">
        <v>0.24540000000000001</v>
      </c>
      <c r="H11" s="30">
        <v>0.71099999999999997</v>
      </c>
      <c r="J11" s="45">
        <v>9.9080000000000001E-4</v>
      </c>
      <c r="K11" s="45">
        <v>4.7999999999999996E-3</v>
      </c>
      <c r="L11" s="45">
        <v>1.6400000000000001E-2</v>
      </c>
      <c r="S11" s="52">
        <f t="shared" ref="S11" si="10">F11/F10</f>
        <v>2</v>
      </c>
      <c r="T11" s="52">
        <f t="shared" si="4"/>
        <v>2.0974358974358975</v>
      </c>
      <c r="U11" s="52">
        <f t="shared" si="2"/>
        <v>2.123021797551508</v>
      </c>
      <c r="V11" s="52"/>
      <c r="W11" s="52"/>
      <c r="X11" s="66">
        <f t="shared" si="9"/>
        <v>4</v>
      </c>
      <c r="Y11" s="66">
        <f t="shared" si="9"/>
        <v>4</v>
      </c>
      <c r="Z11" s="66">
        <f t="shared" si="9"/>
        <v>4.1000000000000005</v>
      </c>
    </row>
    <row r="12" spans="1:26" x14ac:dyDescent="0.25">
      <c r="A12" s="11" t="s">
        <v>44</v>
      </c>
      <c r="B12" s="29"/>
      <c r="C12" s="29"/>
      <c r="D12" s="29"/>
      <c r="F12" s="59">
        <v>0.14680000000000001</v>
      </c>
      <c r="G12" s="59">
        <v>0.38069999999999998</v>
      </c>
      <c r="H12" s="30">
        <v>1</v>
      </c>
      <c r="J12">
        <v>4.0000000000000001E-3</v>
      </c>
      <c r="K12">
        <v>1.9900000000000001E-2</v>
      </c>
      <c r="L12">
        <v>6.8500000000000005E-2</v>
      </c>
      <c r="S12" s="52">
        <f t="shared" ref="S12:T12" si="11">F12/F11</f>
        <v>2</v>
      </c>
      <c r="T12" s="52">
        <f t="shared" si="11"/>
        <v>1.5513447432762835</v>
      </c>
      <c r="U12" s="52">
        <f t="shared" ref="U12" si="12">H12/H11</f>
        <v>1.4064697609001406</v>
      </c>
      <c r="V12" s="52"/>
      <c r="W12" s="52"/>
      <c r="X12" s="66">
        <f t="shared" si="9"/>
        <v>4.0371417036737993</v>
      </c>
      <c r="Y12" s="66">
        <f t="shared" si="9"/>
        <v>4.1458333333333339</v>
      </c>
      <c r="Z12" s="66">
        <f t="shared" si="9"/>
        <v>4.1768292682926829</v>
      </c>
    </row>
    <row r="13" spans="1:26" x14ac:dyDescent="0.25">
      <c r="X13" s="58"/>
      <c r="Y13" s="58"/>
      <c r="Z13" s="58"/>
    </row>
    <row r="16" spans="1:26" x14ac:dyDescent="0.25">
      <c r="B16" s="52">
        <f>B9/B4</f>
        <v>4</v>
      </c>
      <c r="C16" s="52">
        <f t="shared" ref="C16:D17" si="13">C9/C4</f>
        <v>2</v>
      </c>
      <c r="D16" s="52">
        <f t="shared" si="13"/>
        <v>1.7777777777777779</v>
      </c>
      <c r="F16" s="52">
        <f t="shared" ref="F16:L16" si="14">F9/F4</f>
        <v>8.3636363636363633</v>
      </c>
      <c r="G16" s="52">
        <f t="shared" si="14"/>
        <v>3.3</v>
      </c>
      <c r="H16" s="52">
        <f t="shared" si="14"/>
        <v>2.3677419354838714</v>
      </c>
      <c r="I16" s="52"/>
      <c r="J16" s="52">
        <f t="shared" si="14"/>
        <v>15.999896651508887</v>
      </c>
      <c r="K16" s="52">
        <f t="shared" si="14"/>
        <v>5.0666620732421546</v>
      </c>
      <c r="L16" s="52">
        <f t="shared" si="14"/>
        <v>3.1604465709728871</v>
      </c>
    </row>
    <row r="17" spans="2:32" x14ac:dyDescent="0.25">
      <c r="B17" s="52">
        <f>B10/B5</f>
        <v>4</v>
      </c>
      <c r="C17" s="52">
        <f t="shared" si="13"/>
        <v>2.5</v>
      </c>
      <c r="D17" s="52">
        <f t="shared" si="13"/>
        <v>2</v>
      </c>
      <c r="F17" s="52">
        <f t="shared" ref="F17:L17" si="15">F10/F5</f>
        <v>7.9782608695652186</v>
      </c>
      <c r="G17" s="52">
        <f t="shared" si="15"/>
        <v>3.1880108991825611</v>
      </c>
      <c r="H17" s="52">
        <f t="shared" si="15"/>
        <v>4.3268733850129202</v>
      </c>
      <c r="I17" s="52"/>
      <c r="J17" s="52">
        <f t="shared" si="15"/>
        <v>16.000258381241522</v>
      </c>
      <c r="K17" s="52">
        <f t="shared" si="15"/>
        <v>5.0918657444732034</v>
      </c>
      <c r="L17" s="52">
        <f t="shared" si="15"/>
        <v>6.5413988781500922</v>
      </c>
    </row>
    <row r="18" spans="2:32" x14ac:dyDescent="0.25">
      <c r="B18" s="52" t="s">
        <v>30</v>
      </c>
      <c r="C18" s="52" t="s">
        <v>30</v>
      </c>
      <c r="D18" s="52" t="s">
        <v>30</v>
      </c>
      <c r="F18" s="52">
        <f t="shared" ref="F18:H19" si="16">F11/F6</f>
        <v>7.9782608695652186</v>
      </c>
      <c r="G18" s="52">
        <f t="shared" si="16"/>
        <v>3.1461538461538461</v>
      </c>
      <c r="H18" s="52">
        <f t="shared" si="16"/>
        <v>5.715434083601286</v>
      </c>
      <c r="I18" s="52"/>
      <c r="J18" s="52">
        <f t="shared" ref="J18:L18" si="17">J11/J6</f>
        <v>16</v>
      </c>
      <c r="K18" s="52">
        <f t="shared" si="17"/>
        <v>4.9924073804422431</v>
      </c>
      <c r="L18" s="52">
        <f t="shared" si="17"/>
        <v>10.25</v>
      </c>
    </row>
    <row r="19" spans="2:32" x14ac:dyDescent="0.25">
      <c r="B19" s="52" t="s">
        <v>30</v>
      </c>
      <c r="C19" s="52" t="s">
        <v>30</v>
      </c>
      <c r="D19" s="52" t="s">
        <v>30</v>
      </c>
      <c r="F19" s="52">
        <f t="shared" si="16"/>
        <v>15.956521739130437</v>
      </c>
      <c r="G19" s="52">
        <f t="shared" si="16"/>
        <v>4.8807692307692303</v>
      </c>
      <c r="H19" s="52">
        <f t="shared" si="16"/>
        <v>8.0385852090032159</v>
      </c>
      <c r="I19" s="52"/>
      <c r="J19" s="52">
        <f t="shared" ref="J19:L19" si="18">J12/J7</f>
        <v>32.297133629390395</v>
      </c>
      <c r="K19" s="52">
        <f t="shared" si="18"/>
        <v>10.473684210526317</v>
      </c>
      <c r="L19" s="52">
        <f t="shared" si="18"/>
        <v>25.37037037037037</v>
      </c>
      <c r="T19" s="51"/>
      <c r="U19" s="51">
        <f t="shared" ref="U19:AC22" si="19">C4/B4</f>
        <v>2.9999999999999996</v>
      </c>
      <c r="V19" s="51">
        <f>D4/B4</f>
        <v>9</v>
      </c>
      <c r="W19" s="51"/>
      <c r="X19" s="51"/>
      <c r="Y19" s="51">
        <f t="shared" si="19"/>
        <v>7.2727272727272725</v>
      </c>
      <c r="Z19" s="51">
        <f>H4/F4</f>
        <v>28.18181818181818</v>
      </c>
      <c r="AA19" s="51">
        <f t="shared" si="19"/>
        <v>0</v>
      </c>
      <c r="AB19" s="51"/>
      <c r="AC19" s="51">
        <f t="shared" si="19"/>
        <v>14.999483257544439</v>
      </c>
      <c r="AD19" s="51">
        <f>L4/J4</f>
        <v>80.999379909053317</v>
      </c>
    </row>
    <row r="20" spans="2:32" x14ac:dyDescent="0.25">
      <c r="T20" s="51"/>
      <c r="U20" s="51">
        <f t="shared" si="19"/>
        <v>2</v>
      </c>
      <c r="V20" s="51">
        <f t="shared" ref="V20:V25" si="20">D5/B5</f>
        <v>5</v>
      </c>
      <c r="W20" s="51"/>
      <c r="X20" s="51"/>
      <c r="Y20" s="51">
        <f t="shared" si="19"/>
        <v>7.9782608695652186</v>
      </c>
      <c r="Z20" s="51">
        <f t="shared" ref="Z20:Z27" si="21">H5/F5</f>
        <v>16.826086956521738</v>
      </c>
      <c r="AA20" s="51">
        <f t="shared" si="19"/>
        <v>0</v>
      </c>
      <c r="AB20" s="51"/>
      <c r="AC20" s="51">
        <f t="shared" si="19"/>
        <v>15.223176797364511</v>
      </c>
      <c r="AD20" s="51">
        <f t="shared" ref="AD20:AD27" si="22">L5/J5</f>
        <v>39.49938634455139</v>
      </c>
    </row>
    <row r="21" spans="2:32" x14ac:dyDescent="0.25">
      <c r="T21" s="51"/>
      <c r="W21" s="51"/>
      <c r="X21" s="51"/>
      <c r="Y21" s="51">
        <f t="shared" si="19"/>
        <v>8.4782608695652169</v>
      </c>
      <c r="Z21" s="51">
        <f t="shared" si="21"/>
        <v>13.521739130434783</v>
      </c>
      <c r="AA21" s="51">
        <f t="shared" si="19"/>
        <v>0</v>
      </c>
      <c r="AB21" s="51"/>
      <c r="AC21" s="51">
        <f t="shared" si="19"/>
        <v>15.526201049656843</v>
      </c>
      <c r="AD21" s="51">
        <f t="shared" si="22"/>
        <v>25.837706903512313</v>
      </c>
    </row>
    <row r="22" spans="2:32" x14ac:dyDescent="0.25">
      <c r="T22" s="51"/>
      <c r="U22" s="51"/>
      <c r="V22" s="51"/>
      <c r="W22" s="51"/>
      <c r="X22" s="51"/>
      <c r="Y22" s="51">
        <f t="shared" si="19"/>
        <v>8.4782608695652169</v>
      </c>
      <c r="Z22" s="51">
        <f t="shared" si="21"/>
        <v>13.521739130434783</v>
      </c>
      <c r="AA22" s="51">
        <f t="shared" si="19"/>
        <v>0</v>
      </c>
      <c r="AB22" s="51"/>
      <c r="AC22" s="51">
        <f t="shared" si="19"/>
        <v>15.341138473960436</v>
      </c>
      <c r="AD22" s="51">
        <f t="shared" si="22"/>
        <v>21.800565199838516</v>
      </c>
    </row>
    <row r="23" spans="2:32" x14ac:dyDescent="0.25">
      <c r="B23">
        <f t="shared" ref="B23:D24" si="23">B4/F4</f>
        <v>45.454545454545453</v>
      </c>
      <c r="C23">
        <f t="shared" si="23"/>
        <v>18.75</v>
      </c>
      <c r="D23">
        <f t="shared" si="23"/>
        <v>14.516129032258066</v>
      </c>
      <c r="F23" s="39">
        <f t="shared" ref="F23:H26" si="24">F4/J4</f>
        <v>568.41670111616372</v>
      </c>
      <c r="G23" s="39">
        <f t="shared" si="24"/>
        <v>275.60547076859478</v>
      </c>
      <c r="H23" s="39">
        <f t="shared" si="24"/>
        <v>197.76714513556621</v>
      </c>
      <c r="T23" s="51"/>
      <c r="U23" s="55">
        <f>AVERAGE(U19:U20)</f>
        <v>2.5</v>
      </c>
      <c r="V23" s="55">
        <f>AVERAGE(V19:V20)</f>
        <v>7</v>
      </c>
      <c r="W23" s="55"/>
      <c r="X23" s="55"/>
      <c r="Y23" s="55">
        <f t="shared" ref="Y23:AC23" si="25">AVERAGE(Y19:Y22)</f>
        <v>8.0518774703557323</v>
      </c>
      <c r="Z23" s="55">
        <f t="shared" si="25"/>
        <v>18.012845849802371</v>
      </c>
      <c r="AA23" s="55">
        <f t="shared" si="25"/>
        <v>0</v>
      </c>
      <c r="AB23" s="55"/>
      <c r="AC23" s="55">
        <f t="shared" si="25"/>
        <v>15.272499894631556</v>
      </c>
      <c r="AD23" s="55">
        <f>AVERAGE(AD19:AD22)</f>
        <v>42.034259589238886</v>
      </c>
      <c r="AE23">
        <f>STDEV(AC19:AC22)</f>
        <v>0.22064026731599753</v>
      </c>
      <c r="AF23">
        <f>STDEV(AD19:AD22)</f>
        <v>27.05818971186244</v>
      </c>
    </row>
    <row r="24" spans="2:32" x14ac:dyDescent="0.25">
      <c r="B24">
        <f t="shared" si="23"/>
        <v>21.739130434782609</v>
      </c>
      <c r="C24">
        <f t="shared" si="23"/>
        <v>5.4495912806539506</v>
      </c>
      <c r="D24">
        <f t="shared" si="23"/>
        <v>6.4599483204134369</v>
      </c>
      <c r="F24" s="39">
        <f t="shared" si="24"/>
        <v>297.13842775014535</v>
      </c>
      <c r="G24" s="39">
        <f t="shared" si="24"/>
        <v>155.72622735180551</v>
      </c>
      <c r="H24" s="39">
        <f t="shared" si="24"/>
        <v>126.57606829220428</v>
      </c>
      <c r="J24" s="54"/>
      <c r="K24" s="54">
        <f>1/B23</f>
        <v>2.2000000000000002E-2</v>
      </c>
      <c r="L24" s="54">
        <f t="shared" ref="L24:Q24" si="26">1/C23</f>
        <v>5.3333333333333337E-2</v>
      </c>
      <c r="M24" s="54">
        <f t="shared" si="26"/>
        <v>6.8888888888888888E-2</v>
      </c>
      <c r="N24" s="54"/>
      <c r="O24" s="54">
        <f t="shared" si="26"/>
        <v>1.7592727272727272E-3</v>
      </c>
      <c r="P24" s="54">
        <f t="shared" si="26"/>
        <v>3.6283749999999997E-3</v>
      </c>
      <c r="Q24" s="54">
        <f t="shared" si="26"/>
        <v>5.0564516129032256E-3</v>
      </c>
      <c r="T24" s="51"/>
      <c r="U24" s="51">
        <f t="shared" ref="U24:U25" si="27">C9/B9</f>
        <v>1.4999999999999998</v>
      </c>
      <c r="V24" s="51">
        <f t="shared" si="20"/>
        <v>4</v>
      </c>
      <c r="W24" s="51"/>
      <c r="X24" s="51"/>
      <c r="Y24" s="51">
        <f t="shared" ref="Y24:Y27" si="28">G9/F9</f>
        <v>2.8695652173913042</v>
      </c>
      <c r="Z24" s="51">
        <f t="shared" si="21"/>
        <v>7.9782608695652186</v>
      </c>
      <c r="AA24" s="51">
        <f t="shared" ref="AA24:AA27" si="29">I9/H9</f>
        <v>0</v>
      </c>
      <c r="AB24" s="51"/>
      <c r="AC24" s="51">
        <f t="shared" ref="AC24:AC27" si="30">K9/J9</f>
        <v>4.7498627393986377</v>
      </c>
      <c r="AD24" s="51">
        <f t="shared" si="22"/>
        <v>15.999741627103317</v>
      </c>
    </row>
    <row r="25" spans="2:32" x14ac:dyDescent="0.25">
      <c r="F25" s="39">
        <f t="shared" si="24"/>
        <v>148.5668146951958</v>
      </c>
      <c r="G25" s="39">
        <f t="shared" si="24"/>
        <v>81.126619932186458</v>
      </c>
      <c r="H25" s="39">
        <f t="shared" si="24"/>
        <v>77.75</v>
      </c>
      <c r="J25" s="54"/>
      <c r="K25" s="54">
        <f t="shared" ref="K25:K30" si="31">1/B24</f>
        <v>4.5999999999999999E-2</v>
      </c>
      <c r="L25" s="54">
        <f t="shared" ref="L25:L30" si="32">1/C24</f>
        <v>0.18350000000000002</v>
      </c>
      <c r="M25" s="54">
        <f t="shared" ref="M25:M30" si="33">1/D24</f>
        <v>0.15479999999999999</v>
      </c>
      <c r="N25" s="54"/>
      <c r="O25" s="54">
        <f t="shared" ref="O25:O32" si="34">1/F24</f>
        <v>3.3654347826086953E-3</v>
      </c>
      <c r="P25" s="54">
        <f t="shared" ref="P25:P32" si="35">1/G24</f>
        <v>6.4215258855585822E-3</v>
      </c>
      <c r="Q25" s="54">
        <f t="shared" ref="Q25:Q32" si="36">1/H24</f>
        <v>7.9003875968992245E-3</v>
      </c>
      <c r="T25" s="51"/>
      <c r="U25" s="51">
        <f t="shared" si="27"/>
        <v>1.25</v>
      </c>
      <c r="V25" s="51">
        <f t="shared" si="20"/>
        <v>2.5</v>
      </c>
      <c r="W25" s="51"/>
      <c r="X25" s="51"/>
      <c r="Y25" s="51">
        <f t="shared" si="28"/>
        <v>3.1880108991825611</v>
      </c>
      <c r="Z25" s="51">
        <f t="shared" si="21"/>
        <v>9.1253405994550398</v>
      </c>
      <c r="AA25" s="51">
        <f t="shared" si="29"/>
        <v>0</v>
      </c>
      <c r="AB25" s="51"/>
      <c r="AC25" s="51">
        <f t="shared" si="30"/>
        <v>4.8445700444085587</v>
      </c>
      <c r="AD25" s="51">
        <f t="shared" si="22"/>
        <v>16.148566814695197</v>
      </c>
    </row>
    <row r="26" spans="2:32" x14ac:dyDescent="0.25">
      <c r="F26" s="39">
        <f t="shared" si="24"/>
        <v>74.283407347597901</v>
      </c>
      <c r="G26" s="39">
        <f t="shared" si="24"/>
        <v>41.05263157894737</v>
      </c>
      <c r="H26" s="39">
        <f t="shared" si="24"/>
        <v>46.074074074074069</v>
      </c>
      <c r="J26" s="54"/>
      <c r="K26" s="54"/>
      <c r="L26" s="54"/>
      <c r="M26" s="54"/>
      <c r="N26" s="54"/>
      <c r="O26" s="54">
        <f t="shared" si="34"/>
        <v>6.730978260869565E-3</v>
      </c>
      <c r="P26" s="54">
        <f t="shared" si="35"/>
        <v>1.2326410256410257E-2</v>
      </c>
      <c r="Q26" s="54">
        <f t="shared" si="36"/>
        <v>1.2861736334405145E-2</v>
      </c>
      <c r="T26" s="51"/>
      <c r="W26" s="51"/>
      <c r="X26" s="51"/>
      <c r="Y26" s="51">
        <f t="shared" si="28"/>
        <v>3.3433242506811989</v>
      </c>
      <c r="Z26" s="51">
        <f t="shared" si="21"/>
        <v>9.6866485013623969</v>
      </c>
      <c r="AA26" s="51">
        <f t="shared" si="29"/>
        <v>0</v>
      </c>
      <c r="AB26" s="51"/>
      <c r="AC26" s="51">
        <f t="shared" si="30"/>
        <v>4.8445700444085587</v>
      </c>
      <c r="AD26" s="51">
        <f t="shared" si="22"/>
        <v>16.552280985062577</v>
      </c>
    </row>
    <row r="27" spans="2:32" x14ac:dyDescent="0.25">
      <c r="F27" s="39"/>
      <c r="G27" s="39"/>
      <c r="H27" s="39"/>
      <c r="J27" s="39"/>
      <c r="K27" s="54"/>
      <c r="L27" s="54"/>
      <c r="M27" s="54"/>
      <c r="N27" s="54"/>
      <c r="O27" s="54">
        <f t="shared" si="34"/>
        <v>1.346195652173913E-2</v>
      </c>
      <c r="P27" s="54">
        <f t="shared" si="35"/>
        <v>2.4358974358974359E-2</v>
      </c>
      <c r="Q27" s="54">
        <f t="shared" si="36"/>
        <v>2.1704180064308683E-2</v>
      </c>
      <c r="T27" s="51"/>
      <c r="U27" s="51"/>
      <c r="V27" s="51"/>
      <c r="W27" s="51"/>
      <c r="X27" s="51"/>
      <c r="Y27" s="51">
        <f t="shared" si="28"/>
        <v>2.5933242506811984</v>
      </c>
      <c r="Z27" s="51">
        <f t="shared" si="21"/>
        <v>6.8119891008174385</v>
      </c>
      <c r="AA27" s="51">
        <f t="shared" si="29"/>
        <v>0</v>
      </c>
      <c r="AB27" s="51"/>
      <c r="AC27" s="51">
        <f t="shared" si="30"/>
        <v>4.9750000000000005</v>
      </c>
      <c r="AD27" s="51">
        <f t="shared" si="22"/>
        <v>17.125</v>
      </c>
    </row>
    <row r="28" spans="2:32" x14ac:dyDescent="0.25">
      <c r="B28">
        <f t="shared" ref="B28:D29" si="37">B9/F9</f>
        <v>21.739130434782609</v>
      </c>
      <c r="C28">
        <f t="shared" si="37"/>
        <v>11.363636363636363</v>
      </c>
      <c r="D28">
        <f t="shared" si="37"/>
        <v>10.899182561307901</v>
      </c>
      <c r="F28" s="39">
        <f t="shared" ref="F28:H31" si="38">F9/J9</f>
        <v>297.12883118560859</v>
      </c>
      <c r="G28" s="39">
        <f t="shared" si="38"/>
        <v>179.5063575168287</v>
      </c>
      <c r="H28" s="39">
        <f t="shared" si="38"/>
        <v>148.16310052482842</v>
      </c>
      <c r="J28" s="39"/>
      <c r="K28" s="54"/>
      <c r="L28" s="54"/>
      <c r="M28" s="54"/>
      <c r="N28" s="54"/>
      <c r="O28" s="54"/>
      <c r="P28" s="54"/>
      <c r="Q28" s="54"/>
      <c r="U28" s="55">
        <f>AVERAGE(U24:U25)</f>
        <v>1.375</v>
      </c>
      <c r="V28" s="55">
        <f>AVERAGE(V24:V25)</f>
        <v>3.25</v>
      </c>
      <c r="W28" s="56"/>
      <c r="X28" s="56"/>
      <c r="Y28" s="57">
        <f t="shared" ref="Y28:AC28" si="39">AVERAGE(Y24:Y27)</f>
        <v>2.9985561544840653</v>
      </c>
      <c r="Z28" s="57">
        <f t="shared" si="39"/>
        <v>8.4005597678000221</v>
      </c>
      <c r="AA28" s="57">
        <f t="shared" si="39"/>
        <v>0</v>
      </c>
      <c r="AB28" s="57"/>
      <c r="AC28" s="57">
        <f t="shared" si="39"/>
        <v>4.8535007070539393</v>
      </c>
      <c r="AD28" s="57">
        <f>AVERAGE(AD24:AD27)</f>
        <v>16.456397356715271</v>
      </c>
    </row>
    <row r="29" spans="2:32" x14ac:dyDescent="0.25">
      <c r="B29">
        <f t="shared" si="37"/>
        <v>10.899182561307901</v>
      </c>
      <c r="C29">
        <f t="shared" si="37"/>
        <v>4.2735042735042734</v>
      </c>
      <c r="D29">
        <f t="shared" si="37"/>
        <v>2.9859659599880564</v>
      </c>
      <c r="F29" s="39">
        <f t="shared" si="38"/>
        <v>148.16310052482842</v>
      </c>
      <c r="G29" s="39">
        <f t="shared" si="38"/>
        <v>97.500000000000014</v>
      </c>
      <c r="H29" s="39">
        <f t="shared" si="38"/>
        <v>83.724999999999994</v>
      </c>
      <c r="J29" s="39"/>
      <c r="K29" s="54">
        <f t="shared" si="31"/>
        <v>4.5999999999999999E-2</v>
      </c>
      <c r="L29" s="54">
        <f t="shared" si="32"/>
        <v>8.8000000000000009E-2</v>
      </c>
      <c r="M29" s="54">
        <f t="shared" si="33"/>
        <v>9.1750000000000012E-2</v>
      </c>
      <c r="N29" s="54"/>
      <c r="O29" s="54">
        <f t="shared" si="34"/>
        <v>3.3655434782608701E-3</v>
      </c>
      <c r="P29" s="54">
        <f t="shared" si="35"/>
        <v>5.5708333333333339E-3</v>
      </c>
      <c r="Q29" s="54">
        <f t="shared" si="36"/>
        <v>6.7493188010899182E-3</v>
      </c>
      <c r="U29" s="56"/>
      <c r="V29" s="56"/>
      <c r="W29" s="56"/>
      <c r="X29" s="56"/>
      <c r="Y29" s="56"/>
      <c r="Z29" s="56"/>
      <c r="AA29" s="56"/>
      <c r="AB29" s="56"/>
      <c r="AC29" s="56"/>
      <c r="AD29" s="56"/>
    </row>
    <row r="30" spans="2:32" x14ac:dyDescent="0.25">
      <c r="F30" s="39">
        <f t="shared" si="38"/>
        <v>74.081550262414211</v>
      </c>
      <c r="G30" s="39">
        <f t="shared" si="38"/>
        <v>51.125000000000007</v>
      </c>
      <c r="H30" s="39">
        <f t="shared" si="38"/>
        <v>43.353658536585357</v>
      </c>
      <c r="J30" s="39"/>
      <c r="K30" s="54">
        <f t="shared" si="31"/>
        <v>9.1750000000000012E-2</v>
      </c>
      <c r="L30" s="54">
        <f t="shared" si="32"/>
        <v>0.23400000000000001</v>
      </c>
      <c r="M30" s="54">
        <f t="shared" si="33"/>
        <v>0.33489999999999998</v>
      </c>
      <c r="N30" s="54"/>
      <c r="O30" s="54">
        <f t="shared" si="34"/>
        <v>6.7493188010899182E-3</v>
      </c>
      <c r="P30" s="54">
        <f t="shared" si="35"/>
        <v>1.0256410256410255E-2</v>
      </c>
      <c r="Q30" s="54">
        <f t="shared" si="36"/>
        <v>1.1943863839952225E-2</v>
      </c>
      <c r="AD30" s="50"/>
    </row>
    <row r="31" spans="2:32" x14ac:dyDescent="0.25">
      <c r="F31" s="39">
        <f t="shared" si="38"/>
        <v>36.700000000000003</v>
      </c>
      <c r="G31" s="39">
        <f t="shared" si="38"/>
        <v>19.130653266331656</v>
      </c>
      <c r="H31" s="39">
        <f t="shared" si="38"/>
        <v>14.5985401459854</v>
      </c>
      <c r="J31" s="39"/>
      <c r="K31" s="54"/>
      <c r="L31" s="54"/>
      <c r="M31" s="54"/>
      <c r="N31" s="54"/>
      <c r="O31" s="54">
        <f t="shared" si="34"/>
        <v>1.3498637602179836E-2</v>
      </c>
      <c r="P31" s="54">
        <f t="shared" si="35"/>
        <v>1.9559902200488994E-2</v>
      </c>
      <c r="Q31" s="54">
        <f t="shared" si="36"/>
        <v>2.3066104078762313E-2</v>
      </c>
      <c r="AD31" s="50"/>
    </row>
    <row r="32" spans="2:32" x14ac:dyDescent="0.25">
      <c r="F32" s="39"/>
      <c r="G32" s="39"/>
      <c r="H32" s="39"/>
      <c r="J32" s="39"/>
      <c r="K32" s="54"/>
      <c r="L32" s="54"/>
      <c r="M32" s="54"/>
      <c r="N32" s="54"/>
      <c r="O32" s="54">
        <f t="shared" si="34"/>
        <v>2.7247956403269751E-2</v>
      </c>
      <c r="P32" s="54">
        <f t="shared" si="35"/>
        <v>5.2272130286314687E-2</v>
      </c>
      <c r="Q32" s="54">
        <f t="shared" si="36"/>
        <v>6.8500000000000005E-2</v>
      </c>
    </row>
  </sheetData>
  <mergeCells count="6">
    <mergeCell ref="B1:D1"/>
    <mergeCell ref="F1:H1"/>
    <mergeCell ref="J1:L1"/>
    <mergeCell ref="B2:D2"/>
    <mergeCell ref="F2:H2"/>
    <mergeCell ref="J2:L2"/>
  </mergeCells>
  <conditionalFormatting sqref="A4 A9:A10">
    <cfRule type="cellIs" dxfId="21" priority="19" stopIfTrue="1" operator="notEqual">
      <formula>INDIRECT("Dummy_for_Comparison2!"&amp;ADDRESS(ROW(),COLUMN()))</formula>
    </cfRule>
  </conditionalFormatting>
  <conditionalFormatting sqref="A11">
    <cfRule type="cellIs" dxfId="20" priority="18" stopIfTrue="1" operator="notEqual">
      <formula>INDIRECT("Dummy_for_Comparison2!"&amp;ADDRESS(ROW(),COLUMN()))</formula>
    </cfRule>
  </conditionalFormatting>
  <conditionalFormatting sqref="A6:A8">
    <cfRule type="cellIs" dxfId="19" priority="17" stopIfTrue="1" operator="notEqual">
      <formula>INDIRECT("Dummy_for_Comparison2!"&amp;ADDRESS(ROW(),COLUMN()))</formula>
    </cfRule>
  </conditionalFormatting>
  <conditionalFormatting sqref="A5">
    <cfRule type="cellIs" dxfId="18" priority="16" stopIfTrue="1" operator="notEqual">
      <formula>INDIRECT("Dummy_for_Comparison2!"&amp;ADDRESS(ROW(),COLUMN()))</formula>
    </cfRule>
  </conditionalFormatting>
  <conditionalFormatting sqref="B3:D3">
    <cfRule type="cellIs" dxfId="17" priority="15" stopIfTrue="1" operator="notEqual">
      <formula>INDIRECT("Dummy_for_Comparison2!"&amp;ADDRESS(ROW(),COLUMN()))</formula>
    </cfRule>
  </conditionalFormatting>
  <conditionalFormatting sqref="D4">
    <cfRule type="cellIs" dxfId="16" priority="14" stopIfTrue="1" operator="notEqual">
      <formula>INDIRECT("Dummy_for_Comparison2!"&amp;ADDRESS(ROW(),COLUMN()))</formula>
    </cfRule>
  </conditionalFormatting>
  <conditionalFormatting sqref="D5">
    <cfRule type="cellIs" dxfId="15" priority="13" stopIfTrue="1" operator="notEqual">
      <formula>INDIRECT("Dummy_for_Comparison2!"&amp;ADDRESS(ROW(),COLUMN()))</formula>
    </cfRule>
  </conditionalFormatting>
  <conditionalFormatting sqref="D10:D11 D6:D8">
    <cfRule type="cellIs" dxfId="14" priority="12" stopIfTrue="1" operator="notEqual">
      <formula>INDIRECT("Dummy_for_Comparison2!"&amp;ADDRESS(ROW(),COLUMN()))</formula>
    </cfRule>
  </conditionalFormatting>
  <conditionalFormatting sqref="D9">
    <cfRule type="cellIs" dxfId="13" priority="11" stopIfTrue="1" operator="notEqual">
      <formula>INDIRECT("Dummy_for_Comparison2!"&amp;ADDRESS(ROW(),COLUMN()))</formula>
    </cfRule>
  </conditionalFormatting>
  <conditionalFormatting sqref="F3:G3">
    <cfRule type="cellIs" dxfId="12" priority="10" stopIfTrue="1" operator="notEqual">
      <formula>INDIRECT("Dummy_for_Comparison2!"&amp;ADDRESS(ROW(),COLUMN()))</formula>
    </cfRule>
  </conditionalFormatting>
  <conditionalFormatting sqref="H4">
    <cfRule type="cellIs" dxfId="11" priority="9" stopIfTrue="1" operator="notEqual">
      <formula>INDIRECT("Dummy_for_Comparison2!"&amp;ADDRESS(ROW(),COLUMN()))</formula>
    </cfRule>
  </conditionalFormatting>
  <conditionalFormatting sqref="H5">
    <cfRule type="cellIs" dxfId="10" priority="8" stopIfTrue="1" operator="notEqual">
      <formula>INDIRECT("Dummy_for_Comparison2!"&amp;ADDRESS(ROW(),COLUMN()))</formula>
    </cfRule>
  </conditionalFormatting>
  <conditionalFormatting sqref="H10:H11 H6">
    <cfRule type="cellIs" dxfId="9" priority="7" stopIfTrue="1" operator="notEqual">
      <formula>INDIRECT("Dummy_for_Comparison2!"&amp;ADDRESS(ROW(),COLUMN()))</formula>
    </cfRule>
  </conditionalFormatting>
  <conditionalFormatting sqref="H9">
    <cfRule type="cellIs" dxfId="8" priority="6" stopIfTrue="1" operator="notEqual">
      <formula>INDIRECT("Dummy_for_Comparison2!"&amp;ADDRESS(ROW(),COLUMN()))</formula>
    </cfRule>
  </conditionalFormatting>
  <conditionalFormatting sqref="J3:K3">
    <cfRule type="cellIs" dxfId="7" priority="5" stopIfTrue="1" operator="notEqual">
      <formula>INDIRECT("Dummy_for_Comparison2!"&amp;ADDRESS(ROW(),COLUMN()))</formula>
    </cfRule>
  </conditionalFormatting>
  <conditionalFormatting sqref="L10:L11 L6:L8">
    <cfRule type="cellIs" dxfId="6" priority="4" stopIfTrue="1" operator="notEqual">
      <formula>INDIRECT("Dummy_for_Comparison2!"&amp;ADDRESS(ROW(),COLUMN()))</formula>
    </cfRule>
  </conditionalFormatting>
  <conditionalFormatting sqref="A12">
    <cfRule type="cellIs" dxfId="5" priority="3" stopIfTrue="1" operator="notEqual">
      <formula>INDIRECT("Dummy_for_Comparison2!"&amp;ADDRESS(ROW(),COLUMN()))</formula>
    </cfRule>
  </conditionalFormatting>
  <conditionalFormatting sqref="H3">
    <cfRule type="cellIs" dxfId="4" priority="2" stopIfTrue="1" operator="notEqual">
      <formula>INDIRECT("Dummy_for_Comparison2!"&amp;ADDRESS(ROW(),COLUMN()))</formula>
    </cfRule>
  </conditionalFormatting>
  <conditionalFormatting sqref="L3">
    <cfRule type="cellIs" dxfId="3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3-variable</vt:lpstr>
      <vt:lpstr>Unique state</vt:lpstr>
      <vt:lpstr>visibility</vt:lpstr>
      <vt:lpstr>UnAmbiguity</vt:lpstr>
      <vt:lpstr>Sheet1</vt:lpstr>
      <vt:lpstr>'3-variable'!table1_1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pegah</dc:creator>
  <cp:lastModifiedBy>Amir</cp:lastModifiedBy>
  <cp:lastPrinted>2018-04-04T10:14:03Z</cp:lastPrinted>
  <dcterms:created xsi:type="dcterms:W3CDTF">2017-05-29T06:17:24Z</dcterms:created>
  <dcterms:modified xsi:type="dcterms:W3CDTF">2018-09-05T05:07:33Z</dcterms:modified>
</cp:coreProperties>
</file>