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xr:revisionPtr revIDLastSave="0" documentId="13_ncr:1000001_{606225E0-4EEA-B944-A0C0-823B89FD66FC}" xr6:coauthVersionLast="47" xr6:coauthVersionMax="47" xr10:uidLastSave="{00000000-0000-0000-0000-000000000000}"/>
  <bookViews>
    <workbookView xWindow="240" yWindow="135" windowWidth="20115" windowHeight="8265" xr2:uid="{00000000-000D-0000-FFFF-FFFF00000000}"/>
  </bookViews>
  <sheets>
    <sheet name="Ques.1.a." sheetId="1" r:id="rId1"/>
    <sheet name="Ques.1.b" sheetId="2" r:id="rId2"/>
    <sheet name="Ques.2.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4" l="1"/>
  <c r="I29" i="4"/>
  <c r="I28" i="4"/>
  <c r="U88" i="4"/>
  <c r="AA51" i="4"/>
  <c r="Z69" i="4"/>
  <c r="W80" i="4"/>
  <c r="X80" i="4"/>
  <c r="Y69" i="4"/>
  <c r="Y80" i="4"/>
  <c r="Z80" i="4"/>
  <c r="AA80" i="4"/>
  <c r="AA50" i="4"/>
  <c r="AB69" i="4"/>
  <c r="AB80" i="4"/>
  <c r="V80" i="4"/>
  <c r="W79" i="4"/>
  <c r="X79" i="4"/>
  <c r="Y79" i="4"/>
  <c r="Z79" i="4"/>
  <c r="AA79" i="4"/>
  <c r="AB79" i="4"/>
  <c r="V79" i="4"/>
  <c r="W78" i="4"/>
  <c r="X78" i="4"/>
  <c r="Y78" i="4"/>
  <c r="Z78" i="4"/>
  <c r="AA78" i="4"/>
  <c r="AB78" i="4"/>
  <c r="V78" i="4"/>
  <c r="W81" i="4"/>
  <c r="X81" i="4"/>
  <c r="Y81" i="4"/>
  <c r="Z81" i="4"/>
  <c r="AA81" i="4"/>
  <c r="AB81" i="4"/>
  <c r="V81" i="4"/>
  <c r="Y70" i="4"/>
  <c r="Y71" i="4"/>
  <c r="W70" i="4"/>
  <c r="X70" i="4"/>
  <c r="Z70" i="4"/>
  <c r="Z71" i="4"/>
  <c r="AA70" i="4"/>
  <c r="V70" i="4"/>
  <c r="AA49" i="4"/>
  <c r="Z49" i="4"/>
  <c r="Z50" i="4"/>
  <c r="Z51" i="4"/>
  <c r="W49" i="4"/>
  <c r="W50" i="4"/>
  <c r="W51" i="4"/>
  <c r="W52" i="4"/>
  <c r="X49" i="4"/>
  <c r="Y49" i="4"/>
  <c r="Y50" i="4"/>
  <c r="Y51" i="4"/>
  <c r="Y52" i="4"/>
  <c r="V49" i="4"/>
  <c r="X50" i="4"/>
  <c r="X51" i="4"/>
  <c r="X52" i="4"/>
  <c r="V50" i="4"/>
  <c r="V51" i="4"/>
  <c r="X42" i="4"/>
  <c r="X43" i="4"/>
  <c r="Y42" i="4"/>
  <c r="Y43" i="4"/>
  <c r="W42" i="4"/>
  <c r="V42" i="4"/>
  <c r="Z13" i="4"/>
  <c r="B15" i="4"/>
  <c r="C25" i="4"/>
  <c r="C24" i="4"/>
  <c r="C23" i="4"/>
  <c r="A21" i="4"/>
  <c r="B20" i="4"/>
  <c r="A16" i="4"/>
  <c r="V13" i="4"/>
  <c r="V14" i="4"/>
  <c r="V15" i="4"/>
  <c r="X13" i="4"/>
  <c r="X14" i="4"/>
  <c r="X15" i="4"/>
  <c r="Y13" i="4"/>
  <c r="W13" i="4"/>
  <c r="Y22" i="4"/>
  <c r="Y14" i="4"/>
  <c r="W14" i="4"/>
  <c r="Y23" i="4"/>
  <c r="Y24" i="4"/>
  <c r="AA13" i="4"/>
  <c r="W15" i="4"/>
  <c r="W23" i="4"/>
  <c r="X23" i="4"/>
  <c r="Z14" i="4"/>
  <c r="Z23" i="4"/>
  <c r="V23" i="4"/>
  <c r="AA6" i="4"/>
  <c r="AA5" i="4"/>
  <c r="W7" i="4"/>
  <c r="X7" i="4"/>
  <c r="Y7" i="4"/>
  <c r="V7" i="4"/>
  <c r="Y34" i="2"/>
  <c r="Z17" i="2"/>
  <c r="AA17" i="2"/>
  <c r="AC17" i="2"/>
  <c r="AE17" i="2"/>
  <c r="AE18" i="2"/>
  <c r="Y15" i="4"/>
  <c r="AA14" i="4"/>
  <c r="X22" i="4"/>
  <c r="X24" i="4"/>
  <c r="V22" i="4"/>
  <c r="V24" i="4"/>
  <c r="W22" i="4"/>
  <c r="W24" i="4"/>
  <c r="Z22" i="4"/>
  <c r="Y16" i="2"/>
  <c r="L60" i="2"/>
  <c r="Q43" i="2"/>
  <c r="R51" i="2"/>
  <c r="N53" i="2"/>
  <c r="M44" i="2"/>
  <c r="N44" i="2"/>
  <c r="P44" i="2"/>
  <c r="R44" i="2"/>
  <c r="R45" i="2"/>
  <c r="AD16" i="2"/>
  <c r="AD17" i="2"/>
  <c r="AD18" i="2"/>
  <c r="O43" i="2"/>
  <c r="O53" i="2"/>
  <c r="L43" i="2"/>
  <c r="L52" i="2"/>
  <c r="R16" i="2"/>
  <c r="M16" i="2"/>
  <c r="S16" i="2"/>
  <c r="Q16" i="2"/>
  <c r="P16" i="2"/>
  <c r="O16" i="2"/>
  <c r="N16" i="2"/>
  <c r="L16" i="2"/>
  <c r="R15" i="2"/>
  <c r="Q15" i="2"/>
  <c r="P15" i="2"/>
  <c r="O15" i="2"/>
  <c r="N15" i="2"/>
  <c r="M15" i="2"/>
  <c r="L15" i="2"/>
  <c r="R14" i="2"/>
  <c r="Q14" i="2"/>
  <c r="M14" i="2"/>
  <c r="Q23" i="2"/>
  <c r="P14" i="2"/>
  <c r="P17" i="2"/>
  <c r="O14" i="2"/>
  <c r="N14" i="2"/>
  <c r="M23" i="2"/>
  <c r="L14" i="2"/>
  <c r="L17" i="2"/>
  <c r="Q8" i="2"/>
  <c r="P8" i="2"/>
  <c r="O8" i="2"/>
  <c r="N8" i="2"/>
  <c r="M8" i="2"/>
  <c r="L8" i="2"/>
  <c r="S7" i="2"/>
  <c r="S6" i="2"/>
  <c r="S5" i="2"/>
  <c r="R45" i="1"/>
  <c r="R46" i="1"/>
  <c r="M45" i="1"/>
  <c r="N45" i="1"/>
  <c r="P45" i="1"/>
  <c r="R16" i="1"/>
  <c r="M16" i="1"/>
  <c r="S16" i="1"/>
  <c r="R14" i="1"/>
  <c r="M14" i="1"/>
  <c r="S14" i="1"/>
  <c r="R15" i="1"/>
  <c r="M15" i="1"/>
  <c r="R24" i="1"/>
  <c r="S42" i="1"/>
  <c r="Q15" i="1"/>
  <c r="Q14" i="1"/>
  <c r="Q24" i="1"/>
  <c r="M25" i="1"/>
  <c r="N16" i="1"/>
  <c r="N14" i="1"/>
  <c r="N25" i="1"/>
  <c r="O16" i="1"/>
  <c r="O14" i="1"/>
  <c r="O25" i="1"/>
  <c r="O44" i="1"/>
  <c r="P16" i="1"/>
  <c r="Q16" i="1"/>
  <c r="Q25" i="1"/>
  <c r="Q44" i="1"/>
  <c r="R25" i="1"/>
  <c r="L16" i="1"/>
  <c r="L14" i="1"/>
  <c r="L25" i="1"/>
  <c r="J33" i="1"/>
  <c r="L44" i="1"/>
  <c r="M17" i="1"/>
  <c r="Q17" i="1"/>
  <c r="L15" i="1"/>
  <c r="L17" i="1"/>
  <c r="M24" i="1"/>
  <c r="N15" i="1"/>
  <c r="N24" i="1"/>
  <c r="O15" i="1"/>
  <c r="O24" i="1"/>
  <c r="P15" i="1"/>
  <c r="P14" i="1"/>
  <c r="P24" i="1"/>
  <c r="L24" i="1"/>
  <c r="M23" i="1"/>
  <c r="M26" i="1"/>
  <c r="N17" i="1"/>
  <c r="O23" i="1"/>
  <c r="O26" i="1"/>
  <c r="P23" i="1"/>
  <c r="Q23" i="1"/>
  <c r="Q26" i="1"/>
  <c r="L23" i="1"/>
  <c r="L26" i="1"/>
  <c r="S6" i="1"/>
  <c r="S7" i="1"/>
  <c r="S5" i="1"/>
  <c r="M8" i="1"/>
  <c r="N8" i="1"/>
  <c r="O8" i="1"/>
  <c r="P8" i="1"/>
  <c r="Q8" i="1"/>
  <c r="L8" i="1"/>
  <c r="M53" i="1"/>
  <c r="Q53" i="1"/>
  <c r="M52" i="1"/>
  <c r="Q52" i="1"/>
  <c r="M51" i="1"/>
  <c r="Q51" i="1"/>
  <c r="M54" i="1"/>
  <c r="Q54" i="1"/>
  <c r="N53" i="1"/>
  <c r="R53" i="1"/>
  <c r="N52" i="1"/>
  <c r="R52" i="1"/>
  <c r="N51" i="1"/>
  <c r="R51" i="1"/>
  <c r="N54" i="1"/>
  <c r="Q45" i="1"/>
  <c r="Q46" i="1"/>
  <c r="R54" i="1"/>
  <c r="P53" i="1"/>
  <c r="P52" i="1"/>
  <c r="P51" i="1"/>
  <c r="P54" i="1"/>
  <c r="P55" i="1"/>
  <c r="S44" i="1"/>
  <c r="S54" i="1"/>
  <c r="S43" i="1"/>
  <c r="P25" i="1"/>
  <c r="P26" i="1"/>
  <c r="L54" i="1"/>
  <c r="L53" i="1"/>
  <c r="L52" i="1"/>
  <c r="L51" i="1"/>
  <c r="L55" i="1"/>
  <c r="L45" i="1"/>
  <c r="L46" i="1"/>
  <c r="O53" i="1"/>
  <c r="O52" i="1"/>
  <c r="O51" i="1"/>
  <c r="O54" i="1"/>
  <c r="O55" i="1"/>
  <c r="O45" i="1"/>
  <c r="O46" i="1"/>
  <c r="S15" i="1"/>
  <c r="R23" i="1"/>
  <c r="N23" i="1"/>
  <c r="N26" i="1"/>
  <c r="O52" i="2"/>
  <c r="O17" i="1"/>
  <c r="R50" i="2"/>
  <c r="O51" i="2"/>
  <c r="N52" i="2"/>
  <c r="O23" i="2"/>
  <c r="M25" i="2"/>
  <c r="O44" i="2"/>
  <c r="O45" i="2"/>
  <c r="R53" i="2"/>
  <c r="O50" i="2"/>
  <c r="O54" i="2"/>
  <c r="N51" i="2"/>
  <c r="P17" i="1"/>
  <c r="M24" i="2"/>
  <c r="M26" i="2"/>
  <c r="Q24" i="2"/>
  <c r="N25" i="2"/>
  <c r="N50" i="2"/>
  <c r="N54" i="2"/>
  <c r="R52" i="2"/>
  <c r="L44" i="2"/>
  <c r="L45" i="2"/>
  <c r="L24" i="2"/>
  <c r="P24" i="2"/>
  <c r="Q25" i="2"/>
  <c r="P23" i="2"/>
  <c r="L53" i="2"/>
  <c r="N17" i="2"/>
  <c r="S14" i="2"/>
  <c r="O24" i="2"/>
  <c r="L25" i="2"/>
  <c r="P25" i="2"/>
  <c r="Q44" i="2"/>
  <c r="Q45" i="2"/>
  <c r="P53" i="2"/>
  <c r="L50" i="2"/>
  <c r="P50" i="2"/>
  <c r="L51" i="2"/>
  <c r="P51" i="2"/>
  <c r="P52" i="2"/>
  <c r="AB16" i="2"/>
  <c r="AB17" i="2"/>
  <c r="AB18" i="2"/>
  <c r="AF16" i="2"/>
  <c r="AF25" i="2"/>
  <c r="M17" i="2"/>
  <c r="Q17" i="2"/>
  <c r="N24" i="2"/>
  <c r="R24" i="2"/>
  <c r="O25" i="2"/>
  <c r="L23" i="2"/>
  <c r="Q53" i="2"/>
  <c r="M53" i="2"/>
  <c r="Q50" i="2"/>
  <c r="M50" i="2"/>
  <c r="Q51" i="2"/>
  <c r="M51" i="2"/>
  <c r="Q52" i="2"/>
  <c r="M52" i="2"/>
  <c r="AC25" i="2"/>
  <c r="Z25" i="2"/>
  <c r="AC24" i="2"/>
  <c r="Z24" i="2"/>
  <c r="AC23" i="2"/>
  <c r="Z23" i="2"/>
  <c r="AC26" i="2"/>
  <c r="Y26" i="2"/>
  <c r="Y17" i="2"/>
  <c r="Y18" i="2"/>
  <c r="Y23" i="2"/>
  <c r="AD26" i="2"/>
  <c r="AB25" i="2"/>
  <c r="AB24" i="2"/>
  <c r="AF24" i="2"/>
  <c r="AB23" i="2"/>
  <c r="AB26" i="2"/>
  <c r="AA25" i="2"/>
  <c r="AE25" i="2"/>
  <c r="AA24" i="2"/>
  <c r="AE24" i="2"/>
  <c r="AA23" i="2"/>
  <c r="AE23" i="2"/>
  <c r="AA26" i="2"/>
  <c r="AE26" i="2"/>
  <c r="Y25" i="2"/>
  <c r="AD25" i="2"/>
  <c r="Y24" i="2"/>
  <c r="AD24" i="2"/>
  <c r="AD23" i="2"/>
  <c r="Z26" i="2"/>
  <c r="P26" i="2"/>
  <c r="Q26" i="2"/>
  <c r="L26" i="2"/>
  <c r="O17" i="2"/>
  <c r="N23" i="2"/>
  <c r="N26" i="2"/>
  <c r="R23" i="2"/>
  <c r="R25" i="2"/>
  <c r="S15" i="2"/>
  <c r="S52" i="1"/>
  <c r="S53" i="1"/>
  <c r="AF26" i="2"/>
  <c r="R55" i="1"/>
  <c r="Q55" i="1"/>
  <c r="O26" i="2"/>
  <c r="R54" i="2"/>
  <c r="K29" i="1"/>
  <c r="S41" i="1"/>
  <c r="S51" i="1"/>
  <c r="K61" i="1"/>
  <c r="N55" i="1"/>
  <c r="M55" i="1"/>
  <c r="Q54" i="2"/>
  <c r="M54" i="2"/>
  <c r="L54" i="2"/>
  <c r="S43" i="2"/>
  <c r="AE27" i="2"/>
  <c r="AF23" i="2"/>
  <c r="AC27" i="2"/>
  <c r="P54" i="2"/>
  <c r="Z27" i="2"/>
  <c r="Y27" i="2"/>
  <c r="AD27" i="2"/>
  <c r="AA27" i="2"/>
  <c r="AB27" i="2"/>
  <c r="K29" i="2"/>
  <c r="S53" i="2"/>
  <c r="S52" i="2"/>
  <c r="S51" i="2"/>
  <c r="S50" i="2"/>
  <c r="V52" i="4"/>
  <c r="Z52" i="4"/>
</calcChain>
</file>

<file path=xl/sharedStrings.xml><?xml version="1.0" encoding="utf-8"?>
<sst xmlns="http://schemas.openxmlformats.org/spreadsheetml/2006/main" count="402" uniqueCount="93">
  <si>
    <t>Standard form:</t>
  </si>
  <si>
    <t>s.t.</t>
  </si>
  <si>
    <t>-x1+2x2+x3+s1=4</t>
  </si>
  <si>
    <t>2x2-(3/2)x3+s2=1</t>
  </si>
  <si>
    <t>x1-3x2+2x3+s3=3</t>
  </si>
  <si>
    <t>x1,x2,x3&gt;=0 and x3 is integer.</t>
  </si>
  <si>
    <t>Simplex table:</t>
  </si>
  <si>
    <t>Initial table:</t>
  </si>
  <si>
    <t>CB</t>
  </si>
  <si>
    <t>B</t>
  </si>
  <si>
    <t>x1</t>
  </si>
  <si>
    <t>x2</t>
  </si>
  <si>
    <t>x3</t>
  </si>
  <si>
    <t>s1</t>
  </si>
  <si>
    <t>s2</t>
  </si>
  <si>
    <t>s3</t>
  </si>
  <si>
    <t>Xb</t>
  </si>
  <si>
    <t>Zj-Cj</t>
  </si>
  <si>
    <t>Entering</t>
  </si>
  <si>
    <t>ratio</t>
  </si>
  <si>
    <t>Leaving</t>
  </si>
  <si>
    <t>Z=</t>
  </si>
  <si>
    <t>Introducing new cut:</t>
  </si>
  <si>
    <t>Iteration 1</t>
  </si>
  <si>
    <t>Iteration 2:</t>
  </si>
  <si>
    <t>0.857143x1+0.428571s1+0.285714s3=0.571429</t>
  </si>
  <si>
    <t>-0.857143x1-0.428571s1-0.285714s3+s4=-0.571429</t>
  </si>
  <si>
    <t>Introducing this in final table:</t>
  </si>
  <si>
    <t>s4</t>
  </si>
  <si>
    <t>x1=0</t>
  </si>
  <si>
    <t>x2=1</t>
  </si>
  <si>
    <t>x3=2</t>
  </si>
  <si>
    <t>-0.14286x1+x3+0.428571s1+0.285714s3=2.571429</t>
  </si>
  <si>
    <t>x3=</t>
  </si>
  <si>
    <t>0.14286x1-0.428571s1-0.285714s3+2.571429&lt;=2</t>
  </si>
  <si>
    <t>0.14286x1-0.428571s1-0.285714s3&lt;=-0.57143</t>
  </si>
  <si>
    <t>0.14286x1-0.428571s1-0.285714s3+s4&lt;=-0.57143</t>
  </si>
  <si>
    <t>Introducing new variable s4 in previous table:</t>
  </si>
  <si>
    <t>Zj-Cj&gt;=0</t>
  </si>
  <si>
    <t>Since  all Zj-Cj&gt;=0. It is the optimal solution.</t>
  </si>
  <si>
    <t>x1=</t>
  </si>
  <si>
    <t>Z</t>
  </si>
  <si>
    <t>Branching x3 as x3&lt;=2</t>
  </si>
  <si>
    <t>Branching x3 as x3&gt;=3</t>
  </si>
  <si>
    <t>0.14286x1-0.428571s1-0.285714s3+2.571429&gt;=3</t>
  </si>
  <si>
    <t>0.14286x1-0.428571s1-0.285714s3&gt;=0.428571</t>
  </si>
  <si>
    <t>-0.14286x1+0.428571s1+0.285714s3&lt;=-0.428571</t>
  </si>
  <si>
    <t>-0.14286x1+0.428571s1+0.285714s3+s5=-0.428571</t>
  </si>
  <si>
    <t>Introducing new variable s5 in previous table:</t>
  </si>
  <si>
    <t>s5</t>
  </si>
  <si>
    <t>Zj-Cj&gt;=0 Therefore we have the optimal solution.</t>
  </si>
  <si>
    <t>Zj-Cj/s5</t>
  </si>
  <si>
    <t>Since all Zj-Cj&gt;=0. Hence it the optimal solution.</t>
  </si>
  <si>
    <t>(ii)</t>
  </si>
  <si>
    <t>(i)</t>
  </si>
  <si>
    <t>Since Z=7 is greater than Z=2.</t>
  </si>
  <si>
    <t>Therfore, there is no need to branch the problem (ii) any further.</t>
  </si>
  <si>
    <t>The optimal integer solution is available by branching as per problem (i) .</t>
  </si>
  <si>
    <t>Final Soluton</t>
  </si>
  <si>
    <t>The optimal solution is obtained at:</t>
  </si>
  <si>
    <t>Max Z=x1+x2+0s1+0s2</t>
  </si>
  <si>
    <t>2x1+5x2+s1=16</t>
  </si>
  <si>
    <t>6x1+5x2+s2=30</t>
  </si>
  <si>
    <t>Initial simplex table:</t>
  </si>
  <si>
    <t>leaving</t>
  </si>
  <si>
    <t>Iteration 1:</t>
  </si>
  <si>
    <t>Since all the Zj-Cj &gt;=0.</t>
  </si>
  <si>
    <t>This is the optimal solution.</t>
  </si>
  <si>
    <t>This can't be solved graphically in 2-d plane. As this involves 3 variable.</t>
  </si>
  <si>
    <t>By simplex Method:</t>
  </si>
  <si>
    <t>c1</t>
  </si>
  <si>
    <t>c2</t>
  </si>
  <si>
    <t>&lt;=</t>
  </si>
  <si>
    <t>Table for c1:</t>
  </si>
  <si>
    <t>Table for c2:</t>
  </si>
  <si>
    <t>This is the non integer optimal solution.</t>
  </si>
  <si>
    <t>Since x1 is not an integer, we introduce a fractional cut.</t>
  </si>
  <si>
    <t>x1-0.25s1+0.25s2=3.5</t>
  </si>
  <si>
    <t>0.75s1+0.25s2=0.5</t>
  </si>
  <si>
    <t>-0.75s1-0.25s2+s3=-0.5</t>
  </si>
  <si>
    <t>Adding this additional constraint at the bottom of table in iteration 2:</t>
  </si>
  <si>
    <t>Zj-Cj/s3</t>
  </si>
  <si>
    <t>Since x1 is not an integer, we introduce another fractional cut.</t>
  </si>
  <si>
    <t>Iteration 3:</t>
  </si>
  <si>
    <t>Adding this additional constraint at the bottom of table in iteration 3:</t>
  </si>
  <si>
    <t>x1+0.333s2-1.333333s3=3.666667</t>
  </si>
  <si>
    <t>0.33333s2+0.66667s3=0.6666667</t>
  </si>
  <si>
    <t>-0.3333s2+-0.666667s3+s4=-0.66667</t>
  </si>
  <si>
    <t>Zj-Cj/s4</t>
  </si>
  <si>
    <t>Iteration 4:</t>
  </si>
  <si>
    <t>Therefore the optimal solution is;</t>
  </si>
  <si>
    <t>Max Z= -3x1+x2+3x3+0s1+0s2+0s3</t>
  </si>
  <si>
    <t>Max Z=-3x1+x2+3x3+0s1+0s2+0s3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</si>
</sst>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2" borderId="9" xfId="0" applyFill="1" applyBorder="1"/>
    <xf numFmtId="0" fontId="0" fillId="2" borderId="10" xfId="0" applyFill="1" applyBorder="1"/>
    <xf numFmtId="0" fontId="0" fillId="0" borderId="9" xfId="0" applyFill="1" applyBorder="1"/>
    <xf numFmtId="0" fontId="0" fillId="0" borderId="4" xfId="0" quotePrefix="1" applyBorder="1"/>
    <xf numFmtId="0" fontId="0" fillId="0" borderId="6" xfId="0" quotePrefix="1" applyBorder="1"/>
    <xf numFmtId="0" fontId="0" fillId="0" borderId="1" xfId="0" quotePrefix="1" applyBorder="1"/>
    <xf numFmtId="0" fontId="0" fillId="0" borderId="0" xfId="0" quotePrefix="1" applyBorder="1"/>
    <xf numFmtId="0" fontId="0" fillId="0" borderId="2" xfId="0" quotePrefix="1" applyBorder="1"/>
    <xf numFmtId="0" fontId="0" fillId="0" borderId="7" xfId="0" quotePrefix="1" applyBorder="1"/>
    <xf numFmtId="0" fontId="0" fillId="0" borderId="0" xfId="0" applyFont="1"/>
    <xf numFmtId="0" fontId="2" fillId="0" borderId="9" xfId="0" applyFont="1" applyBorder="1"/>
    <xf numFmtId="0" fontId="0" fillId="2" borderId="5" xfId="0" applyFill="1" applyBorder="1"/>
    <xf numFmtId="0" fontId="0" fillId="2" borderId="0" xfId="0" applyFill="1" applyBorder="1"/>
    <xf numFmtId="0" fontId="0" fillId="0" borderId="11" xfId="0" applyBorder="1"/>
    <xf numFmtId="0" fontId="0" fillId="0" borderId="12" xfId="0" applyBorder="1"/>
    <xf numFmtId="0" fontId="0" fillId="0" borderId="4" xfId="0" applyFont="1" applyBorder="1"/>
    <xf numFmtId="0" fontId="0" fillId="0" borderId="0" xfId="0" applyFont="1" applyBorder="1"/>
    <xf numFmtId="0" fontId="0" fillId="0" borderId="4" xfId="0" quotePrefix="1" applyFont="1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xVal>
            <c:numRef>
              <c:f>'Ques.2.'!$A$15:$A$16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'Ques.2.'!$B$15:$B$16</c:f>
              <c:numCache>
                <c:formatCode>General</c:formatCode>
                <c:ptCount val="2"/>
                <c:pt idx="0">
                  <c:v>3.2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8-BD4C-906D-95E1F06B9962}"/>
            </c:ext>
          </c:extLst>
        </c:ser>
        <c:ser>
          <c:idx val="1"/>
          <c:order val="1"/>
          <c:tx>
            <c:v>c2</c:v>
          </c:tx>
          <c:xVal>
            <c:numRef>
              <c:f>'Ques.2.'!$A$20:$A$21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'Ques.2.'!$B$20:$B$21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8-BD4C-906D-95E1F06B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31072"/>
        <c:axId val="106545152"/>
      </c:scatterChart>
      <c:valAx>
        <c:axId val="106531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6545152"/>
        <c:crosses val="autoZero"/>
        <c:crossBetween val="midCat"/>
      </c:valAx>
      <c:valAx>
        <c:axId val="10654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3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28576</xdr:rowOff>
    </xdr:from>
    <xdr:to>
      <xdr:col>8</xdr:col>
      <xdr:colOff>57150</xdr:colOff>
      <xdr:row>8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8575" y="28576"/>
          <a:ext cx="4905375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Mixed</a:t>
          </a:r>
          <a:r>
            <a:rPr lang="en-IN" sz="1100" baseline="0"/>
            <a:t> integer programming problem- </a:t>
          </a:r>
        </a:p>
        <a:p>
          <a:r>
            <a:rPr lang="en-IN" sz="1100" baseline="0"/>
            <a:t>Solve by Gomory's Cutting plane (Simplex and graphical)</a:t>
          </a:r>
        </a:p>
        <a:p>
          <a:r>
            <a:rPr lang="en-IN" sz="1100" baseline="0"/>
            <a:t>Max -3x1+x2+3x3</a:t>
          </a:r>
        </a:p>
        <a:p>
          <a:r>
            <a:rPr lang="en-IN" sz="1100" baseline="0"/>
            <a:t>s.t.</a:t>
          </a:r>
        </a:p>
        <a:p>
          <a:r>
            <a:rPr lang="en-IN" sz="1100" baseline="0"/>
            <a:t>-x1+2x2+x3&lt;=4,</a:t>
          </a:r>
        </a:p>
        <a:p>
          <a:r>
            <a:rPr lang="en-IN" sz="1100" baseline="0"/>
            <a:t>2x2-(3/2)x3&lt;=1</a:t>
          </a:r>
        </a:p>
        <a:p>
          <a:r>
            <a:rPr lang="en-IN" sz="1100" baseline="0"/>
            <a:t>x1-3x2+2x3&lt;=3</a:t>
          </a:r>
        </a:p>
        <a:p>
          <a:r>
            <a:rPr lang="en-IN" sz="1100" baseline="0"/>
            <a:t>x1,x2&gt;=0, x3 non negative integer.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52917</xdr:rowOff>
    </xdr:from>
    <xdr:to>
      <xdr:col>8</xdr:col>
      <xdr:colOff>60324</xdr:colOff>
      <xdr:row>9</xdr:row>
      <xdr:rowOff>14817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1749" y="52917"/>
          <a:ext cx="4939242" cy="1697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Mixed</a:t>
          </a:r>
          <a:r>
            <a:rPr lang="en-IN" sz="1100" baseline="0"/>
            <a:t> integer programming problem- </a:t>
          </a:r>
        </a:p>
        <a:p>
          <a:r>
            <a:rPr lang="en-IN" sz="1100" baseline="0"/>
            <a:t>Solve by Branch and bound method (Simplex and graphical)</a:t>
          </a:r>
        </a:p>
        <a:p>
          <a:r>
            <a:rPr lang="en-IN" sz="1100" baseline="0"/>
            <a:t>Max -3x1+x2+3x3</a:t>
          </a:r>
        </a:p>
        <a:p>
          <a:r>
            <a:rPr lang="en-IN" sz="1100" baseline="0"/>
            <a:t>s.t.</a:t>
          </a:r>
        </a:p>
        <a:p>
          <a:r>
            <a:rPr lang="en-IN" sz="1100" baseline="0"/>
            <a:t>-x1+2x2+x3&lt;=4,</a:t>
          </a:r>
        </a:p>
        <a:p>
          <a:r>
            <a:rPr lang="en-IN" sz="1100" baseline="0"/>
            <a:t>2x2-(3/2)x3&lt;=1</a:t>
          </a:r>
        </a:p>
        <a:p>
          <a:r>
            <a:rPr lang="en-IN" sz="1100" baseline="0"/>
            <a:t>x1-3x2+2x3&lt;=3</a:t>
          </a:r>
        </a:p>
        <a:p>
          <a:r>
            <a:rPr lang="en-IN" sz="1100" baseline="0"/>
            <a:t>x1,x2&gt;=0, x3 non negative integer.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9525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0"/>
          <a:ext cx="427672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Solve the following integer</a:t>
          </a:r>
          <a:r>
            <a:rPr lang="en-US" sz="1100" baseline="0"/>
            <a:t> problem by the method of cutting planes:</a:t>
          </a:r>
        </a:p>
        <a:p>
          <a:r>
            <a:rPr lang="en-US" sz="1100" baseline="0"/>
            <a:t>Maximize Z=x1+x2</a:t>
          </a:r>
        </a:p>
        <a:p>
          <a:r>
            <a:rPr lang="en-US" sz="1100" baseline="0"/>
            <a:t>subject to,</a:t>
          </a:r>
        </a:p>
        <a:p>
          <a:r>
            <a:rPr lang="en-US" sz="1100" baseline="0"/>
            <a:t>2x1+5x2&lt;=16,</a:t>
          </a:r>
        </a:p>
        <a:p>
          <a:r>
            <a:rPr lang="en-US" sz="1100" baseline="0"/>
            <a:t>6x1+5x2&lt;=30,</a:t>
          </a:r>
        </a:p>
        <a:p>
          <a:r>
            <a:rPr lang="en-US" sz="1100" baseline="0"/>
            <a:t>x1, x2 &gt;=0 and x1 in an integer.</a:t>
          </a:r>
          <a:endParaRPr lang="en-US" sz="1100"/>
        </a:p>
      </xdr:txBody>
    </xdr:sp>
    <xdr:clientData/>
  </xdr:twoCellAnchor>
  <xdr:twoCellAnchor>
    <xdr:from>
      <xdr:col>6</xdr:col>
      <xdr:colOff>95249</xdr:colOff>
      <xdr:row>7</xdr:row>
      <xdr:rowOff>95249</xdr:rowOff>
    </xdr:from>
    <xdr:to>
      <xdr:col>15</xdr:col>
      <xdr:colOff>523874</xdr:colOff>
      <xdr:row>25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15</xdr:row>
      <xdr:rowOff>57150</xdr:rowOff>
    </xdr:from>
    <xdr:to>
      <xdr:col>7</xdr:col>
      <xdr:colOff>85725</xdr:colOff>
      <xdr:row>17</xdr:row>
      <xdr:rowOff>19050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962400" y="2914650"/>
          <a:ext cx="3905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</a:p>
      </xdr:txBody>
    </xdr:sp>
    <xdr:clientData/>
  </xdr:twoCellAnchor>
  <xdr:twoCellAnchor>
    <xdr:from>
      <xdr:col>9</xdr:col>
      <xdr:colOff>361950</xdr:colOff>
      <xdr:row>18</xdr:row>
      <xdr:rowOff>66676</xdr:rowOff>
    </xdr:from>
    <xdr:to>
      <xdr:col>10</xdr:col>
      <xdr:colOff>276225</xdr:colOff>
      <xdr:row>20</xdr:row>
      <xdr:rowOff>66676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848350" y="3495676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</a:t>
          </a:r>
        </a:p>
      </xdr:txBody>
    </xdr:sp>
    <xdr:clientData/>
  </xdr:twoCellAnchor>
  <xdr:twoCellAnchor>
    <xdr:from>
      <xdr:col>9</xdr:col>
      <xdr:colOff>190500</xdr:colOff>
      <xdr:row>12</xdr:row>
      <xdr:rowOff>123825</xdr:rowOff>
    </xdr:from>
    <xdr:to>
      <xdr:col>9</xdr:col>
      <xdr:colOff>190500</xdr:colOff>
      <xdr:row>23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676900" y="2419350"/>
          <a:ext cx="0" cy="20859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12</xdr:row>
      <xdr:rowOff>104775</xdr:rowOff>
    </xdr:from>
    <xdr:to>
      <xdr:col>10</xdr:col>
      <xdr:colOff>133350</xdr:colOff>
      <xdr:row>23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 flipV="1">
          <a:off x="6219825" y="2400300"/>
          <a:ext cx="9525" cy="2095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13</xdr:row>
      <xdr:rowOff>66675</xdr:rowOff>
    </xdr:from>
    <xdr:to>
      <xdr:col>10</xdr:col>
      <xdr:colOff>504825</xdr:colOff>
      <xdr:row>15</xdr:row>
      <xdr:rowOff>76200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5210175" y="2543175"/>
          <a:ext cx="139065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cut 1</a:t>
          </a:r>
        </a:p>
      </xdr:txBody>
    </xdr:sp>
    <xdr:clientData/>
  </xdr:twoCellAnchor>
  <xdr:twoCellAnchor>
    <xdr:from>
      <xdr:col>10</xdr:col>
      <xdr:colOff>142875</xdr:colOff>
      <xdr:row>13</xdr:row>
      <xdr:rowOff>85725</xdr:rowOff>
    </xdr:from>
    <xdr:to>
      <xdr:col>11</xdr:col>
      <xdr:colOff>600075</xdr:colOff>
      <xdr:row>15</xdr:row>
      <xdr:rowOff>9525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6238875" y="2562225"/>
          <a:ext cx="10668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cut 2</a:t>
          </a:r>
        </a:p>
      </xdr:txBody>
    </xdr:sp>
    <xdr:clientData/>
  </xdr:twoCellAnchor>
  <xdr:twoCellAnchor>
    <xdr:from>
      <xdr:col>10</xdr:col>
      <xdr:colOff>152400</xdr:colOff>
      <xdr:row>14</xdr:row>
      <xdr:rowOff>180975</xdr:rowOff>
    </xdr:from>
    <xdr:to>
      <xdr:col>12</xdr:col>
      <xdr:colOff>266700</xdr:colOff>
      <xdr:row>16</xdr:row>
      <xdr:rowOff>171450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248400" y="2847975"/>
          <a:ext cx="13335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x1=4,x2=1.2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0.05636</cdr:x>
      <cdr:y>0.49296</cdr:y>
    </cdr:from>
    <cdr:to>
      <cdr:x>0.5153</cdr:x>
      <cdr:y>0.8924</cdr:y>
    </cdr:to>
    <cdr:sp macro="" textlink="">
      <cdr:nvSpPr>
        <cdr:cNvPr id="2" name="Freeform 1"/>
        <cdr:cNvSpPr/>
      </cdr:nvSpPr>
      <cdr:spPr>
        <a:xfrm xmlns:a="http://schemas.openxmlformats.org/drawingml/2006/main">
          <a:off x="333385" y="1662173"/>
          <a:ext cx="2714642" cy="1346851"/>
        </a:xfrm>
        <a:custGeom xmlns:a="http://schemas.openxmlformats.org/drawingml/2006/main">
          <a:avLst/>
          <a:gdLst>
            <a:gd name="connsiteX0" fmla="*/ 0 w 2714625"/>
            <a:gd name="connsiteY0" fmla="*/ 1333500 h 1343025"/>
            <a:gd name="connsiteX1" fmla="*/ 0 w 2714625"/>
            <a:gd name="connsiteY1" fmla="*/ 0 h 1343025"/>
            <a:gd name="connsiteX2" fmla="*/ 1905000 w 2714625"/>
            <a:gd name="connsiteY2" fmla="*/ 590550 h 1343025"/>
            <a:gd name="connsiteX3" fmla="*/ 2714625 w 2714625"/>
            <a:gd name="connsiteY3" fmla="*/ 1343025 h 1343025"/>
            <a:gd name="connsiteX4" fmla="*/ 0 w 2714625"/>
            <a:gd name="connsiteY4" fmla="*/ 1333500 h 1343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14625" h="1343025">
              <a:moveTo>
                <a:pt x="0" y="1333500"/>
              </a:moveTo>
              <a:lnTo>
                <a:pt x="0" y="0"/>
              </a:lnTo>
              <a:lnTo>
                <a:pt x="1905000" y="590550"/>
              </a:lnTo>
              <a:lnTo>
                <a:pt x="2714625" y="1343025"/>
              </a:lnTo>
              <a:lnTo>
                <a:pt x="0" y="1333500"/>
              </a:lnTo>
              <a:close/>
            </a:path>
          </a:pathLst>
        </a:custGeom>
        <a:solidFill xmlns:a="http://schemas.openxmlformats.org/drawingml/2006/main">
          <a:schemeClr val="accent1">
            <a:alpha val="52000"/>
          </a:schemeClr>
        </a:solidFill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0.08696</cdr:x>
      <cdr:y>0.70538</cdr:y>
    </cdr:from>
    <cdr:to>
      <cdr:x>0.38325</cdr:x>
      <cdr:y>0.87819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14351" y="2371726"/>
          <a:ext cx="1752600" cy="581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Feasible region</a:t>
          </a:r>
        </a:p>
      </cdr:txBody>
    </cdr:sp>
  </cdr:relSizeAnchor>
  <cdr:relSizeAnchor xmlns:cdr="http://schemas.openxmlformats.org/drawingml/2006/chartDrawing">
    <cdr:from>
      <cdr:x>0.48953</cdr:x>
      <cdr:y>0.8272</cdr:y>
    </cdr:from>
    <cdr:to>
      <cdr:x>0.56361</cdr:x>
      <cdr:y>0.93201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895601" y="2781301"/>
          <a:ext cx="4381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</a:t>
          </a:r>
        </a:p>
      </cdr:txBody>
    </cdr:sp>
  </cdr:relSizeAnchor>
  <cdr:relSizeAnchor xmlns:cdr="http://schemas.openxmlformats.org/drawingml/2006/chartDrawing">
    <cdr:from>
      <cdr:x>0.05153</cdr:x>
      <cdr:y>0.43343</cdr:y>
    </cdr:from>
    <cdr:to>
      <cdr:x>0.19163</cdr:x>
      <cdr:y>0.54674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04801" y="1457326"/>
          <a:ext cx="8286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(0,3.2)</a:t>
          </a:r>
        </a:p>
      </cdr:txBody>
    </cdr:sp>
  </cdr:relSizeAnchor>
  <cdr:relSizeAnchor xmlns:cdr="http://schemas.openxmlformats.org/drawingml/2006/chartDrawing">
    <cdr:from>
      <cdr:x>0.37198</cdr:x>
      <cdr:y>0.59773</cdr:y>
    </cdr:from>
    <cdr:to>
      <cdr:x>0.55717</cdr:x>
      <cdr:y>0.71955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200276" y="2009776"/>
          <a:ext cx="10953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(3.5,1.8)</a:t>
          </a:r>
        </a:p>
      </cdr:txBody>
    </cdr:sp>
  </cdr:relSizeAnchor>
  <cdr:relSizeAnchor xmlns:cdr="http://schemas.openxmlformats.org/drawingml/2006/chartDrawing">
    <cdr:from>
      <cdr:x>0.50886</cdr:x>
      <cdr:y>0.83003</cdr:y>
    </cdr:from>
    <cdr:to>
      <cdr:x>0.6715</cdr:x>
      <cdr:y>0.95467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3009901" y="2790826"/>
          <a:ext cx="962025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(5,0)</a:t>
          </a:r>
        </a:p>
      </cdr:txBody>
    </cdr:sp>
  </cdr:relSizeAnchor>
  <cdr:relSizeAnchor xmlns:cdr="http://schemas.openxmlformats.org/drawingml/2006/chartDrawing">
    <cdr:from>
      <cdr:x>0.22222</cdr:x>
      <cdr:y>0.38983</cdr:y>
    </cdr:from>
    <cdr:to>
      <cdr:x>0.39453</cdr:x>
      <cdr:y>0.5113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4451" y="1314451"/>
          <a:ext cx="101917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x1=3,x2=2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tabSelected="1" topLeftCell="H1" workbookViewId="0">
      <selection activeCell="O15" sqref="O15"/>
    </sheetView>
  </sheetViews>
  <sheetFormatPr defaultRowHeight="15" x14ac:dyDescent="0.2"/>
  <sheetData>
    <row r="1" spans="1:20" x14ac:dyDescent="0.2">
      <c r="J1" s="38" t="s">
        <v>6</v>
      </c>
      <c r="K1" s="39"/>
      <c r="L1" s="39"/>
      <c r="M1" s="39"/>
      <c r="N1" s="39"/>
      <c r="O1" s="39"/>
      <c r="P1" s="39"/>
      <c r="Q1" s="39"/>
      <c r="R1" s="39"/>
      <c r="S1" s="39"/>
      <c r="T1" s="6"/>
    </row>
    <row r="2" spans="1:20" x14ac:dyDescent="0.2">
      <c r="J2" s="19" t="s">
        <v>7</v>
      </c>
      <c r="K2" s="15"/>
      <c r="L2" s="15"/>
      <c r="M2" s="15"/>
      <c r="N2" s="15"/>
      <c r="O2" s="15"/>
      <c r="P2" s="15"/>
      <c r="Q2" s="15"/>
      <c r="R2" s="15"/>
      <c r="S2" s="15"/>
      <c r="T2" s="10"/>
    </row>
    <row r="3" spans="1:20" x14ac:dyDescent="0.2">
      <c r="J3" s="19"/>
      <c r="K3" s="15"/>
      <c r="L3" s="15">
        <v>-3</v>
      </c>
      <c r="M3" s="15">
        <v>1</v>
      </c>
      <c r="N3" s="20">
        <v>3</v>
      </c>
      <c r="O3" s="15">
        <v>0</v>
      </c>
      <c r="P3" s="15">
        <v>0</v>
      </c>
      <c r="Q3" s="15">
        <v>0</v>
      </c>
      <c r="R3" s="15"/>
      <c r="S3" s="15"/>
      <c r="T3" s="10"/>
    </row>
    <row r="4" spans="1:20" x14ac:dyDescent="0.2">
      <c r="J4" s="19" t="s">
        <v>8</v>
      </c>
      <c r="K4" s="15" t="s">
        <v>9</v>
      </c>
      <c r="L4" s="15" t="s">
        <v>10</v>
      </c>
      <c r="M4" s="15" t="s">
        <v>11</v>
      </c>
      <c r="N4" s="20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19</v>
      </c>
      <c r="T4" s="10"/>
    </row>
    <row r="5" spans="1:20" x14ac:dyDescent="0.2">
      <c r="J5" s="19">
        <v>0</v>
      </c>
      <c r="K5" s="15" t="s">
        <v>13</v>
      </c>
      <c r="L5" s="15">
        <v>-1</v>
      </c>
      <c r="M5" s="15">
        <v>2</v>
      </c>
      <c r="N5" s="20">
        <v>1</v>
      </c>
      <c r="O5" s="15">
        <v>1</v>
      </c>
      <c r="P5" s="15"/>
      <c r="Q5" s="15"/>
      <c r="R5" s="15">
        <v>4</v>
      </c>
      <c r="S5" s="15">
        <f>R5/N5</f>
        <v>4</v>
      </c>
      <c r="T5" s="10"/>
    </row>
    <row r="6" spans="1:20" x14ac:dyDescent="0.2">
      <c r="J6" s="19">
        <v>0</v>
      </c>
      <c r="K6" s="15" t="s">
        <v>14</v>
      </c>
      <c r="L6" s="15"/>
      <c r="M6" s="15">
        <v>2</v>
      </c>
      <c r="N6" s="20">
        <v>-1.5</v>
      </c>
      <c r="O6" s="15">
        <v>0</v>
      </c>
      <c r="P6" s="15">
        <v>1</v>
      </c>
      <c r="Q6" s="15">
        <v>0</v>
      </c>
      <c r="R6" s="15">
        <v>1</v>
      </c>
      <c r="S6" s="15">
        <f t="shared" ref="S6:S7" si="0">R6/N6</f>
        <v>-0.66666666666666663</v>
      </c>
      <c r="T6" s="10"/>
    </row>
    <row r="7" spans="1:20" x14ac:dyDescent="0.2">
      <c r="J7" s="21">
        <v>0</v>
      </c>
      <c r="K7" s="20" t="s">
        <v>15</v>
      </c>
      <c r="L7" s="20">
        <v>1</v>
      </c>
      <c r="M7" s="20">
        <v>-3</v>
      </c>
      <c r="N7" s="20">
        <v>2</v>
      </c>
      <c r="O7" s="20">
        <v>0</v>
      </c>
      <c r="P7" s="20">
        <v>0</v>
      </c>
      <c r="Q7" s="20">
        <v>1</v>
      </c>
      <c r="R7" s="20">
        <v>3</v>
      </c>
      <c r="S7" s="20">
        <f t="shared" si="0"/>
        <v>1.5</v>
      </c>
      <c r="T7" s="31" t="s">
        <v>20</v>
      </c>
    </row>
    <row r="8" spans="1:20" x14ac:dyDescent="0.2">
      <c r="J8" s="19"/>
      <c r="K8" s="15" t="s">
        <v>17</v>
      </c>
      <c r="L8" s="15">
        <f>SUMPRODUCT(L5:L7,$J$5:$J$7)-L3</f>
        <v>3</v>
      </c>
      <c r="M8" s="15">
        <f t="shared" ref="M8:Q8" si="1">SUMPRODUCT(M5:M7,$J$5:$J$7)-M3</f>
        <v>-1</v>
      </c>
      <c r="N8" s="20">
        <f t="shared" si="1"/>
        <v>-3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/>
      <c r="S8" s="15"/>
      <c r="T8" s="10"/>
    </row>
    <row r="9" spans="1:20" x14ac:dyDescent="0.2">
      <c r="J9" s="17"/>
      <c r="K9" s="9"/>
      <c r="L9" s="9"/>
      <c r="M9" s="9"/>
      <c r="N9" s="32" t="s">
        <v>18</v>
      </c>
      <c r="O9" s="9"/>
      <c r="P9" s="9"/>
      <c r="Q9" s="9"/>
      <c r="R9" s="9"/>
      <c r="S9" s="9"/>
      <c r="T9" s="10"/>
    </row>
    <row r="10" spans="1:20" x14ac:dyDescent="0.2">
      <c r="J10" s="17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1:20" x14ac:dyDescent="0.2">
      <c r="A11" t="s">
        <v>0</v>
      </c>
      <c r="J11" s="17" t="s">
        <v>23</v>
      </c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1:20" x14ac:dyDescent="0.2">
      <c r="A12" s="1" t="s">
        <v>92</v>
      </c>
      <c r="J12" s="19"/>
      <c r="K12" s="15"/>
      <c r="L12" s="15">
        <v>-3</v>
      </c>
      <c r="M12" s="20">
        <v>1</v>
      </c>
      <c r="N12" s="15">
        <v>3</v>
      </c>
      <c r="O12" s="15">
        <v>0</v>
      </c>
      <c r="P12" s="15">
        <v>0</v>
      </c>
      <c r="Q12" s="15">
        <v>0</v>
      </c>
      <c r="R12" s="15"/>
      <c r="S12" s="15"/>
      <c r="T12" s="10"/>
    </row>
    <row r="13" spans="1:20" x14ac:dyDescent="0.2">
      <c r="A13" t="s">
        <v>1</v>
      </c>
      <c r="J13" s="19" t="s">
        <v>8</v>
      </c>
      <c r="K13" s="15" t="s">
        <v>9</v>
      </c>
      <c r="L13" s="15" t="s">
        <v>10</v>
      </c>
      <c r="M13" s="20" t="s">
        <v>11</v>
      </c>
      <c r="N13" s="15" t="s">
        <v>12</v>
      </c>
      <c r="O13" s="15" t="s">
        <v>13</v>
      </c>
      <c r="P13" s="15" t="s">
        <v>14</v>
      </c>
      <c r="Q13" s="15" t="s">
        <v>15</v>
      </c>
      <c r="R13" s="15" t="s">
        <v>16</v>
      </c>
      <c r="S13" s="15" t="s">
        <v>19</v>
      </c>
      <c r="T13" s="10"/>
    </row>
    <row r="14" spans="1:20" x14ac:dyDescent="0.2">
      <c r="A14" s="1" t="s">
        <v>2</v>
      </c>
      <c r="J14" s="21">
        <v>0</v>
      </c>
      <c r="K14" s="20" t="s">
        <v>13</v>
      </c>
      <c r="L14" s="20">
        <f>L5-(($N$5*L7)/$N$7)</f>
        <v>-1.5</v>
      </c>
      <c r="M14" s="20">
        <f t="shared" ref="M14:Q14" si="2">M5-(($N$5*M7)/$N$7)</f>
        <v>3.5</v>
      </c>
      <c r="N14" s="20">
        <f t="shared" si="2"/>
        <v>0</v>
      </c>
      <c r="O14" s="20">
        <f t="shared" si="2"/>
        <v>1</v>
      </c>
      <c r="P14" s="20">
        <f t="shared" si="2"/>
        <v>0</v>
      </c>
      <c r="Q14" s="20">
        <f t="shared" si="2"/>
        <v>-0.5</v>
      </c>
      <c r="R14" s="20">
        <f>R5-(($N$5*R7)/$N$7)</f>
        <v>2.5</v>
      </c>
      <c r="S14" s="20">
        <f>R14/M14</f>
        <v>0.7142857142857143</v>
      </c>
      <c r="T14" s="31" t="s">
        <v>20</v>
      </c>
    </row>
    <row r="15" spans="1:20" x14ac:dyDescent="0.2">
      <c r="A15" t="s">
        <v>3</v>
      </c>
      <c r="J15" s="19">
        <v>0</v>
      </c>
      <c r="K15" s="15" t="s">
        <v>14</v>
      </c>
      <c r="L15" s="15">
        <f>L6-((L7*$N$6)/$N$7)</f>
        <v>0.75</v>
      </c>
      <c r="M15" s="20">
        <f t="shared" ref="M15:P15" si="3">M6-((M7*$N$6)/$N$7)</f>
        <v>-0.25</v>
      </c>
      <c r="N15" s="15">
        <f t="shared" si="3"/>
        <v>0</v>
      </c>
      <c r="O15" s="15">
        <f t="shared" si="3"/>
        <v>0</v>
      </c>
      <c r="P15" s="15">
        <f t="shared" si="3"/>
        <v>1</v>
      </c>
      <c r="Q15" s="15">
        <f>Q6-((Q7*$N$6)/$N$7)</f>
        <v>0.75</v>
      </c>
      <c r="R15" s="15">
        <f>R6-((R7*$N$6)/$N$7)</f>
        <v>3.25</v>
      </c>
      <c r="S15" s="15">
        <f t="shared" ref="S15:S16" si="4">R15/M15</f>
        <v>-13</v>
      </c>
      <c r="T15" s="10"/>
    </row>
    <row r="16" spans="1:20" x14ac:dyDescent="0.2">
      <c r="A16" t="s">
        <v>4</v>
      </c>
      <c r="J16" s="19">
        <v>3</v>
      </c>
      <c r="K16" s="15" t="s">
        <v>12</v>
      </c>
      <c r="L16" s="15">
        <f>L7/$N$7</f>
        <v>0.5</v>
      </c>
      <c r="M16" s="20">
        <f t="shared" ref="M16:R16" si="5">M7/$N$7</f>
        <v>-1.5</v>
      </c>
      <c r="N16" s="15">
        <f t="shared" si="5"/>
        <v>1</v>
      </c>
      <c r="O16" s="15">
        <f t="shared" si="5"/>
        <v>0</v>
      </c>
      <c r="P16" s="15">
        <f t="shared" si="5"/>
        <v>0</v>
      </c>
      <c r="Q16" s="15">
        <f t="shared" si="5"/>
        <v>0.5</v>
      </c>
      <c r="R16" s="15">
        <f t="shared" si="5"/>
        <v>1.5</v>
      </c>
      <c r="S16" s="15">
        <f t="shared" si="4"/>
        <v>-1</v>
      </c>
      <c r="T16" s="10"/>
    </row>
    <row r="17" spans="1:20" x14ac:dyDescent="0.2">
      <c r="A17" t="s">
        <v>5</v>
      </c>
      <c r="J17" s="19"/>
      <c r="K17" s="15" t="s">
        <v>17</v>
      </c>
      <c r="L17" s="15">
        <f>SUMPRODUCT($J$14:$J$16,L14:L16)-L12</f>
        <v>4.5</v>
      </c>
      <c r="M17" s="20">
        <f t="shared" ref="M17:Q17" si="6">SUMPRODUCT($J$14:$J$16,M14:M16)-M12</f>
        <v>-5.5</v>
      </c>
      <c r="N17" s="15">
        <f t="shared" si="6"/>
        <v>0</v>
      </c>
      <c r="O17" s="15">
        <f t="shared" si="6"/>
        <v>0</v>
      </c>
      <c r="P17" s="15">
        <f t="shared" si="6"/>
        <v>0</v>
      </c>
      <c r="Q17" s="15">
        <f t="shared" si="6"/>
        <v>1.5</v>
      </c>
      <c r="R17" s="15"/>
      <c r="S17" s="15"/>
      <c r="T17" s="10"/>
    </row>
    <row r="18" spans="1:20" x14ac:dyDescent="0.2">
      <c r="A18" s="2" t="s">
        <v>68</v>
      </c>
      <c r="J18" s="17"/>
      <c r="K18" s="9"/>
      <c r="L18" s="9"/>
      <c r="M18" s="32" t="s">
        <v>18</v>
      </c>
      <c r="N18" s="9"/>
      <c r="O18" s="9"/>
      <c r="P18" s="9"/>
      <c r="Q18" s="9"/>
      <c r="R18" s="9"/>
      <c r="S18" s="9"/>
      <c r="T18" s="10"/>
    </row>
    <row r="19" spans="1:20" x14ac:dyDescent="0.2">
      <c r="J19" s="17"/>
      <c r="K19" s="9"/>
      <c r="L19" s="9"/>
      <c r="M19" s="9"/>
      <c r="N19" s="9"/>
      <c r="O19" s="9"/>
      <c r="P19" s="9"/>
      <c r="Q19" s="9"/>
      <c r="R19" s="9"/>
      <c r="S19" s="9"/>
      <c r="T19" s="10"/>
    </row>
    <row r="20" spans="1:20" x14ac:dyDescent="0.2">
      <c r="J20" s="17" t="s">
        <v>24</v>
      </c>
      <c r="K20" s="9"/>
      <c r="L20" s="9"/>
      <c r="M20" s="9"/>
      <c r="N20" s="9"/>
      <c r="O20" s="9"/>
      <c r="P20" s="9"/>
      <c r="Q20" s="9"/>
      <c r="R20" s="9"/>
      <c r="S20" s="9"/>
      <c r="T20" s="10"/>
    </row>
    <row r="21" spans="1:20" x14ac:dyDescent="0.2">
      <c r="J21" s="19"/>
      <c r="K21" s="15"/>
      <c r="L21" s="15">
        <v>-3</v>
      </c>
      <c r="M21" s="15">
        <v>1</v>
      </c>
      <c r="N21" s="15">
        <v>3</v>
      </c>
      <c r="O21" s="15">
        <v>0</v>
      </c>
      <c r="P21" s="15">
        <v>0</v>
      </c>
      <c r="Q21" s="15">
        <v>0</v>
      </c>
      <c r="R21" s="15"/>
      <c r="S21" s="9"/>
      <c r="T21" s="10"/>
    </row>
    <row r="22" spans="1:20" x14ac:dyDescent="0.2">
      <c r="J22" s="19" t="s">
        <v>8</v>
      </c>
      <c r="K22" s="15" t="s">
        <v>9</v>
      </c>
      <c r="L22" s="15" t="s">
        <v>10</v>
      </c>
      <c r="M22" s="15" t="s">
        <v>11</v>
      </c>
      <c r="N22" s="15" t="s">
        <v>12</v>
      </c>
      <c r="O22" s="15" t="s">
        <v>13</v>
      </c>
      <c r="P22" s="15" t="s">
        <v>14</v>
      </c>
      <c r="Q22" s="15" t="s">
        <v>15</v>
      </c>
      <c r="R22" s="15" t="s">
        <v>16</v>
      </c>
      <c r="S22" s="9"/>
      <c r="T22" s="10"/>
    </row>
    <row r="23" spans="1:20" x14ac:dyDescent="0.2">
      <c r="J23" s="19">
        <v>1</v>
      </c>
      <c r="K23" s="15" t="s">
        <v>11</v>
      </c>
      <c r="L23" s="15">
        <f>L14/$M$14</f>
        <v>-0.42857142857142855</v>
      </c>
      <c r="M23" s="15">
        <f t="shared" ref="M23:R23" si="7">M14/$M$14</f>
        <v>1</v>
      </c>
      <c r="N23" s="15">
        <f t="shared" si="7"/>
        <v>0</v>
      </c>
      <c r="O23" s="15">
        <f t="shared" si="7"/>
        <v>0.2857142857142857</v>
      </c>
      <c r="P23" s="15">
        <f t="shared" si="7"/>
        <v>0</v>
      </c>
      <c r="Q23" s="15">
        <f t="shared" si="7"/>
        <v>-0.14285714285714285</v>
      </c>
      <c r="R23" s="15">
        <f t="shared" si="7"/>
        <v>0.7142857142857143</v>
      </c>
      <c r="S23" s="9"/>
      <c r="T23" s="10"/>
    </row>
    <row r="24" spans="1:20" x14ac:dyDescent="0.2">
      <c r="J24" s="19">
        <v>0</v>
      </c>
      <c r="K24" s="15" t="s">
        <v>14</v>
      </c>
      <c r="L24" s="15">
        <f>L15-((L14*$M$15)/$M$14)</f>
        <v>0.6428571428571429</v>
      </c>
      <c r="M24" s="15">
        <f t="shared" ref="M24:R24" si="8">M15-((M14*$M$15)/$M$14)</f>
        <v>0</v>
      </c>
      <c r="N24" s="15">
        <f t="shared" si="8"/>
        <v>0</v>
      </c>
      <c r="O24" s="15">
        <f t="shared" si="8"/>
        <v>7.1428571428571425E-2</v>
      </c>
      <c r="P24" s="15">
        <f t="shared" si="8"/>
        <v>1</v>
      </c>
      <c r="Q24" s="15">
        <f t="shared" si="8"/>
        <v>0.7142857142857143</v>
      </c>
      <c r="R24" s="15">
        <f t="shared" si="8"/>
        <v>3.4285714285714284</v>
      </c>
      <c r="S24" s="9"/>
      <c r="T24" s="10"/>
    </row>
    <row r="25" spans="1:20" x14ac:dyDescent="0.2">
      <c r="J25" s="19">
        <v>3</v>
      </c>
      <c r="K25" s="15" t="s">
        <v>12</v>
      </c>
      <c r="L25" s="15">
        <f>L16-((L14*$M$16)/$M$14)</f>
        <v>-0.1428571428571429</v>
      </c>
      <c r="M25" s="15">
        <f t="shared" ref="M25:R25" si="9">M16-((M14*$M$16)/$M$14)</f>
        <v>0</v>
      </c>
      <c r="N25" s="15">
        <f t="shared" si="9"/>
        <v>1</v>
      </c>
      <c r="O25" s="15">
        <f t="shared" si="9"/>
        <v>0.42857142857142855</v>
      </c>
      <c r="P25" s="15">
        <f t="shared" si="9"/>
        <v>0</v>
      </c>
      <c r="Q25" s="15">
        <f t="shared" si="9"/>
        <v>0.2857142857142857</v>
      </c>
      <c r="R25" s="15">
        <f t="shared" si="9"/>
        <v>2.5714285714285712</v>
      </c>
      <c r="S25" s="9"/>
      <c r="T25" s="10"/>
    </row>
    <row r="26" spans="1:20" x14ac:dyDescent="0.2">
      <c r="J26" s="19"/>
      <c r="K26" s="15" t="s">
        <v>17</v>
      </c>
      <c r="L26" s="15">
        <f>SUMPRODUCT(L23:L25,$J$23:$J$25)-L21</f>
        <v>2.1428571428571428</v>
      </c>
      <c r="M26" s="15">
        <f t="shared" ref="M26:Q26" si="10">SUMPRODUCT(M23:M25,$J$23:$J$25)-M21</f>
        <v>0</v>
      </c>
      <c r="N26" s="15">
        <f t="shared" si="10"/>
        <v>0</v>
      </c>
      <c r="O26" s="15">
        <f t="shared" si="10"/>
        <v>1.5714285714285712</v>
      </c>
      <c r="P26" s="15">
        <f t="shared" si="10"/>
        <v>0</v>
      </c>
      <c r="Q26" s="15">
        <f t="shared" si="10"/>
        <v>0.71428571428571419</v>
      </c>
      <c r="R26" s="15"/>
      <c r="S26" s="9"/>
      <c r="T26" s="10"/>
    </row>
    <row r="27" spans="1:20" x14ac:dyDescent="0.2">
      <c r="J27" s="17"/>
      <c r="K27" s="9"/>
      <c r="L27" s="9"/>
      <c r="M27" s="9"/>
      <c r="N27" s="9"/>
      <c r="O27" s="9"/>
      <c r="P27" s="9"/>
      <c r="Q27" s="9"/>
      <c r="R27" s="9"/>
      <c r="S27" s="9"/>
      <c r="T27" s="10"/>
    </row>
    <row r="28" spans="1:20" x14ac:dyDescent="0.2">
      <c r="J28" s="7" t="s">
        <v>38</v>
      </c>
      <c r="K28" s="8"/>
      <c r="L28" s="9"/>
      <c r="M28" s="9"/>
      <c r="N28" s="9"/>
      <c r="O28" s="9"/>
      <c r="P28" s="9"/>
      <c r="Q28" s="9"/>
      <c r="R28" s="9"/>
      <c r="S28" s="9"/>
      <c r="T28" s="10"/>
    </row>
    <row r="29" spans="1:20" x14ac:dyDescent="0.2">
      <c r="J29" s="7" t="s">
        <v>21</v>
      </c>
      <c r="K29" s="8">
        <f>L21*0+M21*R23+N21*R25</f>
        <v>8.428571428571427</v>
      </c>
      <c r="L29" s="9"/>
      <c r="M29" s="9"/>
      <c r="N29" s="9"/>
      <c r="O29" s="9"/>
      <c r="P29" s="9"/>
      <c r="Q29" s="9"/>
      <c r="R29" s="9"/>
      <c r="S29" s="9"/>
      <c r="T29" s="10"/>
    </row>
    <row r="30" spans="1:20" ht="15.75" thickBot="1" x14ac:dyDescent="0.25">
      <c r="J30" s="17"/>
      <c r="K30" s="9"/>
      <c r="L30" s="9"/>
      <c r="M30" s="9"/>
      <c r="N30" s="9"/>
      <c r="O30" s="9"/>
      <c r="P30" s="9"/>
      <c r="Q30" s="9"/>
      <c r="R30" s="9"/>
      <c r="S30" s="9"/>
      <c r="T30" s="10"/>
    </row>
    <row r="31" spans="1:20" x14ac:dyDescent="0.2">
      <c r="J31" s="16" t="s">
        <v>22</v>
      </c>
      <c r="K31" s="5"/>
      <c r="L31" s="5"/>
      <c r="M31" s="5"/>
      <c r="N31" s="6"/>
      <c r="O31" s="9"/>
      <c r="P31" s="9"/>
      <c r="Q31" s="9"/>
      <c r="R31" s="9"/>
      <c r="S31" s="9"/>
      <c r="T31" s="10"/>
    </row>
    <row r="32" spans="1:20" x14ac:dyDescent="0.2">
      <c r="J32" s="23" t="s">
        <v>32</v>
      </c>
      <c r="K32" s="9"/>
      <c r="L32" s="9"/>
      <c r="M32" s="9"/>
      <c r="N32" s="10"/>
      <c r="O32" s="9"/>
      <c r="P32" s="9"/>
      <c r="Q32" s="9"/>
      <c r="R32" s="9"/>
      <c r="S32" s="9"/>
      <c r="T32" s="10"/>
    </row>
    <row r="33" spans="10:20" x14ac:dyDescent="0.2">
      <c r="J33" s="17">
        <f>1+L25</f>
        <v>0.8571428571428571</v>
      </c>
      <c r="K33" s="9"/>
      <c r="L33" s="9"/>
      <c r="M33" s="9"/>
      <c r="N33" s="10"/>
      <c r="O33" s="9"/>
      <c r="P33" s="9"/>
      <c r="Q33" s="9"/>
      <c r="R33" s="9"/>
      <c r="S33" s="9"/>
      <c r="T33" s="10"/>
    </row>
    <row r="34" spans="10:20" x14ac:dyDescent="0.2">
      <c r="J34" s="23" t="s">
        <v>25</v>
      </c>
      <c r="K34" s="9"/>
      <c r="L34" s="9"/>
      <c r="M34" s="9"/>
      <c r="N34" s="10"/>
      <c r="O34" s="9"/>
      <c r="P34" s="9"/>
      <c r="Q34" s="9"/>
      <c r="R34" s="9"/>
      <c r="S34" s="9"/>
      <c r="T34" s="10"/>
    </row>
    <row r="35" spans="10:20" ht="15.75" thickBot="1" x14ac:dyDescent="0.25">
      <c r="J35" s="24" t="s">
        <v>26</v>
      </c>
      <c r="K35" s="13"/>
      <c r="L35" s="13"/>
      <c r="M35" s="13"/>
      <c r="N35" s="14"/>
      <c r="O35" s="9"/>
      <c r="P35" s="9"/>
      <c r="Q35" s="9"/>
      <c r="R35" s="9"/>
      <c r="S35" s="9"/>
      <c r="T35" s="10"/>
    </row>
    <row r="36" spans="10:20" x14ac:dyDescent="0.2">
      <c r="J36" s="17"/>
      <c r="K36" s="9"/>
      <c r="L36" s="9"/>
      <c r="M36" s="9"/>
      <c r="N36" s="9"/>
      <c r="O36" s="9"/>
      <c r="P36" s="9"/>
      <c r="Q36" s="9"/>
      <c r="R36" s="9"/>
      <c r="S36" s="9"/>
      <c r="T36" s="10"/>
    </row>
    <row r="37" spans="10:20" x14ac:dyDescent="0.2">
      <c r="J37" s="17" t="s">
        <v>27</v>
      </c>
      <c r="K37" s="9"/>
      <c r="L37" s="9"/>
      <c r="M37" s="9"/>
      <c r="N37" s="9"/>
      <c r="O37" s="9"/>
      <c r="P37" s="9"/>
      <c r="Q37" s="9"/>
      <c r="R37" s="9"/>
      <c r="S37" s="9"/>
      <c r="T37" s="10"/>
    </row>
    <row r="38" spans="10:20" x14ac:dyDescent="0.2">
      <c r="J38" s="17"/>
      <c r="K38" s="9"/>
      <c r="L38" s="9"/>
      <c r="M38" s="9"/>
      <c r="N38" s="9"/>
      <c r="O38" s="9"/>
      <c r="P38" s="9"/>
      <c r="Q38" s="9"/>
      <c r="R38" s="9"/>
      <c r="S38" s="9"/>
      <c r="T38" s="10"/>
    </row>
    <row r="39" spans="10:20" x14ac:dyDescent="0.2">
      <c r="J39" s="19"/>
      <c r="K39" s="15"/>
      <c r="L39" s="22">
        <v>-3</v>
      </c>
      <c r="M39" s="15">
        <v>1</v>
      </c>
      <c r="N39" s="15">
        <v>3</v>
      </c>
      <c r="O39" s="15">
        <v>0</v>
      </c>
      <c r="P39" s="15">
        <v>0</v>
      </c>
      <c r="Q39" s="20">
        <v>0</v>
      </c>
      <c r="R39" s="15">
        <v>0</v>
      </c>
      <c r="S39" s="15"/>
      <c r="T39" s="10"/>
    </row>
    <row r="40" spans="10:20" x14ac:dyDescent="0.2">
      <c r="J40" s="19" t="s">
        <v>8</v>
      </c>
      <c r="K40" s="15" t="s">
        <v>9</v>
      </c>
      <c r="L40" s="22" t="s">
        <v>10</v>
      </c>
      <c r="M40" s="15" t="s">
        <v>11</v>
      </c>
      <c r="N40" s="15" t="s">
        <v>12</v>
      </c>
      <c r="O40" s="15" t="s">
        <v>13</v>
      </c>
      <c r="P40" s="15" t="s">
        <v>14</v>
      </c>
      <c r="Q40" s="20" t="s">
        <v>15</v>
      </c>
      <c r="R40" s="15" t="s">
        <v>28</v>
      </c>
      <c r="S40" s="15" t="s">
        <v>16</v>
      </c>
      <c r="T40" s="10"/>
    </row>
    <row r="41" spans="10:20" x14ac:dyDescent="0.2">
      <c r="J41" s="19">
        <v>1</v>
      </c>
      <c r="K41" s="15" t="s">
        <v>11</v>
      </c>
      <c r="L41" s="22">
        <v>-0.42857142857142855</v>
      </c>
      <c r="M41" s="15">
        <v>1</v>
      </c>
      <c r="N41" s="15">
        <v>0</v>
      </c>
      <c r="O41" s="15">
        <v>0.2857142857142857</v>
      </c>
      <c r="P41" s="15">
        <v>0</v>
      </c>
      <c r="Q41" s="20">
        <v>-0.14285714285714285</v>
      </c>
      <c r="R41" s="15">
        <v>0</v>
      </c>
      <c r="S41" s="15">
        <f>R23</f>
        <v>0.7142857142857143</v>
      </c>
      <c r="T41" s="10"/>
    </row>
    <row r="42" spans="10:20" x14ac:dyDescent="0.2">
      <c r="J42" s="19">
        <v>0</v>
      </c>
      <c r="K42" s="15" t="s">
        <v>14</v>
      </c>
      <c r="L42" s="22">
        <v>0.6428571428571429</v>
      </c>
      <c r="M42" s="15">
        <v>0</v>
      </c>
      <c r="N42" s="15">
        <v>0</v>
      </c>
      <c r="O42" s="15">
        <v>7.1428571428571425E-2</v>
      </c>
      <c r="P42" s="15">
        <v>1</v>
      </c>
      <c r="Q42" s="20">
        <v>0.7142857142857143</v>
      </c>
      <c r="R42" s="15">
        <v>0</v>
      </c>
      <c r="S42" s="15">
        <f>R24</f>
        <v>3.4285714285714284</v>
      </c>
      <c r="T42" s="10"/>
    </row>
    <row r="43" spans="10:20" x14ac:dyDescent="0.2">
      <c r="J43" s="19">
        <v>3</v>
      </c>
      <c r="K43" s="15" t="s">
        <v>12</v>
      </c>
      <c r="L43" s="22">
        <v>-0.1428571428571429</v>
      </c>
      <c r="M43" s="15">
        <v>0</v>
      </c>
      <c r="N43" s="15">
        <v>1</v>
      </c>
      <c r="O43" s="15">
        <v>0.42857142857142855</v>
      </c>
      <c r="P43" s="15">
        <v>0</v>
      </c>
      <c r="Q43" s="20">
        <v>0.2857142857142857</v>
      </c>
      <c r="R43" s="15">
        <v>0</v>
      </c>
      <c r="S43" s="15">
        <f>R25</f>
        <v>2.5714285714285712</v>
      </c>
      <c r="T43" s="10"/>
    </row>
    <row r="44" spans="10:20" x14ac:dyDescent="0.2">
      <c r="J44" s="21">
        <v>0</v>
      </c>
      <c r="K44" s="20" t="s">
        <v>28</v>
      </c>
      <c r="L44" s="20">
        <f>J33*-1</f>
        <v>-0.8571428571428571</v>
      </c>
      <c r="M44" s="20">
        <v>0</v>
      </c>
      <c r="N44" s="20">
        <v>0</v>
      </c>
      <c r="O44" s="20">
        <f>O25*-1</f>
        <v>-0.42857142857142855</v>
      </c>
      <c r="P44" s="20">
        <v>0</v>
      </c>
      <c r="Q44" s="20">
        <f>Q25*-1</f>
        <v>-0.2857142857142857</v>
      </c>
      <c r="R44" s="20">
        <v>1</v>
      </c>
      <c r="S44" s="20">
        <f>(R25-2)*-1</f>
        <v>-0.57142857142857117</v>
      </c>
      <c r="T44" s="31" t="s">
        <v>20</v>
      </c>
    </row>
    <row r="45" spans="10:20" x14ac:dyDescent="0.2">
      <c r="J45" s="19"/>
      <c r="K45" s="15" t="s">
        <v>17</v>
      </c>
      <c r="L45" s="22">
        <f>SUMPRODUCT($J$41:$J$44,L41:L44)-L39</f>
        <v>2.1428571428571428</v>
      </c>
      <c r="M45" s="15">
        <f t="shared" ref="M45:R45" si="11">SUMPRODUCT($J$41:$J$44,M41:M44)-M39</f>
        <v>0</v>
      </c>
      <c r="N45" s="15">
        <f t="shared" si="11"/>
        <v>0</v>
      </c>
      <c r="O45" s="15">
        <f t="shared" si="11"/>
        <v>1.5714285714285712</v>
      </c>
      <c r="P45" s="15">
        <f t="shared" si="11"/>
        <v>0</v>
      </c>
      <c r="Q45" s="20">
        <f t="shared" si="11"/>
        <v>0.71428571428571419</v>
      </c>
      <c r="R45" s="15">
        <f t="shared" si="11"/>
        <v>0</v>
      </c>
      <c r="S45" s="15"/>
      <c r="T45" s="10"/>
    </row>
    <row r="46" spans="10:20" x14ac:dyDescent="0.2">
      <c r="J46" s="19"/>
      <c r="K46" s="15"/>
      <c r="L46" s="22">
        <f>L45/L44</f>
        <v>-2.5</v>
      </c>
      <c r="M46" s="15"/>
      <c r="N46" s="15"/>
      <c r="O46" s="15">
        <f t="shared" ref="O46:R46" si="12">O45/O44</f>
        <v>-3.6666666666666661</v>
      </c>
      <c r="P46" s="15"/>
      <c r="Q46" s="20">
        <f t="shared" si="12"/>
        <v>-2.5</v>
      </c>
      <c r="R46" s="15">
        <f t="shared" si="12"/>
        <v>0</v>
      </c>
      <c r="S46" s="15"/>
      <c r="T46" s="10"/>
    </row>
    <row r="47" spans="10:20" x14ac:dyDescent="0.2">
      <c r="J47" s="17"/>
      <c r="K47" s="9"/>
      <c r="L47" s="40"/>
      <c r="M47" s="9"/>
      <c r="N47" s="9"/>
      <c r="O47" s="9"/>
      <c r="P47" s="9"/>
      <c r="Q47" s="9" t="s">
        <v>18</v>
      </c>
      <c r="R47" s="9"/>
      <c r="S47" s="9"/>
      <c r="T47" s="10"/>
    </row>
    <row r="48" spans="10:20" x14ac:dyDescent="0.2">
      <c r="J48" s="17"/>
      <c r="K48" s="9"/>
      <c r="L48" s="9"/>
      <c r="M48" s="9"/>
      <c r="N48" s="9"/>
      <c r="O48" s="9"/>
      <c r="P48" s="9"/>
      <c r="Q48" s="9"/>
      <c r="R48" s="9"/>
      <c r="S48" s="9"/>
      <c r="T48" s="10"/>
    </row>
    <row r="49" spans="10:20" x14ac:dyDescent="0.2">
      <c r="J49" s="19"/>
      <c r="K49" s="15"/>
      <c r="L49" s="15">
        <v>-3</v>
      </c>
      <c r="M49" s="15">
        <v>1</v>
      </c>
      <c r="N49" s="15">
        <v>3</v>
      </c>
      <c r="O49" s="15">
        <v>0</v>
      </c>
      <c r="P49" s="15">
        <v>0</v>
      </c>
      <c r="Q49" s="15">
        <v>0</v>
      </c>
      <c r="R49" s="15">
        <v>0</v>
      </c>
      <c r="S49" s="15"/>
      <c r="T49" s="10"/>
    </row>
    <row r="50" spans="10:20" x14ac:dyDescent="0.2">
      <c r="J50" s="19" t="s">
        <v>8</v>
      </c>
      <c r="K50" s="15" t="s">
        <v>9</v>
      </c>
      <c r="L50" s="15" t="s">
        <v>10</v>
      </c>
      <c r="M50" s="15" t="s">
        <v>11</v>
      </c>
      <c r="N50" s="15" t="s">
        <v>12</v>
      </c>
      <c r="O50" s="15" t="s">
        <v>13</v>
      </c>
      <c r="P50" s="15" t="s">
        <v>14</v>
      </c>
      <c r="Q50" s="15" t="s">
        <v>15</v>
      </c>
      <c r="R50" s="15" t="s">
        <v>28</v>
      </c>
      <c r="S50" s="15" t="s">
        <v>16</v>
      </c>
      <c r="T50" s="10"/>
    </row>
    <row r="51" spans="10:20" x14ac:dyDescent="0.2">
      <c r="J51" s="19">
        <v>1</v>
      </c>
      <c r="K51" s="15" t="s">
        <v>11</v>
      </c>
      <c r="L51" s="15">
        <f>L41-(($Q$41*L44)/$Q$44)</f>
        <v>0</v>
      </c>
      <c r="M51" s="15">
        <f t="shared" ref="M51:S51" si="13">M41-(($Q$41*M44)/$Q$44)</f>
        <v>1</v>
      </c>
      <c r="N51" s="15">
        <f t="shared" si="13"/>
        <v>0</v>
      </c>
      <c r="O51" s="15">
        <f t="shared" si="13"/>
        <v>0.5</v>
      </c>
      <c r="P51" s="15">
        <f t="shared" si="13"/>
        <v>0</v>
      </c>
      <c r="Q51" s="15">
        <f t="shared" si="13"/>
        <v>0</v>
      </c>
      <c r="R51" s="15">
        <f t="shared" si="13"/>
        <v>-0.5</v>
      </c>
      <c r="S51" s="15">
        <f t="shared" si="13"/>
        <v>0.99999999999999989</v>
      </c>
      <c r="T51" s="10"/>
    </row>
    <row r="52" spans="10:20" x14ac:dyDescent="0.2">
      <c r="J52" s="19">
        <v>0</v>
      </c>
      <c r="K52" s="15" t="s">
        <v>14</v>
      </c>
      <c r="L52" s="15">
        <f>L42-($Q$42*L44)/$Q$44</f>
        <v>-1.5000000000000004</v>
      </c>
      <c r="M52" s="15">
        <f t="shared" ref="M52:S52" si="14">M42-($Q$42*M44)/$Q$44</f>
        <v>0</v>
      </c>
      <c r="N52" s="15">
        <f t="shared" si="14"/>
        <v>0</v>
      </c>
      <c r="O52" s="15">
        <f t="shared" si="14"/>
        <v>-1.0000000000000002</v>
      </c>
      <c r="P52" s="15">
        <f t="shared" si="14"/>
        <v>1</v>
      </c>
      <c r="Q52" s="15">
        <f t="shared" si="14"/>
        <v>0</v>
      </c>
      <c r="R52" s="15">
        <f t="shared" si="14"/>
        <v>2.5</v>
      </c>
      <c r="S52" s="15">
        <f t="shared" si="14"/>
        <v>2</v>
      </c>
      <c r="T52" s="10"/>
    </row>
    <row r="53" spans="10:20" x14ac:dyDescent="0.2">
      <c r="J53" s="19">
        <v>3</v>
      </c>
      <c r="K53" s="15" t="s">
        <v>12</v>
      </c>
      <c r="L53" s="15">
        <f>L43-((L44*$Q$43)/$Q$44)</f>
        <v>-1</v>
      </c>
      <c r="M53" s="15">
        <f t="shared" ref="M53:S53" si="15">M43-((M44*$Q$43)/$Q$44)</f>
        <v>0</v>
      </c>
      <c r="N53" s="15">
        <f t="shared" si="15"/>
        <v>1</v>
      </c>
      <c r="O53" s="15">
        <f t="shared" si="15"/>
        <v>0</v>
      </c>
      <c r="P53" s="15">
        <f t="shared" si="15"/>
        <v>0</v>
      </c>
      <c r="Q53" s="15">
        <f t="shared" si="15"/>
        <v>0</v>
      </c>
      <c r="R53" s="15">
        <f t="shared" si="15"/>
        <v>1</v>
      </c>
      <c r="S53" s="15">
        <f t="shared" si="15"/>
        <v>2</v>
      </c>
      <c r="T53" s="10"/>
    </row>
    <row r="54" spans="10:20" x14ac:dyDescent="0.2">
      <c r="J54" s="19">
        <v>0</v>
      </c>
      <c r="K54" s="15" t="s">
        <v>15</v>
      </c>
      <c r="L54" s="15">
        <f>L44/$Q$44</f>
        <v>3</v>
      </c>
      <c r="M54" s="15">
        <f t="shared" ref="M54:P54" si="16">M44/$Q$44</f>
        <v>0</v>
      </c>
      <c r="N54" s="15">
        <f t="shared" si="16"/>
        <v>0</v>
      </c>
      <c r="O54" s="15">
        <f t="shared" si="16"/>
        <v>1.5</v>
      </c>
      <c r="P54" s="15">
        <f t="shared" si="16"/>
        <v>0</v>
      </c>
      <c r="Q54" s="15">
        <f>Q44/$Q$44</f>
        <v>1</v>
      </c>
      <c r="R54" s="15">
        <f>R44/$Q$44</f>
        <v>-3.5</v>
      </c>
      <c r="S54" s="15">
        <f>S44/$L$44</f>
        <v>0.66666666666666641</v>
      </c>
      <c r="T54" s="10"/>
    </row>
    <row r="55" spans="10:20" ht="15.75" thickBot="1" x14ac:dyDescent="0.25">
      <c r="J55" s="33"/>
      <c r="K55" s="34" t="s">
        <v>17</v>
      </c>
      <c r="L55" s="34">
        <f>SUMPRODUCT($J$51:$J$54,L51:L54)-L49</f>
        <v>0</v>
      </c>
      <c r="M55" s="34">
        <f t="shared" ref="M55:R55" si="17">SUMPRODUCT($J$51:$J$54,M51:M54)-M49</f>
        <v>0</v>
      </c>
      <c r="N55" s="34">
        <f t="shared" si="17"/>
        <v>0</v>
      </c>
      <c r="O55" s="34">
        <f t="shared" si="17"/>
        <v>0.5</v>
      </c>
      <c r="P55" s="34">
        <f t="shared" si="17"/>
        <v>0</v>
      </c>
      <c r="Q55" s="34">
        <f t="shared" si="17"/>
        <v>0</v>
      </c>
      <c r="R55" s="34">
        <f t="shared" si="17"/>
        <v>2.5</v>
      </c>
      <c r="S55" s="34"/>
      <c r="T55" s="14"/>
    </row>
    <row r="57" spans="10:20" x14ac:dyDescent="0.2">
      <c r="J57" s="2" t="s">
        <v>50</v>
      </c>
      <c r="K57" s="2"/>
    </row>
    <row r="58" spans="10:20" x14ac:dyDescent="0.2">
      <c r="J58" s="2" t="s">
        <v>29</v>
      </c>
      <c r="K58" s="2"/>
    </row>
    <row r="59" spans="10:20" x14ac:dyDescent="0.2">
      <c r="J59" s="2" t="s">
        <v>30</v>
      </c>
      <c r="K59" s="2"/>
    </row>
    <row r="60" spans="10:20" x14ac:dyDescent="0.2">
      <c r="J60" s="2" t="s">
        <v>31</v>
      </c>
      <c r="K60" s="2"/>
    </row>
    <row r="61" spans="10:20" x14ac:dyDescent="0.2">
      <c r="J61" s="2" t="s">
        <v>21</v>
      </c>
      <c r="K61" s="2">
        <f>L49*0+M49*S51+N49*S53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0"/>
  <sheetViews>
    <sheetView zoomScale="90" zoomScaleNormal="90" workbookViewId="0">
      <selection activeCell="AH15" sqref="AH15"/>
    </sheetView>
  </sheetViews>
  <sheetFormatPr defaultRowHeight="15" x14ac:dyDescent="0.2"/>
  <sheetData>
    <row r="1" spans="1:38" ht="15.75" thickBot="1" x14ac:dyDescent="0.25"/>
    <row r="2" spans="1:38" ht="15.75" thickBot="1" x14ac:dyDescent="0.25">
      <c r="J2" s="16" t="s">
        <v>7</v>
      </c>
      <c r="K2" s="5"/>
      <c r="L2" s="5"/>
      <c r="M2" s="5"/>
      <c r="N2" s="5"/>
      <c r="O2" s="5"/>
      <c r="P2" s="5"/>
      <c r="Q2" s="5"/>
      <c r="R2" s="5"/>
      <c r="S2" s="5"/>
      <c r="T2" s="6"/>
      <c r="V2" s="16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spans="1:38" ht="15.75" thickBot="1" x14ac:dyDescent="0.25">
      <c r="J3" s="19"/>
      <c r="K3" s="15"/>
      <c r="L3" s="15">
        <v>-3</v>
      </c>
      <c r="M3" s="15">
        <v>1</v>
      </c>
      <c r="N3" s="20">
        <v>3</v>
      </c>
      <c r="O3" s="15">
        <v>0</v>
      </c>
      <c r="P3" s="15">
        <v>0</v>
      </c>
      <c r="Q3" s="15">
        <v>0</v>
      </c>
      <c r="R3" s="15"/>
      <c r="S3" s="15"/>
      <c r="T3" s="10"/>
      <c r="V3" s="17" t="s">
        <v>53</v>
      </c>
      <c r="W3" s="8" t="s">
        <v>43</v>
      </c>
      <c r="X3" s="9"/>
      <c r="Y3" s="9"/>
      <c r="Z3" s="9"/>
      <c r="AA3" s="9"/>
      <c r="AB3" s="9"/>
      <c r="AC3" s="9"/>
      <c r="AD3" s="9"/>
      <c r="AE3" s="9"/>
      <c r="AF3" s="9"/>
      <c r="AG3" s="10"/>
      <c r="AI3" s="3" t="s">
        <v>58</v>
      </c>
      <c r="AJ3" s="4"/>
      <c r="AK3" s="5"/>
      <c r="AL3" s="6"/>
    </row>
    <row r="4" spans="1:38" x14ac:dyDescent="0.2">
      <c r="J4" s="19" t="s">
        <v>8</v>
      </c>
      <c r="K4" s="15" t="s">
        <v>9</v>
      </c>
      <c r="L4" s="15" t="s">
        <v>10</v>
      </c>
      <c r="M4" s="15" t="s">
        <v>11</v>
      </c>
      <c r="N4" s="20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19</v>
      </c>
      <c r="T4" s="10"/>
      <c r="V4" s="17"/>
      <c r="W4" s="16"/>
      <c r="X4" s="27" t="s">
        <v>32</v>
      </c>
      <c r="Y4" s="5"/>
      <c r="Z4" s="5"/>
      <c r="AA4" s="5"/>
      <c r="AB4" s="5"/>
      <c r="AC4" s="6"/>
      <c r="AD4" s="9"/>
      <c r="AE4" s="9"/>
      <c r="AF4" s="9"/>
      <c r="AG4" s="10"/>
      <c r="AI4" s="7" t="s">
        <v>59</v>
      </c>
      <c r="AJ4" s="8"/>
      <c r="AK4" s="9"/>
      <c r="AL4" s="10"/>
    </row>
    <row r="5" spans="1:38" x14ac:dyDescent="0.2">
      <c r="J5" s="19">
        <v>0</v>
      </c>
      <c r="K5" s="15" t="s">
        <v>13</v>
      </c>
      <c r="L5" s="15">
        <v>-1</v>
      </c>
      <c r="M5" s="15">
        <v>2</v>
      </c>
      <c r="N5" s="20">
        <v>1</v>
      </c>
      <c r="O5" s="15">
        <v>1</v>
      </c>
      <c r="P5" s="15"/>
      <c r="Q5" s="15"/>
      <c r="R5" s="15">
        <v>4</v>
      </c>
      <c r="S5" s="15">
        <f>R5/N5</f>
        <v>4</v>
      </c>
      <c r="T5" s="10"/>
      <c r="V5" s="17"/>
      <c r="W5" s="17"/>
      <c r="X5" s="9" t="s">
        <v>33</v>
      </c>
      <c r="Y5" s="26" t="s">
        <v>44</v>
      </c>
      <c r="Z5" s="9"/>
      <c r="AA5" s="9"/>
      <c r="AB5" s="9"/>
      <c r="AC5" s="10"/>
      <c r="AD5" s="9"/>
      <c r="AE5" s="9"/>
      <c r="AF5" s="9"/>
      <c r="AG5" s="10"/>
      <c r="AI5" s="7" t="s">
        <v>10</v>
      </c>
      <c r="AJ5" s="8">
        <v>0</v>
      </c>
      <c r="AK5" s="9"/>
      <c r="AL5" s="10"/>
    </row>
    <row r="6" spans="1:38" x14ac:dyDescent="0.2">
      <c r="J6" s="19">
        <v>0</v>
      </c>
      <c r="K6" s="15" t="s">
        <v>14</v>
      </c>
      <c r="L6" s="15"/>
      <c r="M6" s="15">
        <v>2</v>
      </c>
      <c r="N6" s="20">
        <v>-1.5</v>
      </c>
      <c r="O6" s="15">
        <v>0</v>
      </c>
      <c r="P6" s="15">
        <v>1</v>
      </c>
      <c r="Q6" s="15">
        <v>0</v>
      </c>
      <c r="R6" s="15">
        <v>1</v>
      </c>
      <c r="S6" s="15">
        <f t="shared" ref="S6:S7" si="0">R6/N6</f>
        <v>-0.66666666666666663</v>
      </c>
      <c r="T6" s="10"/>
      <c r="V6" s="17"/>
      <c r="W6" s="17"/>
      <c r="X6" s="9"/>
      <c r="Y6" s="9" t="s">
        <v>45</v>
      </c>
      <c r="Z6" s="9"/>
      <c r="AA6" s="9"/>
      <c r="AB6" s="9"/>
      <c r="AC6" s="10"/>
      <c r="AD6" s="9"/>
      <c r="AE6" s="9"/>
      <c r="AF6" s="9"/>
      <c r="AG6" s="10"/>
      <c r="AI6" s="7" t="s">
        <v>11</v>
      </c>
      <c r="AJ6" s="8">
        <v>1</v>
      </c>
      <c r="AK6" s="9"/>
      <c r="AL6" s="10"/>
    </row>
    <row r="7" spans="1:38" x14ac:dyDescent="0.2">
      <c r="J7" s="21">
        <v>0</v>
      </c>
      <c r="K7" s="20" t="s">
        <v>15</v>
      </c>
      <c r="L7" s="20">
        <v>1</v>
      </c>
      <c r="M7" s="20">
        <v>-3</v>
      </c>
      <c r="N7" s="20">
        <v>2</v>
      </c>
      <c r="O7" s="20">
        <v>0</v>
      </c>
      <c r="P7" s="20">
        <v>0</v>
      </c>
      <c r="Q7" s="20">
        <v>1</v>
      </c>
      <c r="R7" s="20">
        <v>3</v>
      </c>
      <c r="S7" s="20">
        <f t="shared" si="0"/>
        <v>1.5</v>
      </c>
      <c r="T7" s="31" t="s">
        <v>20</v>
      </c>
      <c r="V7" s="17"/>
      <c r="W7" s="17"/>
      <c r="X7" s="9"/>
      <c r="Y7" s="26" t="s">
        <v>46</v>
      </c>
      <c r="Z7" s="9"/>
      <c r="AA7" s="9"/>
      <c r="AB7" s="9"/>
      <c r="AC7" s="10"/>
      <c r="AD7" s="9"/>
      <c r="AE7" s="9"/>
      <c r="AF7" s="9"/>
      <c r="AG7" s="10"/>
      <c r="AI7" s="7" t="s">
        <v>12</v>
      </c>
      <c r="AJ7" s="8">
        <v>2</v>
      </c>
      <c r="AK7" s="9"/>
      <c r="AL7" s="10"/>
    </row>
    <row r="8" spans="1:38" ht="15.75" thickBot="1" x14ac:dyDescent="0.25">
      <c r="J8" s="19"/>
      <c r="K8" s="15" t="s">
        <v>17</v>
      </c>
      <c r="L8" s="15">
        <f>SUMPRODUCT(L5:L7,$J$5:$J$7)-L3</f>
        <v>3</v>
      </c>
      <c r="M8" s="15">
        <f t="shared" ref="M8:Q8" si="1">SUMPRODUCT(M5:M7,$J$5:$J$7)-M3</f>
        <v>-1</v>
      </c>
      <c r="N8" s="20">
        <f t="shared" si="1"/>
        <v>-3</v>
      </c>
      <c r="O8" s="15">
        <f t="shared" si="1"/>
        <v>0</v>
      </c>
      <c r="P8" s="15">
        <f t="shared" si="1"/>
        <v>0</v>
      </c>
      <c r="Q8" s="15">
        <f t="shared" si="1"/>
        <v>0</v>
      </c>
      <c r="R8" s="15"/>
      <c r="S8" s="15"/>
      <c r="T8" s="10"/>
      <c r="V8" s="17"/>
      <c r="W8" s="18"/>
      <c r="X8" s="13"/>
      <c r="Y8" s="28" t="s">
        <v>47</v>
      </c>
      <c r="Z8" s="13"/>
      <c r="AA8" s="13"/>
      <c r="AB8" s="13"/>
      <c r="AC8" s="14"/>
      <c r="AD8" s="9"/>
      <c r="AE8" s="9"/>
      <c r="AF8" s="9"/>
      <c r="AG8" s="10"/>
      <c r="AI8" s="11" t="s">
        <v>41</v>
      </c>
      <c r="AJ8" s="12">
        <v>7</v>
      </c>
      <c r="AK8" s="13"/>
      <c r="AL8" s="14"/>
    </row>
    <row r="9" spans="1:38" x14ac:dyDescent="0.2">
      <c r="J9" s="17"/>
      <c r="K9" s="9"/>
      <c r="L9" s="9"/>
      <c r="M9" s="9"/>
      <c r="N9" s="32" t="s">
        <v>18</v>
      </c>
      <c r="O9" s="9"/>
      <c r="P9" s="9"/>
      <c r="Q9" s="9"/>
      <c r="R9" s="9"/>
      <c r="S9" s="9"/>
      <c r="T9" s="10"/>
      <c r="V9" s="17"/>
      <c r="W9" s="9" t="s">
        <v>48</v>
      </c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8" x14ac:dyDescent="0.2">
      <c r="J10" s="17"/>
      <c r="K10" s="9"/>
      <c r="L10" s="9"/>
      <c r="M10" s="9"/>
      <c r="N10" s="9"/>
      <c r="O10" s="9"/>
      <c r="P10" s="9"/>
      <c r="Q10" s="9"/>
      <c r="R10" s="9"/>
      <c r="S10" s="9"/>
      <c r="T10" s="10"/>
      <c r="V10" s="17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/>
    </row>
    <row r="11" spans="1:38" x14ac:dyDescent="0.2">
      <c r="A11" t="s">
        <v>0</v>
      </c>
      <c r="J11" s="17" t="s">
        <v>23</v>
      </c>
      <c r="K11" s="9"/>
      <c r="L11" s="9"/>
      <c r="M11" s="9"/>
      <c r="N11" s="9"/>
      <c r="O11" s="9"/>
      <c r="P11" s="9"/>
      <c r="Q11" s="9"/>
      <c r="R11" s="9"/>
      <c r="S11" s="9"/>
      <c r="T11" s="10"/>
      <c r="V11" s="17"/>
      <c r="W11" s="15"/>
      <c r="X11" s="15"/>
      <c r="Y11" s="20">
        <v>-3</v>
      </c>
      <c r="Z11" s="15">
        <v>1</v>
      </c>
      <c r="AA11" s="15">
        <v>3</v>
      </c>
      <c r="AB11" s="15">
        <v>0</v>
      </c>
      <c r="AC11" s="15">
        <v>0</v>
      </c>
      <c r="AD11" s="22">
        <v>0</v>
      </c>
      <c r="AE11" s="15"/>
      <c r="AF11" s="15"/>
      <c r="AG11" s="10"/>
    </row>
    <row r="12" spans="1:38" x14ac:dyDescent="0.2">
      <c r="A12" s="1" t="s">
        <v>91</v>
      </c>
      <c r="J12" s="19"/>
      <c r="K12" s="15"/>
      <c r="L12" s="15">
        <v>-3</v>
      </c>
      <c r="M12" s="20">
        <v>1</v>
      </c>
      <c r="N12" s="15">
        <v>3</v>
      </c>
      <c r="O12" s="15">
        <v>0</v>
      </c>
      <c r="P12" s="15">
        <v>0</v>
      </c>
      <c r="Q12" s="15">
        <v>0</v>
      </c>
      <c r="R12" s="15"/>
      <c r="S12" s="15"/>
      <c r="T12" s="10"/>
      <c r="V12" s="17"/>
      <c r="W12" s="15" t="s">
        <v>8</v>
      </c>
      <c r="X12" s="15" t="s">
        <v>9</v>
      </c>
      <c r="Y12" s="20" t="s">
        <v>10</v>
      </c>
      <c r="Z12" s="15" t="s">
        <v>11</v>
      </c>
      <c r="AA12" s="15" t="s">
        <v>12</v>
      </c>
      <c r="AB12" s="15" t="s">
        <v>13</v>
      </c>
      <c r="AC12" s="15" t="s">
        <v>14</v>
      </c>
      <c r="AD12" s="22" t="s">
        <v>15</v>
      </c>
      <c r="AE12" s="15" t="s">
        <v>49</v>
      </c>
      <c r="AF12" s="15" t="s">
        <v>16</v>
      </c>
      <c r="AG12" s="10"/>
    </row>
    <row r="13" spans="1:38" x14ac:dyDescent="0.2">
      <c r="A13" t="s">
        <v>1</v>
      </c>
      <c r="J13" s="19" t="s">
        <v>8</v>
      </c>
      <c r="K13" s="15" t="s">
        <v>9</v>
      </c>
      <c r="L13" s="15" t="s">
        <v>10</v>
      </c>
      <c r="M13" s="20" t="s">
        <v>11</v>
      </c>
      <c r="N13" s="15" t="s">
        <v>12</v>
      </c>
      <c r="O13" s="15" t="s">
        <v>13</v>
      </c>
      <c r="P13" s="15" t="s">
        <v>14</v>
      </c>
      <c r="Q13" s="15" t="s">
        <v>15</v>
      </c>
      <c r="R13" s="15" t="s">
        <v>16</v>
      </c>
      <c r="S13" s="15" t="s">
        <v>19</v>
      </c>
      <c r="T13" s="10"/>
      <c r="V13" s="17"/>
      <c r="W13" s="15">
        <v>1</v>
      </c>
      <c r="X13" s="15" t="s">
        <v>11</v>
      </c>
      <c r="Y13" s="20">
        <v>-0.42857142857142855</v>
      </c>
      <c r="Z13" s="15">
        <v>1</v>
      </c>
      <c r="AA13" s="15">
        <v>0</v>
      </c>
      <c r="AB13" s="15">
        <v>0.2857142857142857</v>
      </c>
      <c r="AC13" s="15">
        <v>0</v>
      </c>
      <c r="AD13" s="22">
        <v>-0.14285714285714285</v>
      </c>
      <c r="AE13" s="15">
        <v>0</v>
      </c>
      <c r="AF13" s="15">
        <v>0.7142857142857143</v>
      </c>
      <c r="AG13" s="10"/>
    </row>
    <row r="14" spans="1:38" x14ac:dyDescent="0.2">
      <c r="A14" s="1" t="s">
        <v>2</v>
      </c>
      <c r="J14" s="21">
        <v>0</v>
      </c>
      <c r="K14" s="20" t="s">
        <v>13</v>
      </c>
      <c r="L14" s="20">
        <f>L5-(($N$5*L7)/$N$7)</f>
        <v>-1.5</v>
      </c>
      <c r="M14" s="20">
        <f t="shared" ref="M14:Q14" si="2">M5-(($N$5*M7)/$N$7)</f>
        <v>3.5</v>
      </c>
      <c r="N14" s="20">
        <f t="shared" si="2"/>
        <v>0</v>
      </c>
      <c r="O14" s="20">
        <f t="shared" si="2"/>
        <v>1</v>
      </c>
      <c r="P14" s="20">
        <f t="shared" si="2"/>
        <v>0</v>
      </c>
      <c r="Q14" s="20">
        <f t="shared" si="2"/>
        <v>-0.5</v>
      </c>
      <c r="R14" s="20">
        <f>R5-(($N$5*R7)/$N$7)</f>
        <v>2.5</v>
      </c>
      <c r="S14" s="20">
        <f>R14/M14</f>
        <v>0.7142857142857143</v>
      </c>
      <c r="T14" s="31" t="s">
        <v>20</v>
      </c>
      <c r="V14" s="17"/>
      <c r="W14" s="15">
        <v>0</v>
      </c>
      <c r="X14" s="15" t="s">
        <v>14</v>
      </c>
      <c r="Y14" s="20">
        <v>0.6428571428571429</v>
      </c>
      <c r="Z14" s="15">
        <v>0</v>
      </c>
      <c r="AA14" s="15">
        <v>0</v>
      </c>
      <c r="AB14" s="15">
        <v>7.1428571428571425E-2</v>
      </c>
      <c r="AC14" s="15">
        <v>1</v>
      </c>
      <c r="AD14" s="22">
        <v>0.7142857142857143</v>
      </c>
      <c r="AE14" s="15">
        <v>0</v>
      </c>
      <c r="AF14" s="15">
        <v>3.4285714285714284</v>
      </c>
      <c r="AG14" s="10"/>
    </row>
    <row r="15" spans="1:38" x14ac:dyDescent="0.2">
      <c r="A15" t="s">
        <v>3</v>
      </c>
      <c r="J15" s="19">
        <v>0</v>
      </c>
      <c r="K15" s="15" t="s">
        <v>14</v>
      </c>
      <c r="L15" s="15">
        <f>L6-((L7*$N$6)/$N$7)</f>
        <v>0.75</v>
      </c>
      <c r="M15" s="20">
        <f t="shared" ref="M15:P15" si="3">M6-((M7*$N$6)/$N$7)</f>
        <v>-0.25</v>
      </c>
      <c r="N15" s="15">
        <f t="shared" si="3"/>
        <v>0</v>
      </c>
      <c r="O15" s="15">
        <f t="shared" si="3"/>
        <v>0</v>
      </c>
      <c r="P15" s="15">
        <f t="shared" si="3"/>
        <v>1</v>
      </c>
      <c r="Q15" s="15">
        <f>Q6-((Q7*$N$6)/$N$7)</f>
        <v>0.75</v>
      </c>
      <c r="R15" s="15">
        <f>R6-((R7*$N$6)/$N$7)</f>
        <v>3.25</v>
      </c>
      <c r="S15" s="15">
        <f t="shared" ref="S15:S16" si="4">R15/M15</f>
        <v>-13</v>
      </c>
      <c r="T15" s="10"/>
      <c r="V15" s="17"/>
      <c r="W15" s="15">
        <v>3</v>
      </c>
      <c r="X15" s="15" t="s">
        <v>12</v>
      </c>
      <c r="Y15" s="20">
        <v>-0.1428571428571429</v>
      </c>
      <c r="Z15" s="15">
        <v>0</v>
      </c>
      <c r="AA15" s="15">
        <v>1</v>
      </c>
      <c r="AB15" s="15">
        <v>0.42857142857142855</v>
      </c>
      <c r="AC15" s="15">
        <v>0</v>
      </c>
      <c r="AD15" s="22">
        <v>0.2857142857142857</v>
      </c>
      <c r="AE15" s="15">
        <v>0</v>
      </c>
      <c r="AF15" s="15">
        <v>2.5714285714285712</v>
      </c>
      <c r="AG15" s="10"/>
    </row>
    <row r="16" spans="1:38" x14ac:dyDescent="0.2">
      <c r="A16" t="s">
        <v>4</v>
      </c>
      <c r="J16" s="19">
        <v>3</v>
      </c>
      <c r="K16" s="15" t="s">
        <v>12</v>
      </c>
      <c r="L16" s="15">
        <f>L7/$N$7</f>
        <v>0.5</v>
      </c>
      <c r="M16" s="20">
        <f t="shared" ref="M16:R16" si="5">M7/$N$7</f>
        <v>-1.5</v>
      </c>
      <c r="N16" s="15">
        <f t="shared" si="5"/>
        <v>1</v>
      </c>
      <c r="O16" s="15">
        <f t="shared" si="5"/>
        <v>0</v>
      </c>
      <c r="P16" s="15">
        <f t="shared" si="5"/>
        <v>0</v>
      </c>
      <c r="Q16" s="15">
        <f t="shared" si="5"/>
        <v>0.5</v>
      </c>
      <c r="R16" s="15">
        <f t="shared" si="5"/>
        <v>1.5</v>
      </c>
      <c r="S16" s="15">
        <f t="shared" si="4"/>
        <v>-1</v>
      </c>
      <c r="T16" s="10"/>
      <c r="V16" s="17"/>
      <c r="W16" s="20">
        <v>0</v>
      </c>
      <c r="X16" s="20" t="s">
        <v>49</v>
      </c>
      <c r="Y16" s="20">
        <f>Y15</f>
        <v>-0.1428571428571429</v>
      </c>
      <c r="Z16" s="20">
        <v>0</v>
      </c>
      <c r="AA16" s="20">
        <v>0</v>
      </c>
      <c r="AB16" s="20">
        <f>O43*-1</f>
        <v>0.42857142857142855</v>
      </c>
      <c r="AC16" s="20">
        <v>0</v>
      </c>
      <c r="AD16" s="20">
        <f>Q43*-1</f>
        <v>0.2857142857142857</v>
      </c>
      <c r="AE16" s="20">
        <v>1</v>
      </c>
      <c r="AF16" s="20">
        <f>O43</f>
        <v>-0.42857142857142855</v>
      </c>
      <c r="AG16" s="31" t="s">
        <v>20</v>
      </c>
    </row>
    <row r="17" spans="1:33" x14ac:dyDescent="0.2">
      <c r="A17" t="s">
        <v>5</v>
      </c>
      <c r="J17" s="19"/>
      <c r="K17" s="15" t="s">
        <v>17</v>
      </c>
      <c r="L17" s="15">
        <f>SUMPRODUCT($J$14:$J$16,L14:L16)-L12</f>
        <v>4.5</v>
      </c>
      <c r="M17" s="20">
        <f t="shared" ref="M17:Q17" si="6">SUMPRODUCT($J$14:$J$16,M14:M16)-M12</f>
        <v>-5.5</v>
      </c>
      <c r="N17" s="15">
        <f t="shared" si="6"/>
        <v>0</v>
      </c>
      <c r="O17" s="15">
        <f t="shared" si="6"/>
        <v>0</v>
      </c>
      <c r="P17" s="15">
        <f t="shared" si="6"/>
        <v>0</v>
      </c>
      <c r="Q17" s="15">
        <f t="shared" si="6"/>
        <v>1.5</v>
      </c>
      <c r="R17" s="15"/>
      <c r="S17" s="15"/>
      <c r="T17" s="10"/>
      <c r="V17" s="17"/>
      <c r="W17" s="15"/>
      <c r="X17" s="15" t="s">
        <v>17</v>
      </c>
      <c r="Y17" s="20">
        <f t="shared" ref="Y17:AE17" si="7">SUMPRODUCT(Y13:Y16,$W$13:$W$16)-Y11</f>
        <v>2.1428571428571428</v>
      </c>
      <c r="Z17" s="15">
        <f t="shared" si="7"/>
        <v>0</v>
      </c>
      <c r="AA17" s="15">
        <f t="shared" si="7"/>
        <v>0</v>
      </c>
      <c r="AB17" s="15">
        <f t="shared" si="7"/>
        <v>1.5714285714285712</v>
      </c>
      <c r="AC17" s="15">
        <f t="shared" si="7"/>
        <v>0</v>
      </c>
      <c r="AD17" s="22">
        <f t="shared" si="7"/>
        <v>0.71428571428571419</v>
      </c>
      <c r="AE17" s="15">
        <f t="shared" si="7"/>
        <v>0</v>
      </c>
      <c r="AF17" s="15"/>
      <c r="AG17" s="10"/>
    </row>
    <row r="18" spans="1:33" x14ac:dyDescent="0.2">
      <c r="A18" s="2" t="s">
        <v>68</v>
      </c>
      <c r="J18" s="17"/>
      <c r="K18" s="9"/>
      <c r="L18" s="9"/>
      <c r="M18" s="32" t="s">
        <v>18</v>
      </c>
      <c r="N18" s="9"/>
      <c r="O18" s="9"/>
      <c r="P18" s="9"/>
      <c r="Q18" s="9"/>
      <c r="R18" s="9"/>
      <c r="S18" s="9"/>
      <c r="T18" s="10"/>
      <c r="V18" s="17"/>
      <c r="W18" s="15"/>
      <c r="X18" s="15" t="s">
        <v>51</v>
      </c>
      <c r="Y18" s="20">
        <f>Y17/Y16</f>
        <v>-14.999999999999995</v>
      </c>
      <c r="Z18" s="15"/>
      <c r="AA18" s="15"/>
      <c r="AB18" s="15">
        <f t="shared" ref="AB18:AE18" si="8">AB17/AB16</f>
        <v>3.6666666666666661</v>
      </c>
      <c r="AC18" s="15"/>
      <c r="AD18" s="15">
        <f t="shared" si="8"/>
        <v>2.5</v>
      </c>
      <c r="AE18" s="15">
        <f t="shared" si="8"/>
        <v>0</v>
      </c>
      <c r="AF18" s="15"/>
      <c r="AG18" s="10"/>
    </row>
    <row r="19" spans="1:33" x14ac:dyDescent="0.2">
      <c r="J19" s="17"/>
      <c r="K19" s="9"/>
      <c r="L19" s="9"/>
      <c r="M19" s="9"/>
      <c r="N19" s="9"/>
      <c r="O19" s="9"/>
      <c r="P19" s="9"/>
      <c r="Q19" s="9"/>
      <c r="R19" s="9"/>
      <c r="S19" s="9"/>
      <c r="T19" s="10"/>
      <c r="V19" s="17"/>
      <c r="W19" s="9"/>
      <c r="X19" s="9"/>
      <c r="Y19" s="32" t="s">
        <v>18</v>
      </c>
      <c r="Z19" s="9"/>
      <c r="AA19" s="9"/>
      <c r="AB19" s="9"/>
      <c r="AC19" s="9"/>
      <c r="AD19" s="9"/>
      <c r="AE19" s="9"/>
      <c r="AF19" s="9"/>
      <c r="AG19" s="10"/>
    </row>
    <row r="20" spans="1:33" x14ac:dyDescent="0.2">
      <c r="J20" s="17" t="s">
        <v>24</v>
      </c>
      <c r="K20" s="9"/>
      <c r="L20" s="9"/>
      <c r="M20" s="9"/>
      <c r="N20" s="9"/>
      <c r="O20" s="9"/>
      <c r="P20" s="9"/>
      <c r="Q20" s="9"/>
      <c r="R20" s="9"/>
      <c r="S20" s="9"/>
      <c r="T20" s="10"/>
      <c r="V20" s="17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0"/>
    </row>
    <row r="21" spans="1:33" x14ac:dyDescent="0.2">
      <c r="J21" s="19"/>
      <c r="K21" s="15"/>
      <c r="L21" s="15">
        <v>-3</v>
      </c>
      <c r="M21" s="15">
        <v>1</v>
      </c>
      <c r="N21" s="15">
        <v>3</v>
      </c>
      <c r="O21" s="15">
        <v>0</v>
      </c>
      <c r="P21" s="15">
        <v>0</v>
      </c>
      <c r="Q21" s="15">
        <v>0</v>
      </c>
      <c r="R21" s="15"/>
      <c r="S21" s="9"/>
      <c r="T21" s="10"/>
      <c r="V21" s="17"/>
      <c r="W21" s="15"/>
      <c r="X21" s="15"/>
      <c r="Y21" s="15">
        <v>-3</v>
      </c>
      <c r="Z21" s="15">
        <v>1</v>
      </c>
      <c r="AA21" s="15">
        <v>3</v>
      </c>
      <c r="AB21" s="15">
        <v>0</v>
      </c>
      <c r="AC21" s="15">
        <v>0</v>
      </c>
      <c r="AD21" s="15">
        <v>0</v>
      </c>
      <c r="AE21" s="15"/>
      <c r="AF21" s="15"/>
      <c r="AG21" s="10"/>
    </row>
    <row r="22" spans="1:33" x14ac:dyDescent="0.2">
      <c r="J22" s="19" t="s">
        <v>8</v>
      </c>
      <c r="K22" s="15" t="s">
        <v>9</v>
      </c>
      <c r="L22" s="15" t="s">
        <v>10</v>
      </c>
      <c r="M22" s="15" t="s">
        <v>11</v>
      </c>
      <c r="N22" s="15" t="s">
        <v>12</v>
      </c>
      <c r="O22" s="15" t="s">
        <v>13</v>
      </c>
      <c r="P22" s="15" t="s">
        <v>14</v>
      </c>
      <c r="Q22" s="15" t="s">
        <v>15</v>
      </c>
      <c r="R22" s="15" t="s">
        <v>16</v>
      </c>
      <c r="S22" s="9"/>
      <c r="T22" s="10"/>
      <c r="V22" s="17"/>
      <c r="W22" s="15" t="s">
        <v>8</v>
      </c>
      <c r="X22" s="15" t="s">
        <v>9</v>
      </c>
      <c r="Y22" s="15" t="s">
        <v>10</v>
      </c>
      <c r="Z22" s="15" t="s">
        <v>11</v>
      </c>
      <c r="AA22" s="15" t="s">
        <v>12</v>
      </c>
      <c r="AB22" s="15" t="s">
        <v>13</v>
      </c>
      <c r="AC22" s="15" t="s">
        <v>14</v>
      </c>
      <c r="AD22" s="15" t="s">
        <v>15</v>
      </c>
      <c r="AE22" s="15" t="s">
        <v>49</v>
      </c>
      <c r="AF22" s="15" t="s">
        <v>16</v>
      </c>
      <c r="AG22" s="10"/>
    </row>
    <row r="23" spans="1:33" x14ac:dyDescent="0.2">
      <c r="J23" s="19">
        <v>1</v>
      </c>
      <c r="K23" s="15" t="s">
        <v>11</v>
      </c>
      <c r="L23" s="15">
        <f>L14/$M$14</f>
        <v>-0.42857142857142855</v>
      </c>
      <c r="M23" s="15">
        <f t="shared" ref="M23:R23" si="9">M14/$M$14</f>
        <v>1</v>
      </c>
      <c r="N23" s="15">
        <f t="shared" si="9"/>
        <v>0</v>
      </c>
      <c r="O23" s="15">
        <f t="shared" si="9"/>
        <v>0.2857142857142857</v>
      </c>
      <c r="P23" s="15">
        <f t="shared" si="9"/>
        <v>0</v>
      </c>
      <c r="Q23" s="15">
        <f t="shared" si="9"/>
        <v>-0.14285714285714285</v>
      </c>
      <c r="R23" s="15">
        <f t="shared" si="9"/>
        <v>0.7142857142857143</v>
      </c>
      <c r="S23" s="9"/>
      <c r="T23" s="10"/>
      <c r="V23" s="17"/>
      <c r="W23" s="15">
        <v>1</v>
      </c>
      <c r="X23" s="15" t="s">
        <v>11</v>
      </c>
      <c r="Y23" s="15">
        <f t="shared" ref="Y23:AF23" si="10">Y13-((Y16*$Y$13)/$Y$16)</f>
        <v>0</v>
      </c>
      <c r="Z23" s="15">
        <f t="shared" si="10"/>
        <v>1</v>
      </c>
      <c r="AA23" s="15">
        <f t="shared" si="10"/>
        <v>0</v>
      </c>
      <c r="AB23" s="15">
        <f t="shared" si="10"/>
        <v>-0.99999999999999944</v>
      </c>
      <c r="AC23" s="15">
        <f t="shared" si="10"/>
        <v>0</v>
      </c>
      <c r="AD23" s="15">
        <f t="shared" si="10"/>
        <v>-0.99999999999999956</v>
      </c>
      <c r="AE23" s="15">
        <f t="shared" si="10"/>
        <v>-2.9999999999999987</v>
      </c>
      <c r="AF23" s="15">
        <f t="shared" si="10"/>
        <v>1.9999999999999996</v>
      </c>
      <c r="AG23" s="10"/>
    </row>
    <row r="24" spans="1:33" x14ac:dyDescent="0.2">
      <c r="J24" s="19">
        <v>0</v>
      </c>
      <c r="K24" s="15" t="s">
        <v>14</v>
      </c>
      <c r="L24" s="15">
        <f>L15-((L14*$M$15)/$M$14)</f>
        <v>0.6428571428571429</v>
      </c>
      <c r="M24" s="15">
        <f t="shared" ref="M24:R24" si="11">M15-((M14*$M$15)/$M$14)</f>
        <v>0</v>
      </c>
      <c r="N24" s="15">
        <f t="shared" si="11"/>
        <v>0</v>
      </c>
      <c r="O24" s="15">
        <f t="shared" si="11"/>
        <v>7.1428571428571425E-2</v>
      </c>
      <c r="P24" s="15">
        <f t="shared" si="11"/>
        <v>1</v>
      </c>
      <c r="Q24" s="15">
        <f t="shared" si="11"/>
        <v>0.7142857142857143</v>
      </c>
      <c r="R24" s="15">
        <f t="shared" si="11"/>
        <v>3.4285714285714284</v>
      </c>
      <c r="S24" s="9"/>
      <c r="T24" s="10"/>
      <c r="V24" s="17"/>
      <c r="W24" s="15">
        <v>0</v>
      </c>
      <c r="X24" s="15" t="s">
        <v>14</v>
      </c>
      <c r="Y24" s="15">
        <f t="shared" ref="Y24:AF24" si="12">Y14-((Y16*$Y$14)/$Y$16)</f>
        <v>0</v>
      </c>
      <c r="Z24" s="15">
        <f t="shared" si="12"/>
        <v>0</v>
      </c>
      <c r="AA24" s="15">
        <f t="shared" si="12"/>
        <v>0</v>
      </c>
      <c r="AB24" s="15">
        <f t="shared" si="12"/>
        <v>1.9999999999999996</v>
      </c>
      <c r="AC24" s="15">
        <f t="shared" si="12"/>
        <v>1</v>
      </c>
      <c r="AD24" s="15">
        <f t="shared" si="12"/>
        <v>1.9999999999999996</v>
      </c>
      <c r="AE24" s="15">
        <f t="shared" si="12"/>
        <v>4.4999999999999991</v>
      </c>
      <c r="AF24" s="15">
        <f t="shared" si="12"/>
        <v>1.5000000000000002</v>
      </c>
      <c r="AG24" s="10"/>
    </row>
    <row r="25" spans="1:33" x14ac:dyDescent="0.2">
      <c r="J25" s="19">
        <v>3</v>
      </c>
      <c r="K25" s="15" t="s">
        <v>12</v>
      </c>
      <c r="L25" s="15">
        <f>L16-((L14*$M$16)/$M$14)</f>
        <v>-0.1428571428571429</v>
      </c>
      <c r="M25" s="15">
        <f t="shared" ref="M25:R25" si="13">M16-((M14*$M$16)/$M$14)</f>
        <v>0</v>
      </c>
      <c r="N25" s="15">
        <f t="shared" si="13"/>
        <v>1</v>
      </c>
      <c r="O25" s="15">
        <f t="shared" si="13"/>
        <v>0.42857142857142855</v>
      </c>
      <c r="P25" s="15">
        <f t="shared" si="13"/>
        <v>0</v>
      </c>
      <c r="Q25" s="15">
        <f t="shared" si="13"/>
        <v>0.2857142857142857</v>
      </c>
      <c r="R25" s="15">
        <f t="shared" si="13"/>
        <v>2.5714285714285712</v>
      </c>
      <c r="S25" s="9"/>
      <c r="T25" s="10"/>
      <c r="V25" s="17"/>
      <c r="W25" s="15">
        <v>3</v>
      </c>
      <c r="X25" s="15" t="s">
        <v>12</v>
      </c>
      <c r="Y25" s="15">
        <f t="shared" ref="Y25:AF25" si="14">Y15-((Y16*$Y$15)/$Y$16)</f>
        <v>0</v>
      </c>
      <c r="Z25" s="15">
        <f t="shared" si="14"/>
        <v>0</v>
      </c>
      <c r="AA25" s="15">
        <f t="shared" si="14"/>
        <v>1</v>
      </c>
      <c r="AB25" s="15">
        <f t="shared" si="14"/>
        <v>0</v>
      </c>
      <c r="AC25" s="15">
        <f t="shared" si="14"/>
        <v>0</v>
      </c>
      <c r="AD25" s="15">
        <f t="shared" si="14"/>
        <v>0</v>
      </c>
      <c r="AE25" s="15">
        <f t="shared" si="14"/>
        <v>-1</v>
      </c>
      <c r="AF25" s="15">
        <f t="shared" si="14"/>
        <v>2.9999999999999996</v>
      </c>
      <c r="AG25" s="10"/>
    </row>
    <row r="26" spans="1:33" x14ac:dyDescent="0.2">
      <c r="J26" s="19"/>
      <c r="K26" s="15" t="s">
        <v>17</v>
      </c>
      <c r="L26" s="15">
        <f>SUMPRODUCT(L23:L25,$J$23:$J$25)-L21</f>
        <v>2.1428571428571428</v>
      </c>
      <c r="M26" s="15">
        <f t="shared" ref="M26:Q26" si="15">SUMPRODUCT(M23:M25,$J$23:$J$25)-M21</f>
        <v>0</v>
      </c>
      <c r="N26" s="15">
        <f t="shared" si="15"/>
        <v>0</v>
      </c>
      <c r="O26" s="15">
        <f t="shared" si="15"/>
        <v>1.5714285714285712</v>
      </c>
      <c r="P26" s="15">
        <f t="shared" si="15"/>
        <v>0</v>
      </c>
      <c r="Q26" s="15">
        <f t="shared" si="15"/>
        <v>0.71428571428571419</v>
      </c>
      <c r="R26" s="15"/>
      <c r="S26" s="9"/>
      <c r="T26" s="10"/>
      <c r="V26" s="17"/>
      <c r="W26" s="15">
        <v>-3</v>
      </c>
      <c r="X26" s="15" t="s">
        <v>10</v>
      </c>
      <c r="Y26" s="15">
        <f t="shared" ref="Y26:AF26" si="16">Y16/$Y$16</f>
        <v>1</v>
      </c>
      <c r="Z26" s="15">
        <f t="shared" si="16"/>
        <v>0</v>
      </c>
      <c r="AA26" s="15">
        <f t="shared" si="16"/>
        <v>0</v>
      </c>
      <c r="AB26" s="15">
        <f t="shared" si="16"/>
        <v>-2.9999999999999987</v>
      </c>
      <c r="AC26" s="15">
        <f t="shared" si="16"/>
        <v>0</v>
      </c>
      <c r="AD26" s="15">
        <f t="shared" si="16"/>
        <v>-1.9999999999999993</v>
      </c>
      <c r="AE26" s="15">
        <f t="shared" si="16"/>
        <v>-6.9999999999999973</v>
      </c>
      <c r="AF26" s="15">
        <f t="shared" si="16"/>
        <v>2.9999999999999987</v>
      </c>
      <c r="AG26" s="10"/>
    </row>
    <row r="27" spans="1:33" x14ac:dyDescent="0.2">
      <c r="J27" s="17"/>
      <c r="K27" s="9"/>
      <c r="L27" s="9"/>
      <c r="M27" s="9"/>
      <c r="N27" s="9"/>
      <c r="O27" s="9"/>
      <c r="P27" s="9"/>
      <c r="Q27" s="9"/>
      <c r="R27" s="9"/>
      <c r="S27" s="9"/>
      <c r="T27" s="10"/>
      <c r="V27" s="17"/>
      <c r="W27" s="15"/>
      <c r="X27" s="15" t="s">
        <v>17</v>
      </c>
      <c r="Y27" s="15">
        <f t="shared" ref="Y27:AE27" si="17">SUMPRODUCT(Y23:Y26,$W$23:$W$26)-Y21</f>
        <v>0</v>
      </c>
      <c r="Z27" s="15">
        <f t="shared" si="17"/>
        <v>0</v>
      </c>
      <c r="AA27" s="15">
        <f t="shared" si="17"/>
        <v>0</v>
      </c>
      <c r="AB27" s="15">
        <f t="shared" si="17"/>
        <v>7.9999999999999973</v>
      </c>
      <c r="AC27" s="15">
        <f t="shared" si="17"/>
        <v>0</v>
      </c>
      <c r="AD27" s="15">
        <f t="shared" si="17"/>
        <v>4.9999999999999982</v>
      </c>
      <c r="AE27" s="15">
        <f t="shared" si="17"/>
        <v>14.999999999999995</v>
      </c>
      <c r="AF27" s="15"/>
      <c r="AG27" s="10"/>
    </row>
    <row r="28" spans="1:33" x14ac:dyDescent="0.2">
      <c r="J28" s="17"/>
      <c r="K28" s="9"/>
      <c r="L28" s="9"/>
      <c r="M28" s="9"/>
      <c r="N28" s="9"/>
      <c r="O28" s="9"/>
      <c r="P28" s="9"/>
      <c r="Q28" s="9"/>
      <c r="R28" s="9"/>
      <c r="S28" s="9"/>
      <c r="T28" s="10"/>
      <c r="V28" s="17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10"/>
    </row>
    <row r="29" spans="1:33" ht="15.75" thickBot="1" x14ac:dyDescent="0.25">
      <c r="J29" s="41" t="s">
        <v>21</v>
      </c>
      <c r="K29" s="42">
        <f>L21*0+M21*R23+N21*R25</f>
        <v>8.428571428571427</v>
      </c>
      <c r="L29" s="9"/>
      <c r="M29" s="9"/>
      <c r="N29" s="9"/>
      <c r="O29" s="9"/>
      <c r="P29" s="9"/>
      <c r="Q29" s="9"/>
      <c r="R29" s="9"/>
      <c r="S29" s="9"/>
      <c r="T29" s="10"/>
      <c r="V29" s="17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10"/>
    </row>
    <row r="30" spans="1:33" ht="15.75" thickBot="1" x14ac:dyDescent="0.25">
      <c r="I30" s="16" t="s">
        <v>54</v>
      </c>
      <c r="J30" s="4" t="s">
        <v>42</v>
      </c>
      <c r="K30" s="5"/>
      <c r="L30" s="5"/>
      <c r="M30" s="5"/>
      <c r="N30" s="5"/>
      <c r="O30" s="5"/>
      <c r="P30" s="5"/>
      <c r="Q30" s="5"/>
      <c r="R30" s="5"/>
      <c r="S30" s="5"/>
      <c r="T30" s="6"/>
      <c r="V30" s="17"/>
      <c r="W30" s="9"/>
      <c r="X30" s="8" t="s">
        <v>52</v>
      </c>
      <c r="Y30" s="8"/>
      <c r="Z30" s="9"/>
      <c r="AA30" s="9"/>
      <c r="AB30" s="9"/>
      <c r="AC30" s="9"/>
      <c r="AD30" s="9"/>
      <c r="AE30" s="9"/>
      <c r="AF30" s="9"/>
      <c r="AG30" s="10"/>
    </row>
    <row r="31" spans="1:33" x14ac:dyDescent="0.2">
      <c r="I31" s="17"/>
      <c r="J31" s="9"/>
      <c r="K31" s="25" t="s">
        <v>32</v>
      </c>
      <c r="L31" s="5"/>
      <c r="M31" s="5"/>
      <c r="N31" s="5"/>
      <c r="O31" s="5"/>
      <c r="P31" s="6"/>
      <c r="Q31" s="9"/>
      <c r="R31" s="9"/>
      <c r="S31" s="9"/>
      <c r="T31" s="10"/>
      <c r="V31" s="17"/>
      <c r="W31" s="9"/>
      <c r="X31" s="8" t="s">
        <v>10</v>
      </c>
      <c r="Y31" s="8">
        <v>3</v>
      </c>
      <c r="Z31" s="9"/>
      <c r="AA31" s="9"/>
      <c r="AB31" s="9"/>
      <c r="AC31" s="9"/>
      <c r="AD31" s="9"/>
      <c r="AE31" s="9"/>
      <c r="AF31" s="9"/>
      <c r="AG31" s="10"/>
    </row>
    <row r="32" spans="1:33" x14ac:dyDescent="0.2">
      <c r="I32" s="17"/>
      <c r="J32" s="9"/>
      <c r="K32" s="17" t="s">
        <v>33</v>
      </c>
      <c r="L32" s="26" t="s">
        <v>34</v>
      </c>
      <c r="M32" s="9"/>
      <c r="N32" s="9"/>
      <c r="O32" s="9"/>
      <c r="P32" s="10"/>
      <c r="Q32" s="9"/>
      <c r="R32" s="9"/>
      <c r="S32" s="9"/>
      <c r="T32" s="10"/>
      <c r="V32" s="17"/>
      <c r="W32" s="9"/>
      <c r="X32" s="8" t="s">
        <v>11</v>
      </c>
      <c r="Y32" s="8">
        <v>2</v>
      </c>
      <c r="Z32" s="9"/>
      <c r="AA32" s="9"/>
      <c r="AB32" s="9"/>
      <c r="AC32" s="9"/>
      <c r="AD32" s="9"/>
      <c r="AE32" s="9"/>
      <c r="AF32" s="9"/>
      <c r="AG32" s="10"/>
    </row>
    <row r="33" spans="9:33" x14ac:dyDescent="0.2">
      <c r="I33" s="17"/>
      <c r="J33" s="9"/>
      <c r="K33" s="17"/>
      <c r="L33" s="9" t="s">
        <v>35</v>
      </c>
      <c r="M33" s="9"/>
      <c r="N33" s="9"/>
      <c r="O33" s="9"/>
      <c r="P33" s="10"/>
      <c r="Q33" s="9"/>
      <c r="R33" s="9"/>
      <c r="S33" s="9"/>
      <c r="T33" s="10"/>
      <c r="V33" s="17"/>
      <c r="W33" s="9"/>
      <c r="X33" s="8" t="s">
        <v>12</v>
      </c>
      <c r="Y33" s="8">
        <v>3</v>
      </c>
      <c r="Z33" s="9"/>
      <c r="AA33" s="9"/>
      <c r="AB33" s="9"/>
      <c r="AC33" s="9"/>
      <c r="AD33" s="9"/>
      <c r="AE33" s="9"/>
      <c r="AF33" s="9"/>
      <c r="AG33" s="10"/>
    </row>
    <row r="34" spans="9:33" ht="15.75" thickBot="1" x14ac:dyDescent="0.25">
      <c r="I34" s="17"/>
      <c r="J34" s="9"/>
      <c r="K34" s="18"/>
      <c r="L34" s="13" t="s">
        <v>36</v>
      </c>
      <c r="M34" s="13"/>
      <c r="N34" s="13"/>
      <c r="O34" s="13"/>
      <c r="P34" s="14"/>
      <c r="Q34" s="9"/>
      <c r="R34" s="9"/>
      <c r="S34" s="9"/>
      <c r="T34" s="10"/>
      <c r="V34" s="17"/>
      <c r="W34" s="9"/>
      <c r="X34" s="8" t="s">
        <v>21</v>
      </c>
      <c r="Y34" s="8">
        <f>Y31*Y21+Y32*Z21+AA21*Y33</f>
        <v>2</v>
      </c>
      <c r="Z34" s="9"/>
      <c r="AA34" s="9"/>
      <c r="AB34" s="9"/>
      <c r="AC34" s="9"/>
      <c r="AD34" s="9"/>
      <c r="AE34" s="9"/>
      <c r="AF34" s="9"/>
      <c r="AG34" s="10"/>
    </row>
    <row r="35" spans="9:33" x14ac:dyDescent="0.2">
      <c r="I35" s="17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V35" s="17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10"/>
    </row>
    <row r="36" spans="9:33" x14ac:dyDescent="0.2">
      <c r="I36" s="17"/>
      <c r="J36" s="9" t="s">
        <v>37</v>
      </c>
      <c r="K36" s="9"/>
      <c r="L36" s="9"/>
      <c r="M36" s="9"/>
      <c r="N36" s="9"/>
      <c r="O36" s="9"/>
      <c r="P36" s="9"/>
      <c r="Q36" s="9"/>
      <c r="R36" s="9"/>
      <c r="S36" s="9"/>
      <c r="T36" s="10"/>
      <c r="V36" s="17"/>
      <c r="W36" s="8" t="s">
        <v>55</v>
      </c>
      <c r="X36" s="9"/>
      <c r="Y36" s="9"/>
      <c r="Z36" s="9"/>
      <c r="AA36" s="9"/>
      <c r="AB36" s="9"/>
      <c r="AC36" s="9"/>
      <c r="AD36" s="9"/>
      <c r="AE36" s="9"/>
      <c r="AF36" s="9"/>
      <c r="AG36" s="10"/>
    </row>
    <row r="37" spans="9:33" x14ac:dyDescent="0.2">
      <c r="I37" s="17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V37" s="17"/>
      <c r="W37" s="8" t="s">
        <v>56</v>
      </c>
      <c r="X37" s="9"/>
      <c r="Y37" s="9"/>
      <c r="Z37" s="9"/>
      <c r="AA37" s="9"/>
      <c r="AB37" s="9"/>
      <c r="AC37" s="9"/>
      <c r="AD37" s="9"/>
      <c r="AE37" s="9"/>
      <c r="AF37" s="9"/>
      <c r="AG37" s="10"/>
    </row>
    <row r="38" spans="9:33" ht="15.75" thickBot="1" x14ac:dyDescent="0.25">
      <c r="I38" s="17"/>
      <c r="J38" s="15"/>
      <c r="K38" s="15"/>
      <c r="L38" s="15">
        <v>-3</v>
      </c>
      <c r="M38" s="15">
        <v>1</v>
      </c>
      <c r="N38" s="15">
        <v>3</v>
      </c>
      <c r="O38" s="15">
        <v>0</v>
      </c>
      <c r="P38" s="15">
        <v>0</v>
      </c>
      <c r="Q38" s="20">
        <v>0</v>
      </c>
      <c r="R38" s="15"/>
      <c r="S38" s="15"/>
      <c r="T38" s="10"/>
      <c r="V38" s="18"/>
      <c r="W38" s="12" t="s">
        <v>57</v>
      </c>
      <c r="X38" s="13"/>
      <c r="Y38" s="13"/>
      <c r="Z38" s="13"/>
      <c r="AA38" s="13"/>
      <c r="AB38" s="13"/>
      <c r="AC38" s="13"/>
      <c r="AD38" s="13"/>
      <c r="AE38" s="13"/>
      <c r="AF38" s="13"/>
      <c r="AG38" s="14"/>
    </row>
    <row r="39" spans="9:33" x14ac:dyDescent="0.2">
      <c r="I39" s="17"/>
      <c r="J39" s="15" t="s">
        <v>8</v>
      </c>
      <c r="K39" s="15" t="s">
        <v>9</v>
      </c>
      <c r="L39" s="15" t="s">
        <v>10</v>
      </c>
      <c r="M39" s="15" t="s">
        <v>11</v>
      </c>
      <c r="N39" s="15" t="s">
        <v>12</v>
      </c>
      <c r="O39" s="15" t="s">
        <v>13</v>
      </c>
      <c r="P39" s="15" t="s">
        <v>14</v>
      </c>
      <c r="Q39" s="20" t="s">
        <v>15</v>
      </c>
      <c r="R39" s="15" t="s">
        <v>28</v>
      </c>
      <c r="S39" s="15" t="s">
        <v>16</v>
      </c>
      <c r="T39" s="10"/>
    </row>
    <row r="40" spans="9:33" x14ac:dyDescent="0.2">
      <c r="I40" s="17"/>
      <c r="J40" s="15">
        <v>1</v>
      </c>
      <c r="K40" s="15" t="s">
        <v>11</v>
      </c>
      <c r="L40" s="15">
        <v>-0.42857142857142855</v>
      </c>
      <c r="M40" s="15">
        <v>1</v>
      </c>
      <c r="N40" s="15">
        <v>0</v>
      </c>
      <c r="O40" s="15">
        <v>0.2857142857142857</v>
      </c>
      <c r="P40" s="15">
        <v>0</v>
      </c>
      <c r="Q40" s="20">
        <v>-0.14285714285714285</v>
      </c>
      <c r="R40" s="15">
        <v>0</v>
      </c>
      <c r="S40" s="15">
        <v>0.7142857142857143</v>
      </c>
      <c r="T40" s="10"/>
    </row>
    <row r="41" spans="9:33" x14ac:dyDescent="0.2">
      <c r="I41" s="17"/>
      <c r="J41" s="15">
        <v>0</v>
      </c>
      <c r="K41" s="15" t="s">
        <v>14</v>
      </c>
      <c r="L41" s="15">
        <v>0.6428571428571429</v>
      </c>
      <c r="M41" s="15">
        <v>0</v>
      </c>
      <c r="N41" s="15">
        <v>0</v>
      </c>
      <c r="O41" s="15">
        <v>7.1428571428571425E-2</v>
      </c>
      <c r="P41" s="15">
        <v>1</v>
      </c>
      <c r="Q41" s="20">
        <v>0.7142857142857143</v>
      </c>
      <c r="R41" s="15">
        <v>0</v>
      </c>
      <c r="S41" s="15">
        <v>3.4285714285714284</v>
      </c>
      <c r="T41" s="10"/>
    </row>
    <row r="42" spans="9:33" x14ac:dyDescent="0.2">
      <c r="I42" s="17"/>
      <c r="J42" s="15">
        <v>3</v>
      </c>
      <c r="K42" s="15" t="s">
        <v>12</v>
      </c>
      <c r="L42" s="15">
        <v>-0.1428571428571429</v>
      </c>
      <c r="M42" s="15">
        <v>0</v>
      </c>
      <c r="N42" s="15">
        <v>1</v>
      </c>
      <c r="O42" s="15">
        <v>0.42857142857142855</v>
      </c>
      <c r="P42" s="15">
        <v>0</v>
      </c>
      <c r="Q42" s="20">
        <v>0.2857142857142857</v>
      </c>
      <c r="R42" s="15">
        <v>0</v>
      </c>
      <c r="S42" s="15">
        <v>2.5714285714285712</v>
      </c>
      <c r="T42" s="10"/>
    </row>
    <row r="43" spans="9:33" x14ac:dyDescent="0.2">
      <c r="I43" s="17"/>
      <c r="J43" s="20">
        <v>0</v>
      </c>
      <c r="K43" s="20" t="s">
        <v>28</v>
      </c>
      <c r="L43" s="20">
        <f>L42*-1</f>
        <v>0.1428571428571429</v>
      </c>
      <c r="M43" s="20">
        <v>0</v>
      </c>
      <c r="N43" s="20">
        <v>0</v>
      </c>
      <c r="O43" s="20">
        <f>O42*-1</f>
        <v>-0.42857142857142855</v>
      </c>
      <c r="P43" s="20">
        <v>0</v>
      </c>
      <c r="Q43" s="20">
        <f>Q42*-1</f>
        <v>-0.2857142857142857</v>
      </c>
      <c r="R43" s="20">
        <v>1</v>
      </c>
      <c r="S43" s="20">
        <f>Q31</f>
        <v>0</v>
      </c>
      <c r="T43" s="31" t="s">
        <v>20</v>
      </c>
    </row>
    <row r="44" spans="9:33" x14ac:dyDescent="0.2">
      <c r="I44" s="17"/>
      <c r="J44" s="15"/>
      <c r="K44" s="15" t="s">
        <v>17</v>
      </c>
      <c r="L44" s="15">
        <f>SUMPRODUCT($J$40:$J$43,L40:L43)-L38</f>
        <v>2.1428571428571428</v>
      </c>
      <c r="M44" s="15">
        <f>SUMPRODUCT($J$40:$J$43,M40:M43)-M38</f>
        <v>0</v>
      </c>
      <c r="N44" s="15">
        <f t="shared" ref="N44:R44" si="18">SUMPRODUCT($J$40:$J$43,N40:N43)-N38</f>
        <v>0</v>
      </c>
      <c r="O44" s="15">
        <f t="shared" si="18"/>
        <v>1.5714285714285712</v>
      </c>
      <c r="P44" s="15">
        <f t="shared" si="18"/>
        <v>0</v>
      </c>
      <c r="Q44" s="20">
        <f t="shared" si="18"/>
        <v>0.71428571428571419</v>
      </c>
      <c r="R44" s="15">
        <f t="shared" si="18"/>
        <v>0</v>
      </c>
      <c r="S44" s="15"/>
      <c r="T44" s="10"/>
    </row>
    <row r="45" spans="9:33" x14ac:dyDescent="0.2">
      <c r="I45" s="17"/>
      <c r="J45" s="9"/>
      <c r="K45" s="9"/>
      <c r="L45" s="9">
        <f>L44/L43</f>
        <v>14.999999999999995</v>
      </c>
      <c r="M45" s="9"/>
      <c r="N45" s="9"/>
      <c r="O45" s="9">
        <f t="shared" ref="O45:R45" si="19">O44/O43</f>
        <v>-3.6666666666666661</v>
      </c>
      <c r="P45" s="9"/>
      <c r="Q45" s="32">
        <f t="shared" si="19"/>
        <v>-2.5</v>
      </c>
      <c r="R45" s="9">
        <f t="shared" si="19"/>
        <v>0</v>
      </c>
      <c r="S45" s="9"/>
      <c r="T45" s="10"/>
    </row>
    <row r="46" spans="9:33" x14ac:dyDescent="0.2">
      <c r="I46" s="17"/>
      <c r="J46" s="9"/>
      <c r="K46" s="9"/>
      <c r="L46" s="9"/>
      <c r="M46" s="9"/>
      <c r="N46" s="9"/>
      <c r="O46" s="9"/>
      <c r="P46" s="9"/>
      <c r="Q46" s="32" t="s">
        <v>18</v>
      </c>
      <c r="R46" s="9"/>
      <c r="S46" s="9"/>
      <c r="T46" s="10"/>
    </row>
    <row r="47" spans="9:33" x14ac:dyDescent="0.2">
      <c r="I47" s="17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</row>
    <row r="48" spans="9:33" x14ac:dyDescent="0.2">
      <c r="I48" s="17"/>
      <c r="J48" s="9"/>
      <c r="K48" s="9"/>
      <c r="L48" s="9">
        <v>-3</v>
      </c>
      <c r="M48" s="9">
        <v>1</v>
      </c>
      <c r="N48" s="9">
        <v>3</v>
      </c>
      <c r="O48" s="9">
        <v>0</v>
      </c>
      <c r="P48" s="9">
        <v>0</v>
      </c>
      <c r="Q48" s="9">
        <v>0</v>
      </c>
      <c r="R48" s="9"/>
      <c r="S48" s="9"/>
      <c r="T48" s="10"/>
    </row>
    <row r="49" spans="9:20" x14ac:dyDescent="0.2">
      <c r="I49" s="17"/>
      <c r="J49" s="15" t="s">
        <v>8</v>
      </c>
      <c r="K49" s="15" t="s">
        <v>9</v>
      </c>
      <c r="L49" s="15" t="s">
        <v>10</v>
      </c>
      <c r="M49" s="15" t="s">
        <v>11</v>
      </c>
      <c r="N49" s="15" t="s">
        <v>12</v>
      </c>
      <c r="O49" s="15" t="s">
        <v>13</v>
      </c>
      <c r="P49" s="15" t="s">
        <v>14</v>
      </c>
      <c r="Q49" s="15" t="s">
        <v>15</v>
      </c>
      <c r="R49" s="15" t="s">
        <v>28</v>
      </c>
      <c r="S49" s="15" t="s">
        <v>16</v>
      </c>
      <c r="T49" s="10"/>
    </row>
    <row r="50" spans="9:20" x14ac:dyDescent="0.2">
      <c r="I50" s="17"/>
      <c r="J50" s="15">
        <v>1</v>
      </c>
      <c r="K50" s="15" t="s">
        <v>11</v>
      </c>
      <c r="L50" s="15">
        <f>L40-(($Q$40*L43)/$Q$43)</f>
        <v>-0.5</v>
      </c>
      <c r="M50" s="15">
        <f t="shared" ref="M50:S50" si="20">M40-(($Q$40*M43)/$Q$43)</f>
        <v>1</v>
      </c>
      <c r="N50" s="15">
        <f t="shared" si="20"/>
        <v>0</v>
      </c>
      <c r="O50" s="15">
        <f t="shared" si="20"/>
        <v>0.5</v>
      </c>
      <c r="P50" s="15">
        <f t="shared" si="20"/>
        <v>0</v>
      </c>
      <c r="Q50" s="15">
        <f t="shared" si="20"/>
        <v>0</v>
      </c>
      <c r="R50" s="15">
        <f t="shared" si="20"/>
        <v>-0.5</v>
      </c>
      <c r="S50" s="15">
        <f t="shared" si="20"/>
        <v>0.7142857142857143</v>
      </c>
      <c r="T50" s="10"/>
    </row>
    <row r="51" spans="9:20" x14ac:dyDescent="0.2">
      <c r="I51" s="17"/>
      <c r="J51" s="15">
        <v>0</v>
      </c>
      <c r="K51" s="15" t="s">
        <v>14</v>
      </c>
      <c r="L51" s="15">
        <f>L41-(($Q$41*L43)/$Q$43)</f>
        <v>1.0000000000000002</v>
      </c>
      <c r="M51" s="15">
        <f t="shared" ref="M51:S51" si="21">M41-(($Q$41*M43)/$Q$43)</f>
        <v>0</v>
      </c>
      <c r="N51" s="15">
        <f t="shared" si="21"/>
        <v>0</v>
      </c>
      <c r="O51" s="15">
        <f t="shared" si="21"/>
        <v>-1.0000000000000002</v>
      </c>
      <c r="P51" s="15">
        <f t="shared" si="21"/>
        <v>1</v>
      </c>
      <c r="Q51" s="15">
        <f t="shared" si="21"/>
        <v>0</v>
      </c>
      <c r="R51" s="15">
        <f t="shared" si="21"/>
        <v>2.5</v>
      </c>
      <c r="S51" s="15">
        <f t="shared" si="21"/>
        <v>3.4285714285714284</v>
      </c>
      <c r="T51" s="10"/>
    </row>
    <row r="52" spans="9:20" x14ac:dyDescent="0.2">
      <c r="I52" s="17"/>
      <c r="J52" s="15">
        <v>3</v>
      </c>
      <c r="K52" s="15" t="s">
        <v>12</v>
      </c>
      <c r="L52" s="15">
        <f>L42-(($Q$42*L43)/$Q$43)</f>
        <v>0</v>
      </c>
      <c r="M52" s="15">
        <f t="shared" ref="M52:S52" si="22">M42-(($Q$42*M43)/$Q$43)</f>
        <v>0</v>
      </c>
      <c r="N52" s="15">
        <f t="shared" si="22"/>
        <v>1</v>
      </c>
      <c r="O52" s="15">
        <f t="shared" si="22"/>
        <v>0</v>
      </c>
      <c r="P52" s="15">
        <f t="shared" si="22"/>
        <v>0</v>
      </c>
      <c r="Q52" s="15">
        <f t="shared" si="22"/>
        <v>0</v>
      </c>
      <c r="R52" s="15">
        <f t="shared" si="22"/>
        <v>1</v>
      </c>
      <c r="S52" s="15">
        <f t="shared" si="22"/>
        <v>2.5714285714285712</v>
      </c>
      <c r="T52" s="10"/>
    </row>
    <row r="53" spans="9:20" x14ac:dyDescent="0.2">
      <c r="I53" s="17"/>
      <c r="J53" s="15">
        <v>0</v>
      </c>
      <c r="K53" s="15" t="s">
        <v>28</v>
      </c>
      <c r="L53" s="15">
        <f>L43/$Q$43</f>
        <v>-0.50000000000000022</v>
      </c>
      <c r="M53" s="15">
        <f t="shared" ref="M53:R53" si="23">M43/$Q$43</f>
        <v>0</v>
      </c>
      <c r="N53" s="15">
        <f t="shared" si="23"/>
        <v>0</v>
      </c>
      <c r="O53" s="15">
        <f t="shared" si="23"/>
        <v>1.5</v>
      </c>
      <c r="P53" s="15">
        <f t="shared" si="23"/>
        <v>0</v>
      </c>
      <c r="Q53" s="15">
        <f t="shared" si="23"/>
        <v>1</v>
      </c>
      <c r="R53" s="15">
        <f t="shared" si="23"/>
        <v>-3.5</v>
      </c>
      <c r="S53" s="15">
        <f>S43/$Q$43</f>
        <v>0</v>
      </c>
      <c r="T53" s="10"/>
    </row>
    <row r="54" spans="9:20" x14ac:dyDescent="0.2">
      <c r="I54" s="17"/>
      <c r="J54" s="15"/>
      <c r="K54" s="15" t="s">
        <v>17</v>
      </c>
      <c r="L54" s="15">
        <f>SUMPRODUCT($J$50:$J$53,L50:L53)-L48</f>
        <v>2.5</v>
      </c>
      <c r="M54" s="15">
        <f t="shared" ref="M54:R54" si="24">SUMPRODUCT($J$50:$J$53,M50:M53)-M48</f>
        <v>0</v>
      </c>
      <c r="N54" s="15">
        <f t="shared" si="24"/>
        <v>0</v>
      </c>
      <c r="O54" s="15">
        <f t="shared" si="24"/>
        <v>0.5</v>
      </c>
      <c r="P54" s="15">
        <f t="shared" si="24"/>
        <v>0</v>
      </c>
      <c r="Q54" s="15">
        <f t="shared" si="24"/>
        <v>0</v>
      </c>
      <c r="R54" s="15">
        <f t="shared" si="24"/>
        <v>2.5</v>
      </c>
      <c r="S54" s="15"/>
      <c r="T54" s="10"/>
    </row>
    <row r="55" spans="9:20" ht="15.75" thickBot="1" x14ac:dyDescent="0.25">
      <c r="I55" s="17"/>
      <c r="J55" s="9"/>
      <c r="K55" s="9"/>
      <c r="L55" s="9"/>
      <c r="M55" s="9"/>
      <c r="N55" s="9"/>
      <c r="O55" s="9"/>
      <c r="P55" s="9"/>
      <c r="Q55" s="9"/>
      <c r="R55" s="9"/>
      <c r="S55" s="9"/>
      <c r="T55" s="10"/>
    </row>
    <row r="56" spans="9:20" x14ac:dyDescent="0.2">
      <c r="I56" s="17"/>
      <c r="J56" s="9"/>
      <c r="K56" s="3" t="s">
        <v>39</v>
      </c>
      <c r="L56" s="4"/>
      <c r="M56" s="5"/>
      <c r="N56" s="6"/>
      <c r="O56" s="9"/>
      <c r="P56" s="9"/>
      <c r="Q56" s="9"/>
      <c r="R56" s="9"/>
      <c r="S56" s="9"/>
      <c r="T56" s="10"/>
    </row>
    <row r="57" spans="9:20" x14ac:dyDescent="0.2">
      <c r="I57" s="17"/>
      <c r="J57" s="9"/>
      <c r="K57" s="7" t="s">
        <v>40</v>
      </c>
      <c r="L57" s="8">
        <v>0</v>
      </c>
      <c r="M57" s="9"/>
      <c r="N57" s="10"/>
      <c r="O57" s="9"/>
      <c r="P57" s="9"/>
      <c r="Q57" s="9"/>
      <c r="R57" s="9"/>
      <c r="S57" s="9"/>
      <c r="T57" s="10"/>
    </row>
    <row r="58" spans="9:20" x14ac:dyDescent="0.2">
      <c r="I58" s="17"/>
      <c r="J58" s="9"/>
      <c r="K58" s="7" t="s">
        <v>11</v>
      </c>
      <c r="L58" s="8">
        <v>1</v>
      </c>
      <c r="M58" s="9"/>
      <c r="N58" s="10"/>
      <c r="O58" s="9"/>
      <c r="P58" s="9"/>
      <c r="Q58" s="9"/>
      <c r="R58" s="9"/>
      <c r="S58" s="9"/>
      <c r="T58" s="10"/>
    </row>
    <row r="59" spans="9:20" x14ac:dyDescent="0.2">
      <c r="I59" s="17"/>
      <c r="J59" s="9"/>
      <c r="K59" s="7" t="s">
        <v>12</v>
      </c>
      <c r="L59" s="8">
        <v>2</v>
      </c>
      <c r="M59" s="9"/>
      <c r="N59" s="10"/>
      <c r="O59" s="9"/>
      <c r="P59" s="9"/>
      <c r="Q59" s="9"/>
      <c r="R59" s="9"/>
      <c r="S59" s="9"/>
      <c r="T59" s="10"/>
    </row>
    <row r="60" spans="9:20" ht="15.75" thickBot="1" x14ac:dyDescent="0.25">
      <c r="I60" s="18"/>
      <c r="J60" s="13"/>
      <c r="K60" s="11" t="s">
        <v>41</v>
      </c>
      <c r="L60" s="12">
        <f>L48*L57+M48*L58+N48*L59</f>
        <v>7</v>
      </c>
      <c r="M60" s="13"/>
      <c r="N60" s="14"/>
      <c r="O60" s="13"/>
      <c r="P60" s="13"/>
      <c r="Q60" s="13"/>
      <c r="R60" s="13"/>
      <c r="S60" s="13"/>
      <c r="T60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9"/>
  <sheetViews>
    <sheetView topLeftCell="A11" workbookViewId="0">
      <selection activeCell="T76" sqref="T76:AB82"/>
    </sheetView>
  </sheetViews>
  <sheetFormatPr defaultRowHeight="15" x14ac:dyDescent="0.2"/>
  <sheetData>
    <row r="1" spans="1:28" x14ac:dyDescent="0.2">
      <c r="Q1" t="s">
        <v>0</v>
      </c>
      <c r="T1" s="16" t="s">
        <v>69</v>
      </c>
      <c r="U1" s="5"/>
      <c r="V1" s="5"/>
      <c r="W1" s="5"/>
      <c r="X1" s="5"/>
      <c r="Y1" s="5"/>
      <c r="Z1" s="5"/>
      <c r="AA1" s="5"/>
      <c r="AB1" s="6"/>
    </row>
    <row r="2" spans="1:28" x14ac:dyDescent="0.2">
      <c r="Q2" t="s">
        <v>60</v>
      </c>
      <c r="T2" s="17" t="s">
        <v>63</v>
      </c>
      <c r="U2" s="9"/>
      <c r="V2" s="9"/>
      <c r="W2" s="9"/>
      <c r="X2" s="9"/>
      <c r="Y2" s="9"/>
      <c r="Z2" s="9"/>
      <c r="AA2" s="9"/>
      <c r="AB2" s="10"/>
    </row>
    <row r="3" spans="1:28" x14ac:dyDescent="0.2">
      <c r="Q3" t="s">
        <v>1</v>
      </c>
      <c r="T3" s="19"/>
      <c r="U3" s="15"/>
      <c r="V3" s="20">
        <v>1</v>
      </c>
      <c r="W3" s="15">
        <v>1</v>
      </c>
      <c r="X3" s="15">
        <v>0</v>
      </c>
      <c r="Y3" s="15">
        <v>0</v>
      </c>
      <c r="Z3" s="15"/>
      <c r="AA3" s="15"/>
      <c r="AB3" s="10"/>
    </row>
    <row r="4" spans="1:28" x14ac:dyDescent="0.2">
      <c r="Q4" t="s">
        <v>61</v>
      </c>
      <c r="T4" s="19" t="s">
        <v>8</v>
      </c>
      <c r="U4" s="15" t="s">
        <v>9</v>
      </c>
      <c r="V4" s="20" t="s">
        <v>10</v>
      </c>
      <c r="W4" s="15" t="s">
        <v>11</v>
      </c>
      <c r="X4" s="15" t="s">
        <v>13</v>
      </c>
      <c r="Y4" s="15" t="s">
        <v>14</v>
      </c>
      <c r="Z4" s="15" t="s">
        <v>16</v>
      </c>
      <c r="AA4" s="15" t="s">
        <v>19</v>
      </c>
      <c r="AB4" s="10"/>
    </row>
    <row r="5" spans="1:28" x14ac:dyDescent="0.2">
      <c r="Q5" t="s">
        <v>62</v>
      </c>
      <c r="T5" s="19">
        <v>0</v>
      </c>
      <c r="U5" s="15" t="s">
        <v>13</v>
      </c>
      <c r="V5" s="20">
        <v>2</v>
      </c>
      <c r="W5" s="15">
        <v>5</v>
      </c>
      <c r="X5" s="15">
        <v>1</v>
      </c>
      <c r="Y5" s="15">
        <v>0</v>
      </c>
      <c r="Z5" s="15">
        <v>16</v>
      </c>
      <c r="AA5" s="15">
        <f>Z5/V5</f>
        <v>8</v>
      </c>
      <c r="AB5" s="10"/>
    </row>
    <row r="6" spans="1:28" x14ac:dyDescent="0.2">
      <c r="T6" s="21">
        <v>0</v>
      </c>
      <c r="U6" s="20" t="s">
        <v>14</v>
      </c>
      <c r="V6" s="20">
        <v>6</v>
      </c>
      <c r="W6" s="20">
        <v>5</v>
      </c>
      <c r="X6" s="20">
        <v>0</v>
      </c>
      <c r="Y6" s="20">
        <v>1</v>
      </c>
      <c r="Z6" s="20">
        <v>30</v>
      </c>
      <c r="AA6" s="20">
        <f>Z6/V6</f>
        <v>5</v>
      </c>
      <c r="AB6" s="31" t="s">
        <v>64</v>
      </c>
    </row>
    <row r="7" spans="1:28" ht="15.75" thickBot="1" x14ac:dyDescent="0.25">
      <c r="T7" s="19"/>
      <c r="U7" s="15" t="s">
        <v>17</v>
      </c>
      <c r="V7" s="20">
        <f>SUMPRODUCT($T$5:$T$6,V5:V6)-V3</f>
        <v>-1</v>
      </c>
      <c r="W7" s="15">
        <f>SUMPRODUCT($T$5:$T$6,W5:W6)-W3</f>
        <v>-1</v>
      </c>
      <c r="X7" s="15">
        <f>SUMPRODUCT($T$5:$T$6,X5:X6)-X3</f>
        <v>0</v>
      </c>
      <c r="Y7" s="15">
        <f>SUMPRODUCT($T$5:$T$6,Y5:Y6)-Y3</f>
        <v>0</v>
      </c>
      <c r="Z7" s="15"/>
      <c r="AA7" s="15"/>
      <c r="AB7" s="10"/>
    </row>
    <row r="8" spans="1:28" x14ac:dyDescent="0.2">
      <c r="A8" s="16"/>
      <c r="B8" s="5">
        <v>1</v>
      </c>
      <c r="C8" s="5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T8" s="17"/>
      <c r="U8" s="9"/>
      <c r="V8" s="32" t="s">
        <v>18</v>
      </c>
      <c r="W8" s="9"/>
      <c r="X8" s="9"/>
      <c r="Y8" s="9"/>
      <c r="Z8" s="9"/>
      <c r="AA8" s="9"/>
      <c r="AB8" s="10"/>
    </row>
    <row r="9" spans="1:28" x14ac:dyDescent="0.2">
      <c r="A9" s="17" t="s">
        <v>41</v>
      </c>
      <c r="B9" s="9" t="s">
        <v>10</v>
      </c>
      <c r="C9" s="9" t="s">
        <v>11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  <c r="T9" s="17"/>
      <c r="U9" s="9"/>
      <c r="V9" s="9"/>
      <c r="W9" s="9"/>
      <c r="X9" s="9"/>
      <c r="Y9" s="9"/>
      <c r="Z9" s="9"/>
      <c r="AA9" s="9"/>
      <c r="AB9" s="10"/>
    </row>
    <row r="10" spans="1:28" x14ac:dyDescent="0.2">
      <c r="A10" s="17" t="s">
        <v>70</v>
      </c>
      <c r="B10" s="9">
        <v>2</v>
      </c>
      <c r="C10" s="9">
        <v>5</v>
      </c>
      <c r="D10" s="9" t="s">
        <v>72</v>
      </c>
      <c r="E10" s="9">
        <v>16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  <c r="T10" s="17" t="s">
        <v>65</v>
      </c>
      <c r="U10" s="9"/>
      <c r="V10" s="9"/>
      <c r="W10" s="9"/>
      <c r="X10" s="9"/>
      <c r="Y10" s="9"/>
      <c r="Z10" s="9"/>
      <c r="AA10" s="9"/>
      <c r="AB10" s="10"/>
    </row>
    <row r="11" spans="1:28" x14ac:dyDescent="0.2">
      <c r="A11" s="17" t="s">
        <v>71</v>
      </c>
      <c r="B11" s="9">
        <v>6</v>
      </c>
      <c r="C11" s="9">
        <v>5</v>
      </c>
      <c r="D11" s="9" t="s">
        <v>72</v>
      </c>
      <c r="E11" s="9">
        <v>30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  <c r="T11" s="19"/>
      <c r="U11" s="15"/>
      <c r="V11" s="15">
        <v>1</v>
      </c>
      <c r="W11" s="20">
        <v>1</v>
      </c>
      <c r="X11" s="15">
        <v>0</v>
      </c>
      <c r="Y11" s="15">
        <v>0</v>
      </c>
      <c r="Z11" s="15"/>
      <c r="AA11" s="15"/>
      <c r="AB11" s="10"/>
    </row>
    <row r="12" spans="1:28" x14ac:dyDescent="0.2">
      <c r="A12" s="17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  <c r="T12" s="19" t="s">
        <v>8</v>
      </c>
      <c r="U12" s="15" t="s">
        <v>9</v>
      </c>
      <c r="V12" s="15" t="s">
        <v>10</v>
      </c>
      <c r="W12" s="20" t="s">
        <v>11</v>
      </c>
      <c r="X12" s="15" t="s">
        <v>13</v>
      </c>
      <c r="Y12" s="15" t="s">
        <v>14</v>
      </c>
      <c r="Z12" s="15" t="s">
        <v>16</v>
      </c>
      <c r="AA12" s="15" t="s">
        <v>19</v>
      </c>
      <c r="AB12" s="10"/>
    </row>
    <row r="13" spans="1:28" x14ac:dyDescent="0.2">
      <c r="A13" s="17" t="s">
        <v>73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10"/>
      <c r="T13" s="21">
        <v>0</v>
      </c>
      <c r="U13" s="20" t="s">
        <v>13</v>
      </c>
      <c r="V13" s="20">
        <f>V5-((V6*$V$5)/$V$6)</f>
        <v>0</v>
      </c>
      <c r="W13" s="20">
        <f>W5-((W6*$V$5)/$V$6)</f>
        <v>3.333333333333333</v>
      </c>
      <c r="X13" s="20">
        <f>X5-((X6*$V$5)/$V$6)</f>
        <v>1</v>
      </c>
      <c r="Y13" s="20">
        <f>Y5-((Y6*$V$5)/$V$6)</f>
        <v>-0.33333333333333331</v>
      </c>
      <c r="Z13" s="20">
        <f>Z5-((Z6*$V$5)/$V$6)</f>
        <v>6</v>
      </c>
      <c r="AA13" s="20">
        <f>Z13/W13</f>
        <v>1.8000000000000003</v>
      </c>
      <c r="AB13" s="10" t="s">
        <v>20</v>
      </c>
    </row>
    <row r="14" spans="1:28" x14ac:dyDescent="0.2">
      <c r="A14" s="17" t="s">
        <v>10</v>
      </c>
      <c r="B14" s="9" t="s">
        <v>11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  <c r="T14" s="19">
        <v>1</v>
      </c>
      <c r="U14" s="15" t="s">
        <v>10</v>
      </c>
      <c r="V14" s="15">
        <f>V6/$V$6</f>
        <v>1</v>
      </c>
      <c r="W14" s="20">
        <f>W6/$V$6</f>
        <v>0.83333333333333337</v>
      </c>
      <c r="X14" s="15">
        <f>X6/$V$6</f>
        <v>0</v>
      </c>
      <c r="Y14" s="15">
        <f>Y6/$V$6</f>
        <v>0.16666666666666666</v>
      </c>
      <c r="Z14" s="15">
        <f>Z6/$V$6</f>
        <v>5</v>
      </c>
      <c r="AA14" s="15">
        <f>Z14/V14</f>
        <v>5</v>
      </c>
      <c r="AB14" s="10"/>
    </row>
    <row r="15" spans="1:28" x14ac:dyDescent="0.2">
      <c r="A15" s="17">
        <v>0</v>
      </c>
      <c r="B15" s="9">
        <f>16/5</f>
        <v>3.2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T15" s="19"/>
      <c r="U15" s="15" t="s">
        <v>17</v>
      </c>
      <c r="V15" s="15">
        <f>SUMPRODUCT($T$13:$T$14,V13:V14)-V11</f>
        <v>0</v>
      </c>
      <c r="W15" s="20">
        <f>SUMPRODUCT($T$13:$T$14,W13:W14)-W11</f>
        <v>-0.16666666666666663</v>
      </c>
      <c r="X15" s="15">
        <f>SUMPRODUCT($T$13:$T$14,X13:X14)-X11</f>
        <v>0</v>
      </c>
      <c r="Y15" s="15">
        <f>SUMPRODUCT($T$13:$T$14,Y13:Y14)-Y11</f>
        <v>0.16666666666666666</v>
      </c>
      <c r="Z15" s="15"/>
      <c r="AA15" s="15"/>
      <c r="AB15" s="10"/>
    </row>
    <row r="16" spans="1:28" x14ac:dyDescent="0.2">
      <c r="A16" s="17">
        <f>16/2</f>
        <v>8</v>
      </c>
      <c r="B16" s="9">
        <v>0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T16" s="17"/>
      <c r="U16" s="9"/>
      <c r="V16" s="9"/>
      <c r="W16" s="32" t="s">
        <v>18</v>
      </c>
      <c r="X16" s="9"/>
      <c r="Y16" s="9"/>
      <c r="Z16" s="9"/>
      <c r="AA16" s="9"/>
      <c r="AB16" s="10"/>
    </row>
    <row r="17" spans="1:28" x14ac:dyDescent="0.2">
      <c r="A17" s="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T17" s="17"/>
      <c r="U17" s="9"/>
      <c r="V17" s="9"/>
      <c r="W17" s="9"/>
      <c r="X17" s="9"/>
      <c r="Y17" s="9"/>
      <c r="Z17" s="9"/>
      <c r="AA17" s="9"/>
      <c r="AB17" s="10"/>
    </row>
    <row r="18" spans="1:28" x14ac:dyDescent="0.2">
      <c r="A18" s="17" t="s">
        <v>74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  <c r="T18" s="17"/>
      <c r="U18" s="9"/>
      <c r="V18" s="9"/>
      <c r="W18" s="9"/>
      <c r="X18" s="9"/>
      <c r="Y18" s="9"/>
      <c r="Z18" s="9"/>
      <c r="AA18" s="9"/>
      <c r="AB18" s="10"/>
    </row>
    <row r="19" spans="1:28" x14ac:dyDescent="0.2">
      <c r="A19" s="17" t="s">
        <v>10</v>
      </c>
      <c r="B19" s="9" t="s">
        <v>11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  <c r="T19" s="17" t="s">
        <v>24</v>
      </c>
      <c r="U19" s="9"/>
      <c r="V19" s="9"/>
      <c r="W19" s="9"/>
      <c r="X19" s="9"/>
      <c r="Y19" s="9"/>
      <c r="Z19" s="9"/>
      <c r="AA19" s="9"/>
      <c r="AB19" s="10"/>
    </row>
    <row r="20" spans="1:28" x14ac:dyDescent="0.2">
      <c r="A20" s="17">
        <v>0</v>
      </c>
      <c r="B20" s="9">
        <f>30/5</f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  <c r="T20" s="19"/>
      <c r="U20" s="15"/>
      <c r="V20" s="15">
        <v>1</v>
      </c>
      <c r="W20" s="15">
        <v>1</v>
      </c>
      <c r="X20" s="15">
        <v>0</v>
      </c>
      <c r="Y20" s="15">
        <v>0</v>
      </c>
      <c r="Z20" s="15"/>
      <c r="AA20" s="15"/>
      <c r="AB20" s="10"/>
    </row>
    <row r="21" spans="1:28" x14ac:dyDescent="0.2">
      <c r="A21" s="17">
        <f>30/6</f>
        <v>5</v>
      </c>
      <c r="B21" s="9">
        <v>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T21" s="19" t="s">
        <v>8</v>
      </c>
      <c r="U21" s="15" t="s">
        <v>9</v>
      </c>
      <c r="V21" s="15" t="s">
        <v>10</v>
      </c>
      <c r="W21" s="15" t="s">
        <v>11</v>
      </c>
      <c r="X21" s="15" t="s">
        <v>13</v>
      </c>
      <c r="Y21" s="15" t="s">
        <v>14</v>
      </c>
      <c r="Z21" s="15" t="s">
        <v>16</v>
      </c>
      <c r="AA21" s="15"/>
      <c r="AB21" s="10"/>
    </row>
    <row r="22" spans="1:28" x14ac:dyDescent="0.2">
      <c r="A22" s="1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T22" s="19">
        <v>1</v>
      </c>
      <c r="U22" s="15" t="s">
        <v>11</v>
      </c>
      <c r="V22" s="15">
        <f>V13/$W$13</f>
        <v>0</v>
      </c>
      <c r="W22" s="15">
        <f>W13/$W$13</f>
        <v>1</v>
      </c>
      <c r="X22" s="15">
        <f>X13/$W$13</f>
        <v>0.30000000000000004</v>
      </c>
      <c r="Y22" s="15">
        <f>Y13/$W$13</f>
        <v>-0.1</v>
      </c>
      <c r="Z22" s="30">
        <f>Z13/$W$13</f>
        <v>1.8000000000000003</v>
      </c>
      <c r="AA22" s="15"/>
      <c r="AB22" s="10"/>
    </row>
    <row r="23" spans="1:28" x14ac:dyDescent="0.2">
      <c r="A23" s="17"/>
      <c r="B23" s="9"/>
      <c r="C23" s="9">
        <f>14/4</f>
        <v>3.5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10"/>
      <c r="T23" s="19">
        <v>1</v>
      </c>
      <c r="U23" s="15" t="s">
        <v>10</v>
      </c>
      <c r="V23" s="15">
        <f>V14-((V13*$W$14)/$W$13)</f>
        <v>1</v>
      </c>
      <c r="W23" s="15">
        <f>W14-((W13*$W$14)/$W$13)</f>
        <v>0</v>
      </c>
      <c r="X23" s="15">
        <f>X14-((X13*$W$14)/$W$13)</f>
        <v>-0.25000000000000006</v>
      </c>
      <c r="Y23" s="15">
        <f>Y14-((Y13*$W$14)/$W$13)</f>
        <v>0.25</v>
      </c>
      <c r="Z23" s="30">
        <f>Z14-((Z13*$W$14)/$W$13)</f>
        <v>3.5</v>
      </c>
      <c r="AA23" s="15"/>
      <c r="AB23" s="10"/>
    </row>
    <row r="24" spans="1:28" ht="15.75" thickBot="1" x14ac:dyDescent="0.25">
      <c r="A24" s="17"/>
      <c r="B24" s="9"/>
      <c r="C24" s="9">
        <f>16-7</f>
        <v>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  <c r="T24" s="33"/>
      <c r="U24" s="34" t="s">
        <v>17</v>
      </c>
      <c r="V24" s="34">
        <f>SUMPRODUCT($T$22:$T$23,V22:V23)-V20</f>
        <v>0</v>
      </c>
      <c r="W24" s="34">
        <f>SUMPRODUCT($T$22:$T$23,W22:W23)-W20</f>
        <v>0</v>
      </c>
      <c r="X24" s="34">
        <f>SUMPRODUCT($T$22:$T$23,X22:X23)-X20</f>
        <v>4.9999999999999989E-2</v>
      </c>
      <c r="Y24" s="34">
        <f>SUMPRODUCT($T$22:$T$23,Y22:Y23)-Y20</f>
        <v>0.15</v>
      </c>
      <c r="Z24" s="34"/>
      <c r="AA24" s="34"/>
      <c r="AB24" s="14"/>
    </row>
    <row r="25" spans="1:28" x14ac:dyDescent="0.2">
      <c r="A25" s="17"/>
      <c r="B25" s="9"/>
      <c r="C25" s="9">
        <f>9/5</f>
        <v>1.8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10"/>
    </row>
    <row r="26" spans="1:28" ht="15.75" thickBot="1" x14ac:dyDescent="0.25">
      <c r="A26" s="1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spans="1:28" x14ac:dyDescent="0.2">
      <c r="A27" s="17"/>
      <c r="B27" s="9"/>
      <c r="C27" s="9"/>
      <c r="D27" s="9"/>
      <c r="E27" s="9"/>
      <c r="F27" s="9"/>
      <c r="G27" s="9" t="s">
        <v>10</v>
      </c>
      <c r="H27" s="9" t="s">
        <v>11</v>
      </c>
      <c r="I27" s="9" t="s">
        <v>41</v>
      </c>
      <c r="J27" s="9"/>
      <c r="K27" s="9"/>
      <c r="L27" s="9"/>
      <c r="M27" s="9"/>
      <c r="N27" s="9"/>
      <c r="O27" s="9"/>
      <c r="P27" s="10"/>
      <c r="T27" s="3" t="s">
        <v>66</v>
      </c>
      <c r="U27" s="4"/>
      <c r="V27" s="5"/>
      <c r="W27" s="5"/>
      <c r="X27" s="5"/>
      <c r="Y27" s="5"/>
      <c r="Z27" s="5"/>
      <c r="AA27" s="5"/>
      <c r="AB27" s="6"/>
    </row>
    <row r="28" spans="1:28" x14ac:dyDescent="0.2">
      <c r="A28" s="17"/>
      <c r="B28" s="9"/>
      <c r="C28" s="9"/>
      <c r="D28" s="9"/>
      <c r="E28" s="9"/>
      <c r="F28" s="9"/>
      <c r="G28" s="9">
        <v>3</v>
      </c>
      <c r="H28" s="9">
        <v>2</v>
      </c>
      <c r="I28" s="9">
        <f>SUMPRODUCT(G28:H28,$B$8:$C$8)</f>
        <v>5</v>
      </c>
      <c r="J28" s="9"/>
      <c r="K28" s="9"/>
      <c r="L28" s="9"/>
      <c r="M28" s="9"/>
      <c r="N28" s="9"/>
      <c r="O28" s="9"/>
      <c r="P28" s="10"/>
      <c r="T28" s="7" t="s">
        <v>75</v>
      </c>
      <c r="U28" s="8"/>
      <c r="V28" s="9"/>
      <c r="W28" s="9"/>
      <c r="X28" s="9"/>
      <c r="Y28" s="9"/>
      <c r="Z28" s="9"/>
      <c r="AA28" s="9"/>
      <c r="AB28" s="10"/>
    </row>
    <row r="29" spans="1:28" x14ac:dyDescent="0.2">
      <c r="A29" s="17"/>
      <c r="B29" s="9"/>
      <c r="C29" s="9"/>
      <c r="D29" s="9"/>
      <c r="E29" s="9"/>
      <c r="F29" s="9"/>
      <c r="G29" s="9">
        <v>4</v>
      </c>
      <c r="H29" s="9">
        <v>1.2</v>
      </c>
      <c r="I29" s="9">
        <f>SUMPRODUCT(G29:H29,$B$8:$C$8)</f>
        <v>5.2</v>
      </c>
      <c r="J29" s="9"/>
      <c r="K29" s="9"/>
      <c r="L29" s="9"/>
      <c r="M29" s="9"/>
      <c r="N29" s="9"/>
      <c r="O29" s="9"/>
      <c r="P29" s="10"/>
      <c r="T29" s="7" t="s">
        <v>76</v>
      </c>
      <c r="U29" s="8"/>
      <c r="V29" s="9"/>
      <c r="W29" s="9"/>
      <c r="X29" s="9"/>
      <c r="Y29" s="9"/>
      <c r="Z29" s="9"/>
      <c r="AA29" s="9"/>
      <c r="AB29" s="10"/>
    </row>
    <row r="30" spans="1:28" x14ac:dyDescent="0.2">
      <c r="A30" s="1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  <c r="T30" s="35"/>
      <c r="U30" s="36"/>
      <c r="V30" s="9"/>
      <c r="W30" s="9"/>
      <c r="X30" s="9"/>
      <c r="Y30" s="9"/>
      <c r="Z30" s="9"/>
      <c r="AA30" s="9"/>
      <c r="AB30" s="10"/>
    </row>
    <row r="31" spans="1:28" x14ac:dyDescent="0.2">
      <c r="A31" s="17"/>
      <c r="B31" s="9"/>
      <c r="C31" s="9"/>
      <c r="D31" s="9"/>
      <c r="E31" s="9"/>
      <c r="F31" s="9"/>
      <c r="G31" s="8" t="s">
        <v>90</v>
      </c>
      <c r="H31" s="9"/>
      <c r="I31" s="9"/>
      <c r="J31" s="9"/>
      <c r="K31" s="9"/>
      <c r="L31" s="9"/>
      <c r="M31" s="9"/>
      <c r="N31" s="9"/>
      <c r="O31" s="9"/>
      <c r="P31" s="10"/>
      <c r="T31" s="35"/>
      <c r="U31" s="36"/>
      <c r="V31" s="9"/>
      <c r="W31" s="9"/>
      <c r="X31" s="9"/>
      <c r="Y31" s="9"/>
      <c r="Z31" s="9"/>
      <c r="AA31" s="9"/>
      <c r="AB31" s="10"/>
    </row>
    <row r="32" spans="1:28" x14ac:dyDescent="0.2">
      <c r="A32" s="17"/>
      <c r="B32" s="9"/>
      <c r="C32" s="9"/>
      <c r="D32" s="9"/>
      <c r="E32" s="9"/>
      <c r="F32" s="9"/>
      <c r="G32" s="8" t="s">
        <v>10</v>
      </c>
      <c r="H32" s="8">
        <v>4</v>
      </c>
      <c r="I32" s="9"/>
      <c r="J32" s="9"/>
      <c r="K32" s="9"/>
      <c r="L32" s="9"/>
      <c r="M32" s="9"/>
      <c r="N32" s="9"/>
      <c r="O32" s="9"/>
      <c r="P32" s="10"/>
      <c r="T32" s="35" t="s">
        <v>77</v>
      </c>
      <c r="U32" s="9"/>
      <c r="V32" s="9"/>
      <c r="W32" s="9"/>
      <c r="X32" s="9"/>
      <c r="Y32" s="9"/>
      <c r="Z32" s="9"/>
      <c r="AA32" s="9"/>
      <c r="AB32" s="10"/>
    </row>
    <row r="33" spans="1:28" x14ac:dyDescent="0.2">
      <c r="A33" s="17"/>
      <c r="B33" s="9"/>
      <c r="C33" s="9"/>
      <c r="D33" s="9"/>
      <c r="E33" s="9"/>
      <c r="F33" s="9"/>
      <c r="G33" s="8" t="s">
        <v>11</v>
      </c>
      <c r="H33" s="8">
        <v>1.2</v>
      </c>
      <c r="I33" s="9"/>
      <c r="J33" s="9"/>
      <c r="K33" s="9"/>
      <c r="L33" s="9"/>
      <c r="M33" s="9"/>
      <c r="N33" s="9"/>
      <c r="O33" s="9"/>
      <c r="P33" s="10"/>
      <c r="T33" s="35" t="s">
        <v>78</v>
      </c>
      <c r="U33" s="9"/>
      <c r="V33" s="9"/>
      <c r="W33" s="9"/>
      <c r="X33" s="9"/>
      <c r="Y33" s="9"/>
      <c r="Z33" s="9"/>
      <c r="AA33" s="9"/>
      <c r="AB33" s="10"/>
    </row>
    <row r="34" spans="1:28" x14ac:dyDescent="0.2">
      <c r="A34" s="17"/>
      <c r="B34" s="9"/>
      <c r="C34" s="9"/>
      <c r="D34" s="9"/>
      <c r="E34" s="9"/>
      <c r="F34" s="9"/>
      <c r="G34" s="8" t="s">
        <v>41</v>
      </c>
      <c r="H34" s="8">
        <f>H32*I22+H33*J22</f>
        <v>0</v>
      </c>
      <c r="I34" s="9"/>
      <c r="J34" s="9"/>
      <c r="K34" s="9"/>
      <c r="L34" s="9"/>
      <c r="M34" s="9"/>
      <c r="N34" s="9"/>
      <c r="O34" s="9"/>
      <c r="P34" s="10"/>
      <c r="T34" s="37" t="s">
        <v>79</v>
      </c>
      <c r="U34" s="9"/>
      <c r="V34" s="9"/>
      <c r="W34" s="9"/>
      <c r="X34" s="9"/>
      <c r="Y34" s="9"/>
      <c r="Z34" s="9"/>
      <c r="AA34" s="9"/>
      <c r="AB34" s="10"/>
    </row>
    <row r="35" spans="1:28" x14ac:dyDescent="0.2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10"/>
      <c r="T35" s="17"/>
      <c r="U35" s="9"/>
      <c r="V35" s="9"/>
      <c r="W35" s="9"/>
      <c r="X35" s="9"/>
      <c r="Y35" s="9"/>
      <c r="Z35" s="9"/>
      <c r="AA35" s="9"/>
      <c r="AB35" s="10"/>
    </row>
    <row r="36" spans="1:28" ht="15.75" thickBot="1" x14ac:dyDescent="0.25">
      <c r="A36" s="18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T36" s="17" t="s">
        <v>80</v>
      </c>
      <c r="U36" s="9"/>
      <c r="V36" s="9"/>
      <c r="W36" s="9"/>
      <c r="X36" s="9"/>
      <c r="Y36" s="9"/>
      <c r="Z36" s="9"/>
      <c r="AA36" s="9"/>
      <c r="AB36" s="10"/>
    </row>
    <row r="37" spans="1:28" x14ac:dyDescent="0.2">
      <c r="T37" s="15"/>
      <c r="U37" s="15"/>
      <c r="V37" s="15">
        <v>1</v>
      </c>
      <c r="W37" s="15">
        <v>1</v>
      </c>
      <c r="X37" s="20">
        <v>0</v>
      </c>
      <c r="Y37" s="15">
        <v>0</v>
      </c>
      <c r="Z37" s="15"/>
      <c r="AA37" s="15"/>
      <c r="AB37" s="10"/>
    </row>
    <row r="38" spans="1:28" x14ac:dyDescent="0.2">
      <c r="T38" s="15" t="s">
        <v>8</v>
      </c>
      <c r="U38" s="15" t="s">
        <v>9</v>
      </c>
      <c r="V38" s="15" t="s">
        <v>10</v>
      </c>
      <c r="W38" s="15" t="s">
        <v>11</v>
      </c>
      <c r="X38" s="20" t="s">
        <v>13</v>
      </c>
      <c r="Y38" s="15" t="s">
        <v>14</v>
      </c>
      <c r="Z38" s="15" t="s">
        <v>15</v>
      </c>
      <c r="AA38" s="15" t="s">
        <v>16</v>
      </c>
      <c r="AB38" s="10"/>
    </row>
    <row r="39" spans="1:28" x14ac:dyDescent="0.2">
      <c r="T39" s="15">
        <v>1</v>
      </c>
      <c r="U39" s="15" t="s">
        <v>11</v>
      </c>
      <c r="V39" s="15">
        <v>0</v>
      </c>
      <c r="W39" s="15">
        <v>1</v>
      </c>
      <c r="X39" s="20">
        <v>0.30000000000000004</v>
      </c>
      <c r="Y39" s="15">
        <v>-0.1</v>
      </c>
      <c r="Z39" s="15">
        <v>0</v>
      </c>
      <c r="AA39" s="15">
        <v>1.8000000000000003</v>
      </c>
      <c r="AB39" s="10"/>
    </row>
    <row r="40" spans="1:28" x14ac:dyDescent="0.2">
      <c r="T40" s="15">
        <v>1</v>
      </c>
      <c r="U40" s="15" t="s">
        <v>10</v>
      </c>
      <c r="V40" s="15">
        <v>1</v>
      </c>
      <c r="W40" s="15">
        <v>0</v>
      </c>
      <c r="X40" s="20">
        <v>-0.25000000000000006</v>
      </c>
      <c r="Y40" s="15">
        <v>0.25</v>
      </c>
      <c r="Z40" s="15">
        <v>0</v>
      </c>
      <c r="AA40" s="15">
        <v>3.5</v>
      </c>
      <c r="AB40" s="10"/>
    </row>
    <row r="41" spans="1:28" x14ac:dyDescent="0.2">
      <c r="T41" s="20">
        <v>0</v>
      </c>
      <c r="U41" s="20" t="s">
        <v>15</v>
      </c>
      <c r="V41" s="20">
        <v>0</v>
      </c>
      <c r="W41" s="20">
        <v>0</v>
      </c>
      <c r="X41" s="20">
        <v>-0.75</v>
      </c>
      <c r="Y41" s="20">
        <v>-0.25</v>
      </c>
      <c r="Z41" s="20">
        <v>1</v>
      </c>
      <c r="AA41" s="20">
        <v>-0.5</v>
      </c>
      <c r="AB41" s="31"/>
    </row>
    <row r="42" spans="1:28" x14ac:dyDescent="0.2">
      <c r="T42" s="15"/>
      <c r="U42" s="15" t="s">
        <v>17</v>
      </c>
      <c r="V42" s="15">
        <f>SUMPRODUCT($T$39:$T$41,V39:V41)-V37</f>
        <v>0</v>
      </c>
      <c r="W42" s="15">
        <f t="shared" ref="W42:Y42" si="0">SUMPRODUCT($T$39:$T$41,W39:W41)-W37</f>
        <v>0</v>
      </c>
      <c r="X42" s="20">
        <f t="shared" si="0"/>
        <v>4.9999999999999989E-2</v>
      </c>
      <c r="Y42" s="15">
        <f t="shared" si="0"/>
        <v>0.15</v>
      </c>
      <c r="Z42" s="15"/>
      <c r="AA42" s="15"/>
      <c r="AB42" s="10"/>
    </row>
    <row r="43" spans="1:28" x14ac:dyDescent="0.2">
      <c r="T43" s="15"/>
      <c r="U43" s="15" t="s">
        <v>81</v>
      </c>
      <c r="V43" s="15"/>
      <c r="W43" s="15"/>
      <c r="X43" s="20">
        <f t="shared" ref="X43:Y43" si="1">X42/X41</f>
        <v>-6.6666666666666652E-2</v>
      </c>
      <c r="Y43" s="15">
        <f t="shared" si="1"/>
        <v>-0.6</v>
      </c>
      <c r="Z43" s="15"/>
      <c r="AA43" s="15"/>
      <c r="AB43" s="10"/>
    </row>
    <row r="44" spans="1:28" x14ac:dyDescent="0.2">
      <c r="T44" s="17"/>
      <c r="U44" s="9"/>
      <c r="V44" s="9"/>
      <c r="W44" s="9"/>
      <c r="X44" s="32" t="s">
        <v>18</v>
      </c>
      <c r="Y44" s="9"/>
      <c r="Z44" s="9"/>
      <c r="AA44" s="9"/>
      <c r="AB44" s="10"/>
    </row>
    <row r="45" spans="1:28" x14ac:dyDescent="0.2">
      <c r="T45" s="17"/>
      <c r="U45" s="9"/>
      <c r="V45" s="9"/>
      <c r="W45" s="9"/>
      <c r="X45" s="9"/>
      <c r="Y45" s="9"/>
      <c r="Z45" s="9"/>
      <c r="AA45" s="9"/>
      <c r="AB45" s="10"/>
    </row>
    <row r="46" spans="1:28" x14ac:dyDescent="0.2">
      <c r="T46" s="17" t="s">
        <v>83</v>
      </c>
      <c r="U46" s="9"/>
      <c r="V46" s="9"/>
      <c r="W46" s="9"/>
      <c r="X46" s="9"/>
      <c r="Y46" s="9"/>
      <c r="Z46" s="9"/>
      <c r="AA46" s="9"/>
      <c r="AB46" s="10"/>
    </row>
    <row r="47" spans="1:28" x14ac:dyDescent="0.2">
      <c r="T47" s="15"/>
      <c r="U47" s="15"/>
      <c r="V47" s="15">
        <v>1</v>
      </c>
      <c r="W47" s="15">
        <v>1</v>
      </c>
      <c r="X47" s="15">
        <v>0</v>
      </c>
      <c r="Y47" s="15">
        <v>0</v>
      </c>
      <c r="Z47" s="15">
        <v>0</v>
      </c>
      <c r="AA47" s="15"/>
      <c r="AB47" s="10"/>
    </row>
    <row r="48" spans="1:28" x14ac:dyDescent="0.2">
      <c r="T48" s="15" t="s">
        <v>8</v>
      </c>
      <c r="U48" s="15" t="s">
        <v>9</v>
      </c>
      <c r="V48" s="15" t="s">
        <v>10</v>
      </c>
      <c r="W48" s="15" t="s">
        <v>11</v>
      </c>
      <c r="X48" s="15" t="s">
        <v>13</v>
      </c>
      <c r="Y48" s="15" t="s">
        <v>14</v>
      </c>
      <c r="Z48" s="15" t="s">
        <v>15</v>
      </c>
      <c r="AA48" s="15" t="s">
        <v>16</v>
      </c>
      <c r="AB48" s="10"/>
    </row>
    <row r="49" spans="19:29" x14ac:dyDescent="0.2">
      <c r="T49" s="15">
        <v>1</v>
      </c>
      <c r="U49" s="15" t="s">
        <v>11</v>
      </c>
      <c r="V49" s="15">
        <f>V39-((V41*$X$39)/$X$41)</f>
        <v>0</v>
      </c>
      <c r="W49" s="15">
        <f t="shared" ref="W49:Y49" si="2">W39-((W41*$X$39)/$X$41)</f>
        <v>1</v>
      </c>
      <c r="X49" s="15">
        <f t="shared" si="2"/>
        <v>0</v>
      </c>
      <c r="Y49" s="15">
        <f t="shared" si="2"/>
        <v>-0.2</v>
      </c>
      <c r="Z49" s="15">
        <f>Z39-((Z41*$X$39)/$X$41)</f>
        <v>0.40000000000000008</v>
      </c>
      <c r="AA49" s="30">
        <f>AA39-((AA41*$X$39)/$X$41)</f>
        <v>1.6000000000000003</v>
      </c>
      <c r="AB49" s="10"/>
    </row>
    <row r="50" spans="19:29" x14ac:dyDescent="0.2">
      <c r="T50" s="15">
        <v>1</v>
      </c>
      <c r="U50" s="15" t="s">
        <v>10</v>
      </c>
      <c r="V50" s="15">
        <f>V40-((V41*$X$40)/$X$41)</f>
        <v>1</v>
      </c>
      <c r="W50" s="15">
        <f t="shared" ref="W50:Z50" si="3">W40-((W41*$X$40)/$X$41)</f>
        <v>0</v>
      </c>
      <c r="X50" s="15">
        <f t="shared" si="3"/>
        <v>0</v>
      </c>
      <c r="Y50" s="15">
        <f t="shared" si="3"/>
        <v>0.33333333333333337</v>
      </c>
      <c r="Z50" s="15">
        <f t="shared" si="3"/>
        <v>-0.33333333333333343</v>
      </c>
      <c r="AA50" s="30">
        <f>AA40-((AA41*$X$40)/$X$41)</f>
        <v>3.6666666666666665</v>
      </c>
      <c r="AB50" s="10"/>
    </row>
    <row r="51" spans="19:29" x14ac:dyDescent="0.2">
      <c r="T51" s="15">
        <v>0</v>
      </c>
      <c r="U51" s="15" t="s">
        <v>13</v>
      </c>
      <c r="V51" s="15">
        <f>V41/$X$41</f>
        <v>0</v>
      </c>
      <c r="W51" s="15">
        <f t="shared" ref="W51:Z51" si="4">W41/$X$41</f>
        <v>0</v>
      </c>
      <c r="X51" s="15">
        <f t="shared" si="4"/>
        <v>1</v>
      </c>
      <c r="Y51" s="15">
        <f t="shared" si="4"/>
        <v>0.33333333333333331</v>
      </c>
      <c r="Z51" s="15">
        <f t="shared" si="4"/>
        <v>-1.3333333333333333</v>
      </c>
      <c r="AA51" s="15">
        <f>AA41/$X$41</f>
        <v>0.66666666666666663</v>
      </c>
      <c r="AB51" s="10"/>
    </row>
    <row r="52" spans="19:29" ht="15.75" thickBot="1" x14ac:dyDescent="0.25">
      <c r="T52" s="15"/>
      <c r="U52" s="15" t="s">
        <v>17</v>
      </c>
      <c r="V52" s="15">
        <f>SUMPRODUCT($T$49:$T$51,V49:V51)-V47</f>
        <v>0</v>
      </c>
      <c r="W52" s="15">
        <f t="shared" ref="W52:Z52" si="5">SUMPRODUCT($T$49:$T$51,W49:W51)-W47</f>
        <v>0</v>
      </c>
      <c r="X52" s="15">
        <f t="shared" si="5"/>
        <v>0</v>
      </c>
      <c r="Y52" s="15">
        <f t="shared" si="5"/>
        <v>0.13333333333333336</v>
      </c>
      <c r="Z52" s="15">
        <f t="shared" si="5"/>
        <v>6.6666666666666652E-2</v>
      </c>
      <c r="AA52" s="15"/>
      <c r="AB52" s="14"/>
    </row>
    <row r="54" spans="19:29" ht="15.75" thickBot="1" x14ac:dyDescent="0.25"/>
    <row r="55" spans="19:29" x14ac:dyDescent="0.2">
      <c r="T55" s="3" t="s">
        <v>66</v>
      </c>
      <c r="U55" s="5"/>
      <c r="V55" s="5"/>
      <c r="W55" s="5"/>
      <c r="X55" s="5"/>
      <c r="Y55" s="5"/>
      <c r="Z55" s="5"/>
      <c r="AA55" s="5"/>
      <c r="AB55" s="5"/>
      <c r="AC55" s="6"/>
    </row>
    <row r="56" spans="19:29" x14ac:dyDescent="0.2">
      <c r="T56" s="7" t="s">
        <v>75</v>
      </c>
      <c r="U56" s="9"/>
      <c r="V56" s="9"/>
      <c r="W56" s="9"/>
      <c r="X56" s="9"/>
      <c r="Y56" s="9"/>
      <c r="Z56" s="9"/>
      <c r="AA56" s="9"/>
      <c r="AB56" s="9"/>
      <c r="AC56" s="10"/>
    </row>
    <row r="57" spans="19:29" x14ac:dyDescent="0.2">
      <c r="T57" s="7" t="s">
        <v>82</v>
      </c>
      <c r="U57" s="9"/>
      <c r="V57" s="9"/>
      <c r="W57" s="9"/>
      <c r="X57" s="9"/>
      <c r="Y57" s="9"/>
      <c r="Z57" s="9"/>
      <c r="AA57" s="9"/>
      <c r="AB57" s="9"/>
      <c r="AC57" s="10"/>
    </row>
    <row r="58" spans="19:29" x14ac:dyDescent="0.2">
      <c r="S58" s="29"/>
      <c r="T58" s="35"/>
      <c r="U58" s="36"/>
      <c r="V58" s="36"/>
      <c r="W58" s="36"/>
      <c r="X58" s="36"/>
      <c r="Y58" s="9"/>
      <c r="Z58" s="9"/>
      <c r="AA58" s="9"/>
      <c r="AB58" s="9"/>
      <c r="AC58" s="10"/>
    </row>
    <row r="59" spans="19:29" x14ac:dyDescent="0.2">
      <c r="S59" s="29"/>
      <c r="T59" s="35" t="s">
        <v>85</v>
      </c>
      <c r="U59" s="36"/>
      <c r="V59" s="36"/>
      <c r="W59" s="36"/>
      <c r="X59" s="36"/>
      <c r="Y59" s="9"/>
      <c r="Z59" s="9"/>
      <c r="AA59" s="9"/>
      <c r="AB59" s="9"/>
      <c r="AC59" s="10"/>
    </row>
    <row r="60" spans="19:29" x14ac:dyDescent="0.2">
      <c r="S60" s="29"/>
      <c r="T60" s="35" t="s">
        <v>86</v>
      </c>
      <c r="U60" s="36"/>
      <c r="V60" s="36"/>
      <c r="W60" s="36"/>
      <c r="X60" s="36"/>
      <c r="Y60" s="9"/>
      <c r="Z60" s="9"/>
      <c r="AA60" s="9"/>
      <c r="AB60" s="9"/>
      <c r="AC60" s="10"/>
    </row>
    <row r="61" spans="19:29" x14ac:dyDescent="0.2">
      <c r="S61" s="29"/>
      <c r="T61" s="37" t="s">
        <v>87</v>
      </c>
      <c r="U61" s="36"/>
      <c r="V61" s="36"/>
      <c r="W61" s="36"/>
      <c r="X61" s="36"/>
      <c r="Y61" s="9"/>
      <c r="Z61" s="9"/>
      <c r="AA61" s="9"/>
      <c r="AB61" s="9"/>
      <c r="AC61" s="10"/>
    </row>
    <row r="62" spans="19:29" x14ac:dyDescent="0.2">
      <c r="S62" s="29"/>
      <c r="T62" s="35"/>
      <c r="U62" s="36"/>
      <c r="V62" s="36"/>
      <c r="W62" s="36"/>
      <c r="X62" s="36"/>
      <c r="Y62" s="9"/>
      <c r="Z62" s="9"/>
      <c r="AA62" s="9"/>
      <c r="AB62" s="9"/>
      <c r="AC62" s="10"/>
    </row>
    <row r="63" spans="19:29" x14ac:dyDescent="0.2">
      <c r="S63" s="29"/>
      <c r="T63" s="17" t="s">
        <v>84</v>
      </c>
      <c r="U63" s="36"/>
      <c r="V63" s="36"/>
      <c r="W63" s="36"/>
      <c r="X63" s="36"/>
      <c r="Y63" s="9"/>
      <c r="Z63" s="9"/>
      <c r="AA63" s="9"/>
      <c r="AB63" s="9"/>
      <c r="AC63" s="10"/>
    </row>
    <row r="64" spans="19:29" x14ac:dyDescent="0.2">
      <c r="S64" s="29"/>
      <c r="T64" s="43"/>
      <c r="U64" s="43"/>
      <c r="V64" s="43">
        <v>1</v>
      </c>
      <c r="W64" s="43">
        <v>1</v>
      </c>
      <c r="X64" s="43">
        <v>0</v>
      </c>
      <c r="Y64" s="15">
        <v>0</v>
      </c>
      <c r="Z64" s="20">
        <v>0</v>
      </c>
      <c r="AA64" s="15"/>
      <c r="AB64" s="15"/>
      <c r="AC64" s="10"/>
    </row>
    <row r="65" spans="20:29" x14ac:dyDescent="0.2">
      <c r="T65" s="15" t="s">
        <v>8</v>
      </c>
      <c r="U65" s="15" t="s">
        <v>9</v>
      </c>
      <c r="V65" s="15" t="s">
        <v>10</v>
      </c>
      <c r="W65" s="15" t="s">
        <v>11</v>
      </c>
      <c r="X65" s="15" t="s">
        <v>13</v>
      </c>
      <c r="Y65" s="15" t="s">
        <v>14</v>
      </c>
      <c r="Z65" s="20" t="s">
        <v>15</v>
      </c>
      <c r="AA65" s="15" t="s">
        <v>28</v>
      </c>
      <c r="AB65" s="15" t="s">
        <v>16</v>
      </c>
      <c r="AC65" s="10"/>
    </row>
    <row r="66" spans="20:29" x14ac:dyDescent="0.2">
      <c r="T66" s="15">
        <v>1</v>
      </c>
      <c r="U66" s="15" t="s">
        <v>11</v>
      </c>
      <c r="V66" s="15">
        <v>0</v>
      </c>
      <c r="W66" s="15">
        <v>1</v>
      </c>
      <c r="X66" s="15">
        <v>0</v>
      </c>
      <c r="Y66" s="15">
        <v>-0.2</v>
      </c>
      <c r="Z66" s="20">
        <v>0.4</v>
      </c>
      <c r="AA66" s="15">
        <v>0</v>
      </c>
      <c r="AB66" s="15">
        <v>1.6000000000000003</v>
      </c>
      <c r="AC66" s="10"/>
    </row>
    <row r="67" spans="20:29" x14ac:dyDescent="0.2">
      <c r="T67" s="15">
        <v>1</v>
      </c>
      <c r="U67" s="15" t="s">
        <v>10</v>
      </c>
      <c r="V67" s="15">
        <v>1</v>
      </c>
      <c r="W67" s="15">
        <v>0</v>
      </c>
      <c r="X67" s="15">
        <v>0</v>
      </c>
      <c r="Y67" s="15">
        <v>0.33333333333333337</v>
      </c>
      <c r="Z67" s="20">
        <v>-0.33333333333333343</v>
      </c>
      <c r="AA67" s="15">
        <v>0</v>
      </c>
      <c r="AB67" s="15">
        <v>3.6666666666666665</v>
      </c>
      <c r="AC67" s="10"/>
    </row>
    <row r="68" spans="20:29" x14ac:dyDescent="0.2">
      <c r="T68" s="15">
        <v>0</v>
      </c>
      <c r="U68" s="15" t="s">
        <v>13</v>
      </c>
      <c r="V68" s="15">
        <v>0</v>
      </c>
      <c r="W68" s="15">
        <v>0</v>
      </c>
      <c r="X68" s="15">
        <v>1</v>
      </c>
      <c r="Y68" s="15">
        <v>0.33333333333333331</v>
      </c>
      <c r="Z68" s="20">
        <v>-1.3333333333333333</v>
      </c>
      <c r="AA68" s="15">
        <v>0</v>
      </c>
      <c r="AB68" s="15">
        <v>0.66666666666666663</v>
      </c>
      <c r="AC68" s="10"/>
    </row>
    <row r="69" spans="20:29" x14ac:dyDescent="0.2">
      <c r="T69" s="20">
        <v>0</v>
      </c>
      <c r="U69" s="20" t="s">
        <v>28</v>
      </c>
      <c r="V69" s="20">
        <v>0</v>
      </c>
      <c r="W69" s="20">
        <v>0</v>
      </c>
      <c r="X69" s="20">
        <v>0</v>
      </c>
      <c r="Y69" s="20">
        <f>(-1/3)</f>
        <v>-0.33333333333333331</v>
      </c>
      <c r="Z69" s="20">
        <f>AA51*-1</f>
        <v>-0.66666666666666663</v>
      </c>
      <c r="AA69" s="20">
        <v>1</v>
      </c>
      <c r="AB69" s="20">
        <f>(AA50*-1)+3</f>
        <v>-0.66666666666666652</v>
      </c>
      <c r="AC69" s="31" t="s">
        <v>20</v>
      </c>
    </row>
    <row r="70" spans="20:29" x14ac:dyDescent="0.2">
      <c r="T70" s="15"/>
      <c r="U70" s="15" t="s">
        <v>17</v>
      </c>
      <c r="V70" s="15">
        <f>SUMPRODUCT($T$66:$T$69,V66:V69)-V64</f>
        <v>0</v>
      </c>
      <c r="W70" s="15">
        <f t="shared" ref="W70:AA70" si="6">SUMPRODUCT($T$66:$T$69,W66:W69)-W64</f>
        <v>0</v>
      </c>
      <c r="X70" s="15">
        <f t="shared" si="6"/>
        <v>0</v>
      </c>
      <c r="Y70" s="15">
        <f t="shared" si="6"/>
        <v>0.13333333333333336</v>
      </c>
      <c r="Z70" s="20">
        <f t="shared" si="6"/>
        <v>6.6666666666666596E-2</v>
      </c>
      <c r="AA70" s="15">
        <f t="shared" si="6"/>
        <v>0</v>
      </c>
      <c r="AB70" s="15"/>
      <c r="AC70" s="10"/>
    </row>
    <row r="71" spans="20:29" x14ac:dyDescent="0.2">
      <c r="T71" s="15"/>
      <c r="U71" s="15" t="s">
        <v>88</v>
      </c>
      <c r="V71" s="15"/>
      <c r="W71" s="15"/>
      <c r="X71" s="15"/>
      <c r="Y71" s="15">
        <f t="shared" ref="Y71:Z71" si="7">Y70/Y69</f>
        <v>-0.40000000000000008</v>
      </c>
      <c r="Z71" s="20">
        <f t="shared" si="7"/>
        <v>-9.9999999999999895E-2</v>
      </c>
      <c r="AA71" s="15"/>
      <c r="AB71" s="15"/>
      <c r="AC71" s="10"/>
    </row>
    <row r="72" spans="20:29" x14ac:dyDescent="0.2">
      <c r="T72" s="17"/>
      <c r="U72" s="9"/>
      <c r="V72" s="9"/>
      <c r="W72" s="9"/>
      <c r="X72" s="9"/>
      <c r="Y72" s="9"/>
      <c r="Z72" s="32" t="s">
        <v>18</v>
      </c>
      <c r="AA72" s="9"/>
      <c r="AB72" s="9"/>
      <c r="AC72" s="10"/>
    </row>
    <row r="73" spans="20:29" x14ac:dyDescent="0.2">
      <c r="T73" s="17"/>
      <c r="U73" s="9"/>
      <c r="V73" s="9"/>
      <c r="W73" s="9"/>
      <c r="X73" s="9"/>
      <c r="Y73" s="9"/>
      <c r="Z73" s="9"/>
      <c r="AA73" s="9"/>
      <c r="AB73" s="9"/>
      <c r="AC73" s="10"/>
    </row>
    <row r="74" spans="20:29" x14ac:dyDescent="0.2">
      <c r="T74" s="17"/>
      <c r="U74" s="9"/>
      <c r="V74" s="9"/>
      <c r="W74" s="9"/>
      <c r="X74" s="9"/>
      <c r="Y74" s="9"/>
      <c r="Z74" s="9"/>
      <c r="AA74" s="9"/>
      <c r="AB74" s="9"/>
      <c r="AC74" s="10"/>
    </row>
    <row r="75" spans="20:29" x14ac:dyDescent="0.2">
      <c r="T75" s="17" t="s">
        <v>89</v>
      </c>
      <c r="U75" s="9"/>
      <c r="V75" s="9"/>
      <c r="W75" s="9"/>
      <c r="X75" s="9"/>
      <c r="Y75" s="9"/>
      <c r="Z75" s="9"/>
      <c r="AA75" s="9"/>
      <c r="AB75" s="9"/>
      <c r="AC75" s="10"/>
    </row>
    <row r="76" spans="20:29" x14ac:dyDescent="0.2">
      <c r="T76" s="15"/>
      <c r="U76" s="15"/>
      <c r="V76" s="15">
        <v>1</v>
      </c>
      <c r="W76" s="15">
        <v>1</v>
      </c>
      <c r="X76" s="15">
        <v>0</v>
      </c>
      <c r="Y76" s="15">
        <v>0</v>
      </c>
      <c r="Z76" s="15">
        <v>0</v>
      </c>
      <c r="AA76" s="15"/>
      <c r="AB76" s="15"/>
      <c r="AC76" s="10"/>
    </row>
    <row r="77" spans="20:29" x14ac:dyDescent="0.2">
      <c r="T77" s="15" t="s">
        <v>8</v>
      </c>
      <c r="U77" s="15" t="s">
        <v>9</v>
      </c>
      <c r="V77" s="15" t="s">
        <v>10</v>
      </c>
      <c r="W77" s="15" t="s">
        <v>11</v>
      </c>
      <c r="X77" s="15" t="s">
        <v>13</v>
      </c>
      <c r="Y77" s="15" t="s">
        <v>14</v>
      </c>
      <c r="Z77" s="15" t="s">
        <v>15</v>
      </c>
      <c r="AA77" s="15" t="s">
        <v>28</v>
      </c>
      <c r="AB77" s="15" t="s">
        <v>16</v>
      </c>
      <c r="AC77" s="10"/>
    </row>
    <row r="78" spans="20:29" x14ac:dyDescent="0.2">
      <c r="T78" s="15">
        <v>1</v>
      </c>
      <c r="U78" s="15" t="s">
        <v>11</v>
      </c>
      <c r="V78" s="15">
        <f>V66-((V69*$Z$66)/$Z$69)</f>
        <v>0</v>
      </c>
      <c r="W78" s="15">
        <f t="shared" ref="W78:AB78" si="8">W66-((W69*$Z$66)/$Z$69)</f>
        <v>1</v>
      </c>
      <c r="X78" s="15">
        <f t="shared" si="8"/>
        <v>0</v>
      </c>
      <c r="Y78" s="15">
        <f t="shared" si="8"/>
        <v>-0.4</v>
      </c>
      <c r="Z78" s="15">
        <f t="shared" si="8"/>
        <v>0</v>
      </c>
      <c r="AA78" s="15">
        <f t="shared" si="8"/>
        <v>0.60000000000000009</v>
      </c>
      <c r="AB78" s="30">
        <f t="shared" si="8"/>
        <v>1.2000000000000004</v>
      </c>
      <c r="AC78" s="10"/>
    </row>
    <row r="79" spans="20:29" x14ac:dyDescent="0.2">
      <c r="T79" s="15">
        <v>1</v>
      </c>
      <c r="U79" s="15" t="s">
        <v>10</v>
      </c>
      <c r="V79" s="15">
        <f>V67-((V69*$Z$67)/$Z$69)</f>
        <v>1</v>
      </c>
      <c r="W79" s="15">
        <f t="shared" ref="W79:AB79" si="9">W67-((W69*$Z$67)/$Z$69)</f>
        <v>0</v>
      </c>
      <c r="X79" s="15">
        <f t="shared" si="9"/>
        <v>0</v>
      </c>
      <c r="Y79" s="15">
        <f t="shared" si="9"/>
        <v>0.50000000000000011</v>
      </c>
      <c r="Z79" s="15">
        <f t="shared" si="9"/>
        <v>0</v>
      </c>
      <c r="AA79" s="15">
        <f t="shared" si="9"/>
        <v>-0.50000000000000022</v>
      </c>
      <c r="AB79" s="30">
        <f t="shared" si="9"/>
        <v>4</v>
      </c>
      <c r="AC79" s="10"/>
    </row>
    <row r="80" spans="20:29" x14ac:dyDescent="0.2">
      <c r="T80" s="15">
        <v>0</v>
      </c>
      <c r="U80" s="15" t="s">
        <v>13</v>
      </c>
      <c r="V80" s="15">
        <f>V68-((V69*$Z$68)/$Z$69)</f>
        <v>0</v>
      </c>
      <c r="W80" s="15">
        <f t="shared" ref="W80:AB80" si="10">W68-((W69*$Z$68)/$Z$69)</f>
        <v>0</v>
      </c>
      <c r="X80" s="15">
        <f t="shared" si="10"/>
        <v>1</v>
      </c>
      <c r="Y80" s="15">
        <f t="shared" si="10"/>
        <v>1</v>
      </c>
      <c r="Z80" s="15">
        <f t="shared" si="10"/>
        <v>0</v>
      </c>
      <c r="AA80" s="15">
        <f t="shared" si="10"/>
        <v>-2</v>
      </c>
      <c r="AB80" s="15">
        <f t="shared" si="10"/>
        <v>1.9999999999999996</v>
      </c>
      <c r="AC80" s="10"/>
    </row>
    <row r="81" spans="20:29" x14ac:dyDescent="0.2">
      <c r="T81" s="15">
        <v>0</v>
      </c>
      <c r="U81" s="15" t="s">
        <v>15</v>
      </c>
      <c r="V81" s="15">
        <f>V69/$Z$69</f>
        <v>0</v>
      </c>
      <c r="W81" s="15">
        <f t="shared" ref="W81:AB81" si="11">W69/$Z$69</f>
        <v>0</v>
      </c>
      <c r="X81" s="15">
        <f t="shared" si="11"/>
        <v>0</v>
      </c>
      <c r="Y81" s="15">
        <f t="shared" si="11"/>
        <v>0.5</v>
      </c>
      <c r="Z81" s="15">
        <f t="shared" si="11"/>
        <v>1</v>
      </c>
      <c r="AA81" s="15">
        <f t="shared" si="11"/>
        <v>-1.5</v>
      </c>
      <c r="AB81" s="15">
        <f t="shared" si="11"/>
        <v>0.99999999999999978</v>
      </c>
      <c r="AC81" s="10"/>
    </row>
    <row r="82" spans="20:29" ht="15.75" thickBot="1" x14ac:dyDescent="0.25">
      <c r="T82" s="15"/>
      <c r="U82" s="15" t="s">
        <v>17</v>
      </c>
      <c r="V82" s="15">
        <v>0</v>
      </c>
      <c r="W82" s="15">
        <v>0</v>
      </c>
      <c r="X82" s="15">
        <v>0</v>
      </c>
      <c r="Y82" s="15">
        <v>0.13333333333333336</v>
      </c>
      <c r="Z82" s="15">
        <v>6.6666666666666596E-2</v>
      </c>
      <c r="AA82" s="15">
        <v>0</v>
      </c>
      <c r="AB82" s="15"/>
      <c r="AC82" s="14"/>
    </row>
    <row r="83" spans="20:29" ht="15.75" thickBot="1" x14ac:dyDescent="0.25"/>
    <row r="84" spans="20:29" x14ac:dyDescent="0.2">
      <c r="T84" s="3" t="s">
        <v>66</v>
      </c>
      <c r="U84" s="5"/>
      <c r="V84" s="6"/>
    </row>
    <row r="85" spans="20:29" x14ac:dyDescent="0.2">
      <c r="T85" s="7" t="s">
        <v>67</v>
      </c>
      <c r="U85" s="9"/>
      <c r="V85" s="10"/>
    </row>
    <row r="86" spans="20:29" x14ac:dyDescent="0.2">
      <c r="T86" s="7" t="s">
        <v>10</v>
      </c>
      <c r="U86" s="8">
        <v>4</v>
      </c>
      <c r="V86" s="10"/>
    </row>
    <row r="87" spans="20:29" x14ac:dyDescent="0.2">
      <c r="T87" s="7" t="s">
        <v>11</v>
      </c>
      <c r="U87" s="8">
        <v>1.2</v>
      </c>
      <c r="V87" s="10"/>
    </row>
    <row r="88" spans="20:29" ht="15.75" thickBot="1" x14ac:dyDescent="0.25">
      <c r="T88" s="11" t="s">
        <v>41</v>
      </c>
      <c r="U88" s="12">
        <f>U86*V76+U87*W76</f>
        <v>5.2</v>
      </c>
      <c r="V88" s="14"/>
    </row>
    <row r="89" spans="20:29" x14ac:dyDescent="0.2">
      <c r="T89" s="2"/>
      <c r="U8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Ques.1.a.</vt:lpstr>
      <vt:lpstr>Ques.1.b</vt:lpstr>
      <vt:lpstr>Ques.2.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DDUC</dc:creator>
  <cp:lastModifiedBy>lenovo</cp:lastModifiedBy>
  <dcterms:created xsi:type="dcterms:W3CDTF">2024-02-28T05:39:15Z</dcterms:created>
  <dcterms:modified xsi:type="dcterms:W3CDTF">2024-05-18T03:04:06Z</dcterms:modified>
</cp:coreProperties>
</file>